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minimized="1" xWindow="0" yWindow="0" windowWidth="23016" windowHeight="10596" xr2:uid="{A798C449-0B6C-4B2A-91DE-B87E18DCA923}"/>
  </bookViews>
  <sheets>
    <sheet name="08 Pres Raw" sheetId="1" r:id="rId1"/>
    <sheet name="08 Sen" sheetId="5" r:id="rId2"/>
    <sheet name="08 Precinct for Import" sheetId="4" r:id="rId3"/>
    <sheet name="VTD Check" sheetId="2" r:id="rId4"/>
    <sheet name="VTD" sheetId="3" r:id="rId5"/>
    <sheet name="By HD" sheetId="6" r:id="rId6"/>
  </sheets>
  <definedNames>
    <definedName name="_xlnm._FilterDatabase" localSheetId="2" hidden="1">'08 Precinct for Import'!$A$1:$F$722</definedName>
    <definedName name="_xlnm._FilterDatabase" localSheetId="1" hidden="1">'08 Sen'!$A$1:$M$515</definedName>
    <definedName name="_xlnm._FilterDatabase" localSheetId="3" hidden="1">'VTD Check'!$E$1:$H$457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L515" i="5" l="1"/>
  <c r="K515" i="5"/>
  <c r="M515" i="5" s="1"/>
  <c r="L514" i="5"/>
  <c r="K514" i="5"/>
  <c r="M514" i="5" s="1"/>
  <c r="L513" i="5"/>
  <c r="K513" i="5"/>
  <c r="M513" i="5" s="1"/>
  <c r="L512" i="5"/>
  <c r="K512" i="5"/>
  <c r="M512" i="5" s="1"/>
  <c r="L511" i="5"/>
  <c r="K511" i="5"/>
  <c r="M511" i="5" s="1"/>
  <c r="L510" i="5"/>
  <c r="K510" i="5"/>
  <c r="M510" i="5" s="1"/>
  <c r="L509" i="5"/>
  <c r="K509" i="5"/>
  <c r="M509" i="5" s="1"/>
  <c r="L508" i="5"/>
  <c r="K508" i="5"/>
  <c r="M508" i="5" s="1"/>
  <c r="L507" i="5"/>
  <c r="K507" i="5"/>
  <c r="M507" i="5" s="1"/>
  <c r="L506" i="5"/>
  <c r="K506" i="5"/>
  <c r="M506" i="5" s="1"/>
  <c r="L505" i="5"/>
  <c r="K505" i="5"/>
  <c r="M505" i="5" s="1"/>
  <c r="L504" i="5"/>
  <c r="K504" i="5"/>
  <c r="M504" i="5" s="1"/>
  <c r="L503" i="5"/>
  <c r="K503" i="5"/>
  <c r="M503" i="5" s="1"/>
  <c r="L502" i="5"/>
  <c r="K502" i="5"/>
  <c r="M502" i="5" s="1"/>
  <c r="L501" i="5"/>
  <c r="K501" i="5"/>
  <c r="M501" i="5" s="1"/>
  <c r="L500" i="5"/>
  <c r="K500" i="5"/>
  <c r="M500" i="5" s="1"/>
  <c r="L499" i="5"/>
  <c r="K499" i="5"/>
  <c r="M499" i="5" s="1"/>
  <c r="L498" i="5"/>
  <c r="K498" i="5"/>
  <c r="M498" i="5" s="1"/>
  <c r="L497" i="5"/>
  <c r="K497" i="5"/>
  <c r="M497" i="5" s="1"/>
  <c r="L496" i="5"/>
  <c r="K496" i="5"/>
  <c r="M496" i="5" s="1"/>
  <c r="L495" i="5"/>
  <c r="K495" i="5"/>
  <c r="M495" i="5" s="1"/>
  <c r="L494" i="5"/>
  <c r="K494" i="5"/>
  <c r="M494" i="5" s="1"/>
  <c r="L493" i="5"/>
  <c r="K493" i="5"/>
  <c r="M493" i="5" s="1"/>
  <c r="L492" i="5"/>
  <c r="K492" i="5"/>
  <c r="M492" i="5" s="1"/>
  <c r="L491" i="5"/>
  <c r="K491" i="5"/>
  <c r="M491" i="5" s="1"/>
  <c r="L490" i="5"/>
  <c r="K490" i="5"/>
  <c r="M490" i="5" s="1"/>
  <c r="L489" i="5"/>
  <c r="K489" i="5"/>
  <c r="M489" i="5" s="1"/>
  <c r="L488" i="5"/>
  <c r="K488" i="5"/>
  <c r="M488" i="5" s="1"/>
  <c r="L487" i="5"/>
  <c r="K487" i="5"/>
  <c r="M487" i="5" s="1"/>
  <c r="L486" i="5"/>
  <c r="K486" i="5"/>
  <c r="M486" i="5" s="1"/>
  <c r="L485" i="5"/>
  <c r="K485" i="5"/>
  <c r="M485" i="5" s="1"/>
  <c r="L484" i="5"/>
  <c r="K484" i="5"/>
  <c r="M484" i="5" s="1"/>
  <c r="L483" i="5"/>
  <c r="K483" i="5"/>
  <c r="M483" i="5" s="1"/>
  <c r="L482" i="5"/>
  <c r="K482" i="5"/>
  <c r="M482" i="5" s="1"/>
  <c r="L481" i="5"/>
  <c r="K481" i="5"/>
  <c r="M481" i="5" s="1"/>
  <c r="L480" i="5"/>
  <c r="K480" i="5"/>
  <c r="M480" i="5" s="1"/>
  <c r="L479" i="5"/>
  <c r="K479" i="5"/>
  <c r="M479" i="5" s="1"/>
  <c r="L478" i="5"/>
  <c r="K478" i="5"/>
  <c r="M478" i="5" s="1"/>
  <c r="L477" i="5"/>
  <c r="K477" i="5"/>
  <c r="M477" i="5" s="1"/>
  <c r="L476" i="5"/>
  <c r="K476" i="5"/>
  <c r="M476" i="5" s="1"/>
  <c r="L475" i="5"/>
  <c r="K475" i="5"/>
  <c r="M475" i="5" s="1"/>
  <c r="L474" i="5"/>
  <c r="K474" i="5"/>
  <c r="M474" i="5" s="1"/>
  <c r="L473" i="5"/>
  <c r="K473" i="5"/>
  <c r="M473" i="5" s="1"/>
  <c r="L472" i="5"/>
  <c r="K472" i="5"/>
  <c r="M472" i="5" s="1"/>
  <c r="L471" i="5"/>
  <c r="K471" i="5"/>
  <c r="M471" i="5" s="1"/>
  <c r="L470" i="5"/>
  <c r="K470" i="5"/>
  <c r="M470" i="5" s="1"/>
  <c r="L469" i="5"/>
  <c r="K469" i="5"/>
  <c r="M469" i="5" s="1"/>
  <c r="L468" i="5"/>
  <c r="K468" i="5"/>
  <c r="M468" i="5" s="1"/>
  <c r="L467" i="5"/>
  <c r="K467" i="5"/>
  <c r="M467" i="5" s="1"/>
  <c r="L466" i="5"/>
  <c r="K466" i="5"/>
  <c r="M466" i="5" s="1"/>
  <c r="L465" i="5"/>
  <c r="K465" i="5"/>
  <c r="M465" i="5" s="1"/>
  <c r="L464" i="5"/>
  <c r="K464" i="5"/>
  <c r="M464" i="5" s="1"/>
  <c r="L463" i="5"/>
  <c r="K463" i="5"/>
  <c r="M463" i="5" s="1"/>
  <c r="L462" i="5"/>
  <c r="K462" i="5"/>
  <c r="M462" i="5" s="1"/>
  <c r="L461" i="5"/>
  <c r="K461" i="5"/>
  <c r="M461" i="5" s="1"/>
  <c r="L460" i="5"/>
  <c r="K460" i="5"/>
  <c r="M460" i="5" s="1"/>
  <c r="L459" i="5"/>
  <c r="K459" i="5"/>
  <c r="M459" i="5" s="1"/>
  <c r="L458" i="5"/>
  <c r="K458" i="5"/>
  <c r="M458" i="5" s="1"/>
  <c r="L457" i="5"/>
  <c r="K457" i="5"/>
  <c r="M457" i="5" s="1"/>
  <c r="L456" i="5"/>
  <c r="K456" i="5"/>
  <c r="M456" i="5" s="1"/>
  <c r="L455" i="5"/>
  <c r="K455" i="5"/>
  <c r="M455" i="5" s="1"/>
  <c r="L454" i="5"/>
  <c r="K454" i="5"/>
  <c r="M454" i="5" s="1"/>
  <c r="L453" i="5"/>
  <c r="K453" i="5"/>
  <c r="M453" i="5" s="1"/>
  <c r="L452" i="5"/>
  <c r="K452" i="5"/>
  <c r="M452" i="5" s="1"/>
  <c r="L451" i="5"/>
  <c r="K451" i="5"/>
  <c r="M451" i="5" s="1"/>
  <c r="L450" i="5"/>
  <c r="K450" i="5"/>
  <c r="M450" i="5" s="1"/>
  <c r="L449" i="5"/>
  <c r="K449" i="5"/>
  <c r="M449" i="5" s="1"/>
  <c r="L448" i="5"/>
  <c r="K448" i="5"/>
  <c r="M448" i="5" s="1"/>
  <c r="L447" i="5"/>
  <c r="K447" i="5"/>
  <c r="M447" i="5" s="1"/>
  <c r="L446" i="5"/>
  <c r="K446" i="5"/>
  <c r="M446" i="5" s="1"/>
  <c r="L445" i="5"/>
  <c r="K445" i="5"/>
  <c r="M445" i="5" s="1"/>
  <c r="L444" i="5"/>
  <c r="K444" i="5"/>
  <c r="M444" i="5" s="1"/>
  <c r="L443" i="5"/>
  <c r="K443" i="5"/>
  <c r="M443" i="5" s="1"/>
  <c r="L442" i="5"/>
  <c r="K442" i="5"/>
  <c r="M442" i="5" s="1"/>
  <c r="L441" i="5"/>
  <c r="K441" i="5"/>
  <c r="M441" i="5" s="1"/>
  <c r="L440" i="5"/>
  <c r="K440" i="5"/>
  <c r="M440" i="5" s="1"/>
  <c r="L439" i="5"/>
  <c r="K439" i="5"/>
  <c r="M439" i="5" s="1"/>
  <c r="L438" i="5"/>
  <c r="K438" i="5"/>
  <c r="M438" i="5" s="1"/>
  <c r="L437" i="5"/>
  <c r="K437" i="5"/>
  <c r="M437" i="5" s="1"/>
  <c r="L436" i="5"/>
  <c r="K436" i="5"/>
  <c r="M436" i="5" s="1"/>
  <c r="L435" i="5"/>
  <c r="K435" i="5"/>
  <c r="M435" i="5" s="1"/>
  <c r="L434" i="5"/>
  <c r="K434" i="5"/>
  <c r="M434" i="5" s="1"/>
  <c r="L433" i="5"/>
  <c r="K433" i="5"/>
  <c r="M433" i="5" s="1"/>
  <c r="L432" i="5"/>
  <c r="K432" i="5"/>
  <c r="M432" i="5" s="1"/>
  <c r="L431" i="5"/>
  <c r="K431" i="5"/>
  <c r="M431" i="5" s="1"/>
  <c r="L430" i="5"/>
  <c r="K430" i="5"/>
  <c r="M430" i="5" s="1"/>
  <c r="L429" i="5"/>
  <c r="K429" i="5"/>
  <c r="M429" i="5" s="1"/>
  <c r="L428" i="5"/>
  <c r="K428" i="5"/>
  <c r="M428" i="5" s="1"/>
  <c r="L427" i="5"/>
  <c r="K427" i="5"/>
  <c r="M427" i="5" s="1"/>
  <c r="L426" i="5"/>
  <c r="K426" i="5"/>
  <c r="M426" i="5" s="1"/>
  <c r="L425" i="5"/>
  <c r="K425" i="5"/>
  <c r="M425" i="5" s="1"/>
  <c r="L424" i="5"/>
  <c r="K424" i="5"/>
  <c r="M424" i="5" s="1"/>
  <c r="L423" i="5"/>
  <c r="K423" i="5"/>
  <c r="M423" i="5" s="1"/>
  <c r="L422" i="5"/>
  <c r="K422" i="5"/>
  <c r="M422" i="5" s="1"/>
  <c r="L421" i="5"/>
  <c r="K421" i="5"/>
  <c r="M421" i="5" s="1"/>
  <c r="L420" i="5"/>
  <c r="K420" i="5"/>
  <c r="M420" i="5" s="1"/>
  <c r="L419" i="5"/>
  <c r="K419" i="5"/>
  <c r="M419" i="5" s="1"/>
  <c r="L418" i="5"/>
  <c r="K418" i="5"/>
  <c r="M418" i="5" s="1"/>
  <c r="L417" i="5"/>
  <c r="K417" i="5"/>
  <c r="M417" i="5" s="1"/>
  <c r="L416" i="5"/>
  <c r="K416" i="5"/>
  <c r="M416" i="5" s="1"/>
  <c r="L415" i="5"/>
  <c r="K415" i="5"/>
  <c r="M415" i="5" s="1"/>
  <c r="L414" i="5"/>
  <c r="K414" i="5"/>
  <c r="M414" i="5" s="1"/>
  <c r="L413" i="5"/>
  <c r="K413" i="5"/>
  <c r="M413" i="5" s="1"/>
  <c r="L412" i="5"/>
  <c r="K412" i="5"/>
  <c r="M412" i="5" s="1"/>
  <c r="L411" i="5"/>
  <c r="K411" i="5"/>
  <c r="M411" i="5" s="1"/>
  <c r="L410" i="5"/>
  <c r="K410" i="5"/>
  <c r="M410" i="5" s="1"/>
  <c r="L409" i="5"/>
  <c r="K409" i="5"/>
  <c r="M409" i="5" s="1"/>
  <c r="L408" i="5"/>
  <c r="K408" i="5"/>
  <c r="M408" i="5" s="1"/>
  <c r="L407" i="5"/>
  <c r="K407" i="5"/>
  <c r="M407" i="5" s="1"/>
  <c r="L406" i="5"/>
  <c r="K406" i="5"/>
  <c r="M406" i="5" s="1"/>
  <c r="L405" i="5"/>
  <c r="K405" i="5"/>
  <c r="M405" i="5" s="1"/>
  <c r="L404" i="5"/>
  <c r="K404" i="5"/>
  <c r="M404" i="5" s="1"/>
  <c r="L403" i="5"/>
  <c r="K403" i="5"/>
  <c r="M403" i="5" s="1"/>
  <c r="L402" i="5"/>
  <c r="K402" i="5"/>
  <c r="M402" i="5" s="1"/>
  <c r="L401" i="5"/>
  <c r="K401" i="5"/>
  <c r="M401" i="5" s="1"/>
  <c r="L400" i="5"/>
  <c r="K400" i="5"/>
  <c r="M400" i="5" s="1"/>
  <c r="L399" i="5"/>
  <c r="K399" i="5"/>
  <c r="M399" i="5" s="1"/>
  <c r="L398" i="5"/>
  <c r="K398" i="5"/>
  <c r="M398" i="5" s="1"/>
  <c r="L397" i="5"/>
  <c r="K397" i="5"/>
  <c r="M397" i="5" s="1"/>
  <c r="L396" i="5"/>
  <c r="K396" i="5"/>
  <c r="M396" i="5" s="1"/>
  <c r="L395" i="5"/>
  <c r="K395" i="5"/>
  <c r="M395" i="5" s="1"/>
  <c r="L394" i="5"/>
  <c r="K394" i="5"/>
  <c r="M394" i="5" s="1"/>
  <c r="L393" i="5"/>
  <c r="K393" i="5"/>
  <c r="M393" i="5" s="1"/>
  <c r="L392" i="5"/>
  <c r="K392" i="5"/>
  <c r="M392" i="5" s="1"/>
  <c r="L391" i="5"/>
  <c r="K391" i="5"/>
  <c r="M391" i="5" s="1"/>
  <c r="L390" i="5"/>
  <c r="K390" i="5"/>
  <c r="M390" i="5" s="1"/>
  <c r="L389" i="5"/>
  <c r="K389" i="5"/>
  <c r="M389" i="5" s="1"/>
  <c r="L388" i="5"/>
  <c r="K388" i="5"/>
  <c r="M388" i="5" s="1"/>
  <c r="L387" i="5"/>
  <c r="K387" i="5"/>
  <c r="M387" i="5" s="1"/>
  <c r="L386" i="5"/>
  <c r="K386" i="5"/>
  <c r="M386" i="5" s="1"/>
  <c r="L385" i="5"/>
  <c r="K385" i="5"/>
  <c r="M385" i="5" s="1"/>
  <c r="L384" i="5"/>
  <c r="K384" i="5"/>
  <c r="M384" i="5" s="1"/>
  <c r="L383" i="5"/>
  <c r="K383" i="5"/>
  <c r="M383" i="5" s="1"/>
  <c r="L382" i="5"/>
  <c r="K382" i="5"/>
  <c r="M382" i="5" s="1"/>
  <c r="L381" i="5"/>
  <c r="K381" i="5"/>
  <c r="M381" i="5" s="1"/>
  <c r="L380" i="5"/>
  <c r="K380" i="5"/>
  <c r="M380" i="5" s="1"/>
  <c r="L379" i="5"/>
  <c r="K379" i="5"/>
  <c r="M379" i="5" s="1"/>
  <c r="L378" i="5"/>
  <c r="K378" i="5"/>
  <c r="M378" i="5" s="1"/>
  <c r="L377" i="5"/>
  <c r="K377" i="5"/>
  <c r="M377" i="5" s="1"/>
  <c r="L376" i="5"/>
  <c r="K376" i="5"/>
  <c r="M376" i="5" s="1"/>
  <c r="L375" i="5"/>
  <c r="K375" i="5"/>
  <c r="M375" i="5" s="1"/>
  <c r="L374" i="5"/>
  <c r="K374" i="5"/>
  <c r="M374" i="5" s="1"/>
  <c r="L373" i="5"/>
  <c r="K373" i="5"/>
  <c r="M373" i="5" s="1"/>
  <c r="L372" i="5"/>
  <c r="K372" i="5"/>
  <c r="M372" i="5" s="1"/>
  <c r="L371" i="5"/>
  <c r="K371" i="5"/>
  <c r="M371" i="5" s="1"/>
  <c r="L370" i="5"/>
  <c r="K370" i="5"/>
  <c r="M370" i="5" s="1"/>
  <c r="L369" i="5"/>
  <c r="K369" i="5"/>
  <c r="M369" i="5" s="1"/>
  <c r="L368" i="5"/>
  <c r="K368" i="5"/>
  <c r="M368" i="5" s="1"/>
  <c r="L367" i="5"/>
  <c r="K367" i="5"/>
  <c r="M367" i="5" s="1"/>
  <c r="L366" i="5"/>
  <c r="K366" i="5"/>
  <c r="M366" i="5" s="1"/>
  <c r="L365" i="5"/>
  <c r="K365" i="5"/>
  <c r="M365" i="5" s="1"/>
  <c r="L364" i="5"/>
  <c r="K364" i="5"/>
  <c r="M364" i="5" s="1"/>
  <c r="L363" i="5"/>
  <c r="K363" i="5"/>
  <c r="M363" i="5" s="1"/>
  <c r="L362" i="5"/>
  <c r="K362" i="5"/>
  <c r="M362" i="5" s="1"/>
  <c r="L361" i="5"/>
  <c r="K361" i="5"/>
  <c r="M361" i="5" s="1"/>
  <c r="L360" i="5"/>
  <c r="K360" i="5"/>
  <c r="M360" i="5" s="1"/>
  <c r="L359" i="5"/>
  <c r="K359" i="5"/>
  <c r="M359" i="5" s="1"/>
  <c r="L358" i="5"/>
  <c r="K358" i="5"/>
  <c r="M358" i="5" s="1"/>
  <c r="L357" i="5"/>
  <c r="K357" i="5"/>
  <c r="M357" i="5" s="1"/>
  <c r="L356" i="5"/>
  <c r="K356" i="5"/>
  <c r="M356" i="5" s="1"/>
  <c r="L355" i="5"/>
  <c r="K355" i="5"/>
  <c r="M355" i="5" s="1"/>
  <c r="L354" i="5"/>
  <c r="K354" i="5"/>
  <c r="M354" i="5" s="1"/>
  <c r="L353" i="5"/>
  <c r="K353" i="5"/>
  <c r="M353" i="5" s="1"/>
  <c r="L352" i="5"/>
  <c r="K352" i="5"/>
  <c r="M352" i="5" s="1"/>
  <c r="L351" i="5"/>
  <c r="K351" i="5"/>
  <c r="M351" i="5" s="1"/>
  <c r="L350" i="5"/>
  <c r="K350" i="5"/>
  <c r="M350" i="5" s="1"/>
  <c r="L349" i="5"/>
  <c r="K349" i="5"/>
  <c r="M349" i="5" s="1"/>
  <c r="L348" i="5"/>
  <c r="K348" i="5"/>
  <c r="M348" i="5" s="1"/>
  <c r="L347" i="5"/>
  <c r="K347" i="5"/>
  <c r="M347" i="5" s="1"/>
  <c r="L346" i="5"/>
  <c r="K346" i="5"/>
  <c r="M346" i="5" s="1"/>
  <c r="L345" i="5"/>
  <c r="K345" i="5"/>
  <c r="M345" i="5" s="1"/>
  <c r="L344" i="5"/>
  <c r="K344" i="5"/>
  <c r="M344" i="5" s="1"/>
  <c r="L343" i="5"/>
  <c r="K343" i="5"/>
  <c r="M343" i="5" s="1"/>
  <c r="L342" i="5"/>
  <c r="K342" i="5"/>
  <c r="M342" i="5" s="1"/>
  <c r="L341" i="5"/>
  <c r="K341" i="5"/>
  <c r="M341" i="5" s="1"/>
  <c r="L340" i="5"/>
  <c r="K340" i="5"/>
  <c r="M340" i="5" s="1"/>
  <c r="L339" i="5"/>
  <c r="K339" i="5"/>
  <c r="M339" i="5" s="1"/>
  <c r="L338" i="5"/>
  <c r="K338" i="5"/>
  <c r="M338" i="5" s="1"/>
  <c r="L337" i="5"/>
  <c r="K337" i="5"/>
  <c r="M337" i="5" s="1"/>
  <c r="L336" i="5"/>
  <c r="K336" i="5"/>
  <c r="M336" i="5" s="1"/>
  <c r="L335" i="5"/>
  <c r="K335" i="5"/>
  <c r="M335" i="5" s="1"/>
  <c r="L334" i="5"/>
  <c r="K334" i="5"/>
  <c r="M334" i="5" s="1"/>
  <c r="L333" i="5"/>
  <c r="K333" i="5"/>
  <c r="M333" i="5" s="1"/>
  <c r="L332" i="5"/>
  <c r="K332" i="5"/>
  <c r="M332" i="5" s="1"/>
  <c r="L331" i="5"/>
  <c r="K331" i="5"/>
  <c r="M331" i="5" s="1"/>
  <c r="L330" i="5"/>
  <c r="K330" i="5"/>
  <c r="M330" i="5" s="1"/>
  <c r="L329" i="5"/>
  <c r="K329" i="5"/>
  <c r="M329" i="5" s="1"/>
  <c r="L328" i="5"/>
  <c r="K328" i="5"/>
  <c r="M328" i="5" s="1"/>
  <c r="L327" i="5"/>
  <c r="K327" i="5"/>
  <c r="M327" i="5" s="1"/>
  <c r="L326" i="5"/>
  <c r="K326" i="5"/>
  <c r="M326" i="5" s="1"/>
  <c r="L325" i="5"/>
  <c r="K325" i="5"/>
  <c r="M325" i="5" s="1"/>
  <c r="L324" i="5"/>
  <c r="K324" i="5"/>
  <c r="M324" i="5" s="1"/>
  <c r="L323" i="5"/>
  <c r="K323" i="5"/>
  <c r="M323" i="5" s="1"/>
  <c r="L322" i="5"/>
  <c r="K322" i="5"/>
  <c r="M322" i="5" s="1"/>
  <c r="L321" i="5"/>
  <c r="K321" i="5"/>
  <c r="M321" i="5" s="1"/>
  <c r="L320" i="5"/>
  <c r="K320" i="5"/>
  <c r="M320" i="5" s="1"/>
  <c r="L319" i="5"/>
  <c r="K319" i="5"/>
  <c r="M319" i="5" s="1"/>
  <c r="L318" i="5"/>
  <c r="K318" i="5"/>
  <c r="M318" i="5" s="1"/>
  <c r="L317" i="5"/>
  <c r="K317" i="5"/>
  <c r="M317" i="5" s="1"/>
  <c r="L316" i="5"/>
  <c r="K316" i="5"/>
  <c r="M316" i="5" s="1"/>
  <c r="L315" i="5"/>
  <c r="K315" i="5"/>
  <c r="M315" i="5" s="1"/>
  <c r="L314" i="5"/>
  <c r="K314" i="5"/>
  <c r="M314" i="5" s="1"/>
  <c r="L313" i="5"/>
  <c r="K313" i="5"/>
  <c r="M313" i="5" s="1"/>
  <c r="L312" i="5"/>
  <c r="K312" i="5"/>
  <c r="M312" i="5" s="1"/>
  <c r="L311" i="5"/>
  <c r="K311" i="5"/>
  <c r="M311" i="5" s="1"/>
  <c r="L310" i="5"/>
  <c r="K310" i="5"/>
  <c r="M310" i="5" s="1"/>
  <c r="L309" i="5"/>
  <c r="K309" i="5"/>
  <c r="M309" i="5" s="1"/>
  <c r="L308" i="5"/>
  <c r="K308" i="5"/>
  <c r="M308" i="5" s="1"/>
  <c r="L307" i="5"/>
  <c r="K307" i="5"/>
  <c r="M307" i="5" s="1"/>
  <c r="L306" i="5"/>
  <c r="K306" i="5"/>
  <c r="M306" i="5" s="1"/>
  <c r="L305" i="5"/>
  <c r="K305" i="5"/>
  <c r="M305" i="5" s="1"/>
  <c r="L304" i="5"/>
  <c r="K304" i="5"/>
  <c r="M304" i="5" s="1"/>
  <c r="L303" i="5"/>
  <c r="K303" i="5"/>
  <c r="M303" i="5" s="1"/>
  <c r="L302" i="5"/>
  <c r="K302" i="5"/>
  <c r="M302" i="5" s="1"/>
  <c r="L301" i="5"/>
  <c r="K301" i="5"/>
  <c r="M301" i="5" s="1"/>
  <c r="L300" i="5"/>
  <c r="K300" i="5"/>
  <c r="M300" i="5" s="1"/>
  <c r="L299" i="5"/>
  <c r="K299" i="5"/>
  <c r="M299" i="5" s="1"/>
  <c r="L298" i="5"/>
  <c r="K298" i="5"/>
  <c r="M298" i="5" s="1"/>
  <c r="L297" i="5"/>
  <c r="K297" i="5"/>
  <c r="M297" i="5" s="1"/>
  <c r="L296" i="5"/>
  <c r="K296" i="5"/>
  <c r="M296" i="5" s="1"/>
  <c r="L295" i="5"/>
  <c r="K295" i="5"/>
  <c r="M295" i="5" s="1"/>
  <c r="L294" i="5"/>
  <c r="K294" i="5"/>
  <c r="M294" i="5" s="1"/>
  <c r="L293" i="5"/>
  <c r="K293" i="5"/>
  <c r="M293" i="5" s="1"/>
  <c r="L292" i="5"/>
  <c r="K292" i="5"/>
  <c r="M292" i="5" s="1"/>
  <c r="L291" i="5"/>
  <c r="K291" i="5"/>
  <c r="M291" i="5" s="1"/>
  <c r="L290" i="5"/>
  <c r="K290" i="5"/>
  <c r="M290" i="5" s="1"/>
  <c r="L289" i="5"/>
  <c r="K289" i="5"/>
  <c r="M289" i="5" s="1"/>
  <c r="L288" i="5"/>
  <c r="K288" i="5"/>
  <c r="M288" i="5" s="1"/>
  <c r="L287" i="5"/>
  <c r="K287" i="5"/>
  <c r="M287" i="5" s="1"/>
  <c r="L286" i="5"/>
  <c r="K286" i="5"/>
  <c r="M286" i="5" s="1"/>
  <c r="L285" i="5"/>
  <c r="K285" i="5"/>
  <c r="M285" i="5" s="1"/>
  <c r="L284" i="5"/>
  <c r="K284" i="5"/>
  <c r="M284" i="5" s="1"/>
  <c r="L283" i="5"/>
  <c r="K283" i="5"/>
  <c r="M283" i="5" s="1"/>
  <c r="L282" i="5"/>
  <c r="K282" i="5"/>
  <c r="M282" i="5" s="1"/>
  <c r="L281" i="5"/>
  <c r="K281" i="5"/>
  <c r="M281" i="5" s="1"/>
  <c r="L280" i="5"/>
  <c r="K280" i="5"/>
  <c r="M280" i="5" s="1"/>
  <c r="L279" i="5"/>
  <c r="K279" i="5"/>
  <c r="M279" i="5" s="1"/>
  <c r="L278" i="5"/>
  <c r="K278" i="5"/>
  <c r="M278" i="5" s="1"/>
  <c r="L277" i="5"/>
  <c r="K277" i="5"/>
  <c r="M277" i="5" s="1"/>
  <c r="L276" i="5"/>
  <c r="K276" i="5"/>
  <c r="M276" i="5" s="1"/>
  <c r="L275" i="5"/>
  <c r="K275" i="5"/>
  <c r="M275" i="5" s="1"/>
  <c r="L274" i="5"/>
  <c r="K274" i="5"/>
  <c r="M274" i="5" s="1"/>
  <c r="L273" i="5"/>
  <c r="K273" i="5"/>
  <c r="M273" i="5" s="1"/>
  <c r="L272" i="5"/>
  <c r="K272" i="5"/>
  <c r="M272" i="5" s="1"/>
  <c r="L271" i="5"/>
  <c r="K271" i="5"/>
  <c r="M271" i="5" s="1"/>
  <c r="L270" i="5"/>
  <c r="K270" i="5"/>
  <c r="M270" i="5" s="1"/>
  <c r="L269" i="5"/>
  <c r="K269" i="5"/>
  <c r="M269" i="5" s="1"/>
  <c r="L268" i="5"/>
  <c r="K268" i="5"/>
  <c r="M268" i="5" s="1"/>
  <c r="L267" i="5"/>
  <c r="K267" i="5"/>
  <c r="M267" i="5" s="1"/>
  <c r="L266" i="5"/>
  <c r="K266" i="5"/>
  <c r="M266" i="5" s="1"/>
  <c r="L265" i="5"/>
  <c r="K265" i="5"/>
  <c r="M265" i="5" s="1"/>
  <c r="L264" i="5"/>
  <c r="K264" i="5"/>
  <c r="M264" i="5" s="1"/>
  <c r="L263" i="5"/>
  <c r="K263" i="5"/>
  <c r="M263" i="5" s="1"/>
  <c r="L262" i="5"/>
  <c r="K262" i="5"/>
  <c r="M262" i="5" s="1"/>
  <c r="L261" i="5"/>
  <c r="K261" i="5"/>
  <c r="M261" i="5" s="1"/>
  <c r="L260" i="5"/>
  <c r="K260" i="5"/>
  <c r="M260" i="5" s="1"/>
  <c r="L259" i="5"/>
  <c r="K259" i="5"/>
  <c r="M259" i="5" s="1"/>
  <c r="L258" i="5"/>
  <c r="K258" i="5"/>
  <c r="M258" i="5" s="1"/>
  <c r="L257" i="5"/>
  <c r="K257" i="5"/>
  <c r="M257" i="5" s="1"/>
  <c r="L256" i="5"/>
  <c r="K256" i="5"/>
  <c r="M256" i="5" s="1"/>
  <c r="L255" i="5"/>
  <c r="K255" i="5"/>
  <c r="M255" i="5" s="1"/>
  <c r="L254" i="5"/>
  <c r="K254" i="5"/>
  <c r="M254" i="5" s="1"/>
  <c r="L253" i="5"/>
  <c r="K253" i="5"/>
  <c r="M253" i="5" s="1"/>
  <c r="L252" i="5"/>
  <c r="K252" i="5"/>
  <c r="M252" i="5" s="1"/>
  <c r="L251" i="5"/>
  <c r="K251" i="5"/>
  <c r="M251" i="5" s="1"/>
  <c r="L250" i="5"/>
  <c r="K250" i="5"/>
  <c r="M250" i="5" s="1"/>
  <c r="L249" i="5"/>
  <c r="K249" i="5"/>
  <c r="M249" i="5" s="1"/>
  <c r="L248" i="5"/>
  <c r="K248" i="5"/>
  <c r="M248" i="5" s="1"/>
  <c r="L247" i="5"/>
  <c r="K247" i="5"/>
  <c r="M247" i="5" s="1"/>
  <c r="L246" i="5"/>
  <c r="K246" i="5"/>
  <c r="M246" i="5" s="1"/>
  <c r="L245" i="5"/>
  <c r="K245" i="5"/>
  <c r="M245" i="5" s="1"/>
  <c r="L244" i="5"/>
  <c r="K244" i="5"/>
  <c r="M244" i="5" s="1"/>
  <c r="L243" i="5"/>
  <c r="K243" i="5"/>
  <c r="M243" i="5" s="1"/>
  <c r="L242" i="5"/>
  <c r="K242" i="5"/>
  <c r="M242" i="5" s="1"/>
  <c r="L241" i="5"/>
  <c r="K241" i="5"/>
  <c r="M241" i="5" s="1"/>
  <c r="L240" i="5"/>
  <c r="K240" i="5"/>
  <c r="M240" i="5" s="1"/>
  <c r="L239" i="5"/>
  <c r="K239" i="5"/>
  <c r="M239" i="5" s="1"/>
  <c r="L238" i="5"/>
  <c r="K238" i="5"/>
  <c r="M238" i="5" s="1"/>
  <c r="L237" i="5"/>
  <c r="K237" i="5"/>
  <c r="M237" i="5" s="1"/>
  <c r="L236" i="5"/>
  <c r="K236" i="5"/>
  <c r="M236" i="5" s="1"/>
  <c r="L235" i="5"/>
  <c r="K235" i="5"/>
  <c r="M235" i="5" s="1"/>
  <c r="L234" i="5"/>
  <c r="K234" i="5"/>
  <c r="M234" i="5" s="1"/>
  <c r="L233" i="5"/>
  <c r="K233" i="5"/>
  <c r="M233" i="5" s="1"/>
  <c r="L232" i="5"/>
  <c r="K232" i="5"/>
  <c r="M232" i="5" s="1"/>
  <c r="L231" i="5"/>
  <c r="K231" i="5"/>
  <c r="M231" i="5" s="1"/>
  <c r="L230" i="5"/>
  <c r="K230" i="5"/>
  <c r="M230" i="5" s="1"/>
  <c r="L229" i="5"/>
  <c r="K229" i="5"/>
  <c r="M229" i="5" s="1"/>
  <c r="L228" i="5"/>
  <c r="K228" i="5"/>
  <c r="M228" i="5" s="1"/>
  <c r="L227" i="5"/>
  <c r="K227" i="5"/>
  <c r="M227" i="5" s="1"/>
  <c r="L226" i="5"/>
  <c r="K226" i="5"/>
  <c r="M226" i="5" s="1"/>
  <c r="L225" i="5"/>
  <c r="K225" i="5"/>
  <c r="M225" i="5" s="1"/>
  <c r="L224" i="5"/>
  <c r="K224" i="5"/>
  <c r="M224" i="5" s="1"/>
  <c r="L223" i="5"/>
  <c r="K223" i="5"/>
  <c r="M223" i="5" s="1"/>
  <c r="L222" i="5"/>
  <c r="K222" i="5"/>
  <c r="M222" i="5" s="1"/>
  <c r="L221" i="5"/>
  <c r="K221" i="5"/>
  <c r="M221" i="5" s="1"/>
  <c r="L220" i="5"/>
  <c r="K220" i="5"/>
  <c r="M220" i="5" s="1"/>
  <c r="L219" i="5"/>
  <c r="K219" i="5"/>
  <c r="M219" i="5" s="1"/>
  <c r="L218" i="5"/>
  <c r="K218" i="5"/>
  <c r="M218" i="5" s="1"/>
  <c r="L217" i="5"/>
  <c r="K217" i="5"/>
  <c r="M217" i="5" s="1"/>
  <c r="L216" i="5"/>
  <c r="K216" i="5"/>
  <c r="M216" i="5" s="1"/>
  <c r="L215" i="5"/>
  <c r="K215" i="5"/>
  <c r="M215" i="5" s="1"/>
  <c r="L214" i="5"/>
  <c r="K214" i="5"/>
  <c r="M214" i="5" s="1"/>
  <c r="L213" i="5"/>
  <c r="K213" i="5"/>
  <c r="M213" i="5" s="1"/>
  <c r="L212" i="5"/>
  <c r="K212" i="5"/>
  <c r="M212" i="5" s="1"/>
  <c r="L211" i="5"/>
  <c r="K211" i="5"/>
  <c r="M211" i="5" s="1"/>
  <c r="L210" i="5"/>
  <c r="K210" i="5"/>
  <c r="M210" i="5" s="1"/>
  <c r="L209" i="5"/>
  <c r="K209" i="5"/>
  <c r="M209" i="5" s="1"/>
  <c r="L208" i="5"/>
  <c r="K208" i="5"/>
  <c r="M208" i="5" s="1"/>
  <c r="L207" i="5"/>
  <c r="K207" i="5"/>
  <c r="M207" i="5" s="1"/>
  <c r="L206" i="5"/>
  <c r="K206" i="5"/>
  <c r="M206" i="5" s="1"/>
  <c r="L205" i="5"/>
  <c r="K205" i="5"/>
  <c r="M205" i="5" s="1"/>
  <c r="L204" i="5"/>
  <c r="K204" i="5"/>
  <c r="M204" i="5" s="1"/>
  <c r="L203" i="5"/>
  <c r="K203" i="5"/>
  <c r="M203" i="5" s="1"/>
  <c r="L202" i="5"/>
  <c r="K202" i="5"/>
  <c r="M202" i="5" s="1"/>
  <c r="L201" i="5"/>
  <c r="K201" i="5"/>
  <c r="M201" i="5" s="1"/>
  <c r="L200" i="5"/>
  <c r="K200" i="5"/>
  <c r="M200" i="5" s="1"/>
  <c r="L199" i="5"/>
  <c r="K199" i="5"/>
  <c r="M199" i="5" s="1"/>
  <c r="L198" i="5"/>
  <c r="K198" i="5"/>
  <c r="M198" i="5" s="1"/>
  <c r="L197" i="5"/>
  <c r="K197" i="5"/>
  <c r="M197" i="5" s="1"/>
  <c r="L196" i="5"/>
  <c r="K196" i="5"/>
  <c r="M196" i="5" s="1"/>
  <c r="L195" i="5"/>
  <c r="K195" i="5"/>
  <c r="M195" i="5" s="1"/>
  <c r="L194" i="5"/>
  <c r="K194" i="5"/>
  <c r="M194" i="5" s="1"/>
  <c r="L193" i="5"/>
  <c r="K193" i="5"/>
  <c r="M193" i="5" s="1"/>
  <c r="L192" i="5"/>
  <c r="K192" i="5"/>
  <c r="M192" i="5" s="1"/>
  <c r="L191" i="5"/>
  <c r="K191" i="5"/>
  <c r="M191" i="5" s="1"/>
  <c r="L190" i="5"/>
  <c r="K190" i="5"/>
  <c r="M190" i="5" s="1"/>
  <c r="L189" i="5"/>
  <c r="K189" i="5"/>
  <c r="M189" i="5" s="1"/>
  <c r="L188" i="5"/>
  <c r="K188" i="5"/>
  <c r="M188" i="5" s="1"/>
  <c r="L187" i="5"/>
  <c r="K187" i="5"/>
  <c r="M187" i="5" s="1"/>
  <c r="L186" i="5"/>
  <c r="K186" i="5"/>
  <c r="M186" i="5" s="1"/>
  <c r="L185" i="5"/>
  <c r="K185" i="5"/>
  <c r="M185" i="5" s="1"/>
  <c r="L184" i="5"/>
  <c r="K184" i="5"/>
  <c r="M184" i="5" s="1"/>
  <c r="L183" i="5"/>
  <c r="K183" i="5"/>
  <c r="M183" i="5" s="1"/>
  <c r="L182" i="5"/>
  <c r="K182" i="5"/>
  <c r="M182" i="5" s="1"/>
  <c r="L181" i="5"/>
  <c r="K181" i="5"/>
  <c r="M181" i="5" s="1"/>
  <c r="L180" i="5"/>
  <c r="K180" i="5"/>
  <c r="M180" i="5" s="1"/>
  <c r="L179" i="5"/>
  <c r="K179" i="5"/>
  <c r="M179" i="5" s="1"/>
  <c r="L178" i="5"/>
  <c r="K178" i="5"/>
  <c r="M178" i="5" s="1"/>
  <c r="L177" i="5"/>
  <c r="K177" i="5"/>
  <c r="M177" i="5" s="1"/>
  <c r="L176" i="5"/>
  <c r="K176" i="5"/>
  <c r="M176" i="5" s="1"/>
  <c r="L175" i="5"/>
  <c r="K175" i="5"/>
  <c r="M175" i="5" s="1"/>
  <c r="L174" i="5"/>
  <c r="K174" i="5"/>
  <c r="M174" i="5" s="1"/>
  <c r="L173" i="5"/>
  <c r="K173" i="5"/>
  <c r="M173" i="5" s="1"/>
  <c r="L172" i="5"/>
  <c r="K172" i="5"/>
  <c r="M172" i="5" s="1"/>
  <c r="L171" i="5"/>
  <c r="K171" i="5"/>
  <c r="M171" i="5" s="1"/>
  <c r="L170" i="5"/>
  <c r="K170" i="5"/>
  <c r="M170" i="5" s="1"/>
  <c r="L169" i="5"/>
  <c r="K169" i="5"/>
  <c r="M169" i="5" s="1"/>
  <c r="L168" i="5"/>
  <c r="K168" i="5"/>
  <c r="M168" i="5" s="1"/>
  <c r="L167" i="5"/>
  <c r="K167" i="5"/>
  <c r="M167" i="5" s="1"/>
  <c r="L166" i="5"/>
  <c r="K166" i="5"/>
  <c r="M166" i="5" s="1"/>
  <c r="L165" i="5"/>
  <c r="K165" i="5"/>
  <c r="M165" i="5" s="1"/>
  <c r="L164" i="5"/>
  <c r="K164" i="5"/>
  <c r="M164" i="5" s="1"/>
  <c r="L163" i="5"/>
  <c r="K163" i="5"/>
  <c r="M163" i="5" s="1"/>
  <c r="L162" i="5"/>
  <c r="K162" i="5"/>
  <c r="M162" i="5" s="1"/>
  <c r="L161" i="5"/>
  <c r="K161" i="5"/>
  <c r="M161" i="5" s="1"/>
  <c r="L160" i="5"/>
  <c r="K160" i="5"/>
  <c r="M160" i="5" s="1"/>
  <c r="L159" i="5"/>
  <c r="K159" i="5"/>
  <c r="M159" i="5" s="1"/>
  <c r="L158" i="5"/>
  <c r="K158" i="5"/>
  <c r="M158" i="5" s="1"/>
  <c r="L157" i="5"/>
  <c r="K157" i="5"/>
  <c r="M157" i="5" s="1"/>
  <c r="L156" i="5"/>
  <c r="K156" i="5"/>
  <c r="M156" i="5" s="1"/>
  <c r="L155" i="5"/>
  <c r="K155" i="5"/>
  <c r="M155" i="5" s="1"/>
  <c r="L154" i="5"/>
  <c r="K154" i="5"/>
  <c r="M154" i="5" s="1"/>
  <c r="L153" i="5"/>
  <c r="K153" i="5"/>
  <c r="M153" i="5" s="1"/>
  <c r="L152" i="5"/>
  <c r="K152" i="5"/>
  <c r="M152" i="5" s="1"/>
  <c r="L151" i="5"/>
  <c r="K151" i="5"/>
  <c r="M151" i="5" s="1"/>
  <c r="L150" i="5"/>
  <c r="K150" i="5"/>
  <c r="M150" i="5" s="1"/>
  <c r="L149" i="5"/>
  <c r="K149" i="5"/>
  <c r="M149" i="5" s="1"/>
  <c r="L148" i="5"/>
  <c r="K148" i="5"/>
  <c r="M148" i="5" s="1"/>
  <c r="L147" i="5"/>
  <c r="K147" i="5"/>
  <c r="M147" i="5" s="1"/>
  <c r="L146" i="5"/>
  <c r="K146" i="5"/>
  <c r="M146" i="5" s="1"/>
  <c r="L145" i="5"/>
  <c r="K145" i="5"/>
  <c r="M145" i="5" s="1"/>
  <c r="L144" i="5"/>
  <c r="K144" i="5"/>
  <c r="M144" i="5" s="1"/>
  <c r="L143" i="5"/>
  <c r="K143" i="5"/>
  <c r="M143" i="5" s="1"/>
  <c r="L142" i="5"/>
  <c r="K142" i="5"/>
  <c r="M142" i="5" s="1"/>
  <c r="L141" i="5"/>
  <c r="K141" i="5"/>
  <c r="M141" i="5" s="1"/>
  <c r="L140" i="5"/>
  <c r="K140" i="5"/>
  <c r="M140" i="5" s="1"/>
  <c r="L139" i="5"/>
  <c r="K139" i="5"/>
  <c r="M139" i="5" s="1"/>
  <c r="L138" i="5"/>
  <c r="K138" i="5"/>
  <c r="M138" i="5" s="1"/>
  <c r="L137" i="5"/>
  <c r="K137" i="5"/>
  <c r="M137" i="5" s="1"/>
  <c r="L136" i="5"/>
  <c r="K136" i="5"/>
  <c r="M136" i="5" s="1"/>
  <c r="L135" i="5"/>
  <c r="K135" i="5"/>
  <c r="M135" i="5" s="1"/>
  <c r="L134" i="5"/>
  <c r="K134" i="5"/>
  <c r="M134" i="5" s="1"/>
  <c r="L133" i="5"/>
  <c r="K133" i="5"/>
  <c r="M133" i="5" s="1"/>
  <c r="L132" i="5"/>
  <c r="K132" i="5"/>
  <c r="M132" i="5" s="1"/>
  <c r="L131" i="5"/>
  <c r="K131" i="5"/>
  <c r="M131" i="5" s="1"/>
  <c r="L130" i="5"/>
  <c r="K130" i="5"/>
  <c r="M130" i="5" s="1"/>
  <c r="L129" i="5"/>
  <c r="K129" i="5"/>
  <c r="M129" i="5" s="1"/>
  <c r="L128" i="5"/>
  <c r="K128" i="5"/>
  <c r="M128" i="5" s="1"/>
  <c r="L127" i="5"/>
  <c r="K127" i="5"/>
  <c r="M127" i="5" s="1"/>
  <c r="L126" i="5"/>
  <c r="K126" i="5"/>
  <c r="M126" i="5" s="1"/>
  <c r="L125" i="5"/>
  <c r="K125" i="5"/>
  <c r="M125" i="5" s="1"/>
  <c r="L124" i="5"/>
  <c r="K124" i="5"/>
  <c r="M124" i="5" s="1"/>
  <c r="L123" i="5"/>
  <c r="K123" i="5"/>
  <c r="M123" i="5" s="1"/>
  <c r="L122" i="5"/>
  <c r="K122" i="5"/>
  <c r="M122" i="5" s="1"/>
  <c r="L121" i="5"/>
  <c r="K121" i="5"/>
  <c r="M121" i="5" s="1"/>
  <c r="L120" i="5"/>
  <c r="K120" i="5"/>
  <c r="M120" i="5" s="1"/>
  <c r="L119" i="5"/>
  <c r="K119" i="5"/>
  <c r="M119" i="5" s="1"/>
  <c r="L118" i="5"/>
  <c r="K118" i="5"/>
  <c r="M118" i="5" s="1"/>
  <c r="L117" i="5"/>
  <c r="K117" i="5"/>
  <c r="M117" i="5" s="1"/>
  <c r="L116" i="5"/>
  <c r="K116" i="5"/>
  <c r="M116" i="5" s="1"/>
  <c r="L115" i="5"/>
  <c r="K115" i="5"/>
  <c r="M115" i="5" s="1"/>
  <c r="L114" i="5"/>
  <c r="K114" i="5"/>
  <c r="M114" i="5" s="1"/>
  <c r="L113" i="5"/>
  <c r="K113" i="5"/>
  <c r="M113" i="5" s="1"/>
  <c r="L112" i="5"/>
  <c r="K112" i="5"/>
  <c r="M112" i="5" s="1"/>
  <c r="L111" i="5"/>
  <c r="K111" i="5"/>
  <c r="M111" i="5" s="1"/>
  <c r="L110" i="5"/>
  <c r="K110" i="5"/>
  <c r="M110" i="5" s="1"/>
  <c r="L109" i="5"/>
  <c r="K109" i="5"/>
  <c r="M109" i="5" s="1"/>
  <c r="L108" i="5"/>
  <c r="K108" i="5"/>
  <c r="M108" i="5" s="1"/>
  <c r="L107" i="5"/>
  <c r="K107" i="5"/>
  <c r="M107" i="5" s="1"/>
  <c r="L106" i="5"/>
  <c r="K106" i="5"/>
  <c r="M106" i="5" s="1"/>
  <c r="L105" i="5"/>
  <c r="K105" i="5"/>
  <c r="M105" i="5" s="1"/>
  <c r="L104" i="5"/>
  <c r="K104" i="5"/>
  <c r="M104" i="5" s="1"/>
  <c r="L103" i="5"/>
  <c r="K103" i="5"/>
  <c r="M103" i="5" s="1"/>
  <c r="L102" i="5"/>
  <c r="K102" i="5"/>
  <c r="M102" i="5" s="1"/>
  <c r="L101" i="5"/>
  <c r="K101" i="5"/>
  <c r="M101" i="5" s="1"/>
  <c r="L100" i="5"/>
  <c r="K100" i="5"/>
  <c r="M100" i="5" s="1"/>
  <c r="L99" i="5"/>
  <c r="K99" i="5"/>
  <c r="M99" i="5" s="1"/>
  <c r="L98" i="5"/>
  <c r="K98" i="5"/>
  <c r="M98" i="5" s="1"/>
  <c r="L97" i="5"/>
  <c r="K97" i="5"/>
  <c r="M97" i="5" s="1"/>
  <c r="L96" i="5"/>
  <c r="K96" i="5"/>
  <c r="M96" i="5" s="1"/>
  <c r="L95" i="5"/>
  <c r="K95" i="5"/>
  <c r="M95" i="5" s="1"/>
  <c r="L94" i="5"/>
  <c r="K94" i="5"/>
  <c r="M94" i="5" s="1"/>
  <c r="L93" i="5"/>
  <c r="K93" i="5"/>
  <c r="M93" i="5" s="1"/>
  <c r="L92" i="5"/>
  <c r="K92" i="5"/>
  <c r="M92" i="5" s="1"/>
  <c r="L91" i="5"/>
  <c r="K91" i="5"/>
  <c r="M91" i="5" s="1"/>
  <c r="L90" i="5"/>
  <c r="K90" i="5"/>
  <c r="M90" i="5" s="1"/>
  <c r="L89" i="5"/>
  <c r="K89" i="5"/>
  <c r="M89" i="5" s="1"/>
  <c r="L88" i="5"/>
  <c r="K88" i="5"/>
  <c r="M88" i="5" s="1"/>
  <c r="L87" i="5"/>
  <c r="K87" i="5"/>
  <c r="M87" i="5" s="1"/>
  <c r="L86" i="5"/>
  <c r="K86" i="5"/>
  <c r="M86" i="5" s="1"/>
  <c r="L85" i="5"/>
  <c r="K85" i="5"/>
  <c r="M85" i="5" s="1"/>
  <c r="L84" i="5"/>
  <c r="K84" i="5"/>
  <c r="M84" i="5" s="1"/>
  <c r="L83" i="5"/>
  <c r="K83" i="5"/>
  <c r="M83" i="5" s="1"/>
  <c r="L82" i="5"/>
  <c r="K82" i="5"/>
  <c r="M82" i="5" s="1"/>
  <c r="L81" i="5"/>
  <c r="K81" i="5"/>
  <c r="M81" i="5" s="1"/>
  <c r="L80" i="5"/>
  <c r="K80" i="5"/>
  <c r="M80" i="5" s="1"/>
  <c r="L79" i="5"/>
  <c r="K79" i="5"/>
  <c r="M79" i="5" s="1"/>
  <c r="L78" i="5"/>
  <c r="K78" i="5"/>
  <c r="M78" i="5" s="1"/>
  <c r="L77" i="5"/>
  <c r="K77" i="5"/>
  <c r="M77" i="5" s="1"/>
  <c r="L76" i="5"/>
  <c r="K76" i="5"/>
  <c r="M76" i="5" s="1"/>
  <c r="L75" i="5"/>
  <c r="K75" i="5"/>
  <c r="M75" i="5" s="1"/>
  <c r="L74" i="5"/>
  <c r="K74" i="5"/>
  <c r="M74" i="5" s="1"/>
  <c r="L73" i="5"/>
  <c r="K73" i="5"/>
  <c r="M73" i="5" s="1"/>
  <c r="L72" i="5"/>
  <c r="K72" i="5"/>
  <c r="M72" i="5" s="1"/>
  <c r="L71" i="5"/>
  <c r="K71" i="5"/>
  <c r="M71" i="5" s="1"/>
  <c r="L70" i="5"/>
  <c r="K70" i="5"/>
  <c r="M70" i="5" s="1"/>
  <c r="L69" i="5"/>
  <c r="K69" i="5"/>
  <c r="M69" i="5" s="1"/>
  <c r="L68" i="5"/>
  <c r="K68" i="5"/>
  <c r="M68" i="5" s="1"/>
  <c r="L67" i="5"/>
  <c r="K67" i="5"/>
  <c r="M67" i="5" s="1"/>
  <c r="L66" i="5"/>
  <c r="K66" i="5"/>
  <c r="M66" i="5" s="1"/>
  <c r="L65" i="5"/>
  <c r="K65" i="5"/>
  <c r="M65" i="5" s="1"/>
  <c r="L64" i="5"/>
  <c r="K64" i="5"/>
  <c r="M64" i="5" s="1"/>
  <c r="L63" i="5"/>
  <c r="K63" i="5"/>
  <c r="M63" i="5" s="1"/>
  <c r="L62" i="5"/>
  <c r="K62" i="5"/>
  <c r="M62" i="5" s="1"/>
  <c r="L61" i="5"/>
  <c r="K61" i="5"/>
  <c r="M61" i="5" s="1"/>
  <c r="L60" i="5"/>
  <c r="K60" i="5"/>
  <c r="M60" i="5" s="1"/>
  <c r="L59" i="5"/>
  <c r="K59" i="5"/>
  <c r="M59" i="5" s="1"/>
  <c r="L58" i="5"/>
  <c r="K58" i="5"/>
  <c r="M58" i="5" s="1"/>
  <c r="L57" i="5"/>
  <c r="K57" i="5"/>
  <c r="M57" i="5" s="1"/>
  <c r="L56" i="5"/>
  <c r="K56" i="5"/>
  <c r="M56" i="5" s="1"/>
  <c r="L55" i="5"/>
  <c r="K55" i="5"/>
  <c r="M55" i="5" s="1"/>
  <c r="L54" i="5"/>
  <c r="K54" i="5"/>
  <c r="M54" i="5" s="1"/>
  <c r="L53" i="5"/>
  <c r="K53" i="5"/>
  <c r="M53" i="5" s="1"/>
  <c r="L52" i="5"/>
  <c r="K52" i="5"/>
  <c r="M52" i="5" s="1"/>
  <c r="L51" i="5"/>
  <c r="K51" i="5"/>
  <c r="M51" i="5" s="1"/>
  <c r="L50" i="5"/>
  <c r="K50" i="5"/>
  <c r="M50" i="5" s="1"/>
  <c r="L49" i="5"/>
  <c r="K49" i="5"/>
  <c r="M49" i="5" s="1"/>
  <c r="L48" i="5"/>
  <c r="K48" i="5"/>
  <c r="M48" i="5" s="1"/>
  <c r="L47" i="5"/>
  <c r="K47" i="5"/>
  <c r="M47" i="5" s="1"/>
  <c r="L46" i="5"/>
  <c r="K46" i="5"/>
  <c r="M46" i="5" s="1"/>
  <c r="L45" i="5"/>
  <c r="K45" i="5"/>
  <c r="M45" i="5" s="1"/>
  <c r="L44" i="5"/>
  <c r="K44" i="5"/>
  <c r="M44" i="5" s="1"/>
  <c r="L43" i="5"/>
  <c r="K43" i="5"/>
  <c r="M43" i="5" s="1"/>
  <c r="L42" i="5"/>
  <c r="K42" i="5"/>
  <c r="M42" i="5" s="1"/>
  <c r="L41" i="5"/>
  <c r="K41" i="5"/>
  <c r="M41" i="5" s="1"/>
  <c r="L40" i="5"/>
  <c r="K40" i="5"/>
  <c r="M40" i="5" s="1"/>
  <c r="L39" i="5"/>
  <c r="K39" i="5"/>
  <c r="M39" i="5" s="1"/>
  <c r="L38" i="5"/>
  <c r="K38" i="5"/>
  <c r="M38" i="5" s="1"/>
  <c r="L37" i="5"/>
  <c r="K37" i="5"/>
  <c r="M37" i="5" s="1"/>
  <c r="L36" i="5"/>
  <c r="K36" i="5"/>
  <c r="M36" i="5" s="1"/>
  <c r="L35" i="5"/>
  <c r="K35" i="5"/>
  <c r="M35" i="5" s="1"/>
  <c r="L34" i="5"/>
  <c r="K34" i="5"/>
  <c r="M34" i="5" s="1"/>
  <c r="L33" i="5"/>
  <c r="K33" i="5"/>
  <c r="M33" i="5" s="1"/>
  <c r="L32" i="5"/>
  <c r="K32" i="5"/>
  <c r="M32" i="5" s="1"/>
  <c r="L31" i="5"/>
  <c r="K31" i="5"/>
  <c r="M31" i="5" s="1"/>
  <c r="L30" i="5"/>
  <c r="K30" i="5"/>
  <c r="M30" i="5" s="1"/>
  <c r="L29" i="5"/>
  <c r="K29" i="5"/>
  <c r="M29" i="5" s="1"/>
  <c r="L28" i="5"/>
  <c r="K28" i="5"/>
  <c r="M28" i="5" s="1"/>
  <c r="L27" i="5"/>
  <c r="K27" i="5"/>
  <c r="M27" i="5" s="1"/>
  <c r="L26" i="5"/>
  <c r="K26" i="5"/>
  <c r="M26" i="5" s="1"/>
  <c r="L25" i="5"/>
  <c r="K25" i="5"/>
  <c r="M25" i="5" s="1"/>
  <c r="L24" i="5"/>
  <c r="K24" i="5"/>
  <c r="M24" i="5" s="1"/>
  <c r="L23" i="5"/>
  <c r="K23" i="5"/>
  <c r="M23" i="5" s="1"/>
  <c r="L22" i="5"/>
  <c r="K22" i="5"/>
  <c r="M22" i="5" s="1"/>
  <c r="L21" i="5"/>
  <c r="K21" i="5"/>
  <c r="M21" i="5" s="1"/>
  <c r="L20" i="5"/>
  <c r="K20" i="5"/>
  <c r="M20" i="5" s="1"/>
  <c r="L19" i="5"/>
  <c r="K19" i="5"/>
  <c r="M19" i="5" s="1"/>
  <c r="L18" i="5"/>
  <c r="K18" i="5"/>
  <c r="M18" i="5" s="1"/>
  <c r="L17" i="5"/>
  <c r="K17" i="5"/>
  <c r="M17" i="5" s="1"/>
  <c r="L16" i="5"/>
  <c r="K16" i="5"/>
  <c r="M16" i="5" s="1"/>
  <c r="L15" i="5"/>
  <c r="K15" i="5"/>
  <c r="M15" i="5" s="1"/>
  <c r="L14" i="5"/>
  <c r="K14" i="5"/>
  <c r="M14" i="5" s="1"/>
  <c r="L13" i="5"/>
  <c r="K13" i="5"/>
  <c r="M13" i="5" s="1"/>
  <c r="L12" i="5"/>
  <c r="K12" i="5"/>
  <c r="M12" i="5" s="1"/>
  <c r="L11" i="5"/>
  <c r="K11" i="5"/>
  <c r="M11" i="5" s="1"/>
  <c r="L10" i="5"/>
  <c r="K10" i="5"/>
  <c r="M10" i="5" s="1"/>
  <c r="L9" i="5"/>
  <c r="K9" i="5"/>
  <c r="M9" i="5" s="1"/>
  <c r="L8" i="5"/>
  <c r="K8" i="5"/>
  <c r="M8" i="5" s="1"/>
  <c r="L7" i="5"/>
  <c r="K7" i="5"/>
  <c r="M7" i="5" s="1"/>
  <c r="L6" i="5"/>
  <c r="K6" i="5"/>
  <c r="M6" i="5" s="1"/>
  <c r="L5" i="5"/>
  <c r="K5" i="5"/>
  <c r="M5" i="5" s="1"/>
  <c r="L4" i="5"/>
  <c r="K4" i="5"/>
  <c r="M4" i="5" s="1"/>
  <c r="L3" i="5"/>
  <c r="K3" i="5"/>
  <c r="M3" i="5" s="1"/>
  <c r="L2" i="5"/>
  <c r="K2" i="5"/>
  <c r="M2" i="5" s="1"/>
  <c r="BE29" i="1" l="1"/>
  <c r="BE31" i="1" l="1"/>
  <c r="BF31" i="1"/>
  <c r="BG31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CA29" i="1" s="1"/>
  <c r="P701" i="1"/>
  <c r="P700" i="1"/>
  <c r="P699" i="1"/>
  <c r="P698" i="1"/>
  <c r="P697" i="1"/>
  <c r="P696" i="1"/>
  <c r="P695" i="1"/>
  <c r="P694" i="1"/>
  <c r="CT30" i="1" s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CA16" i="1" s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CT14" i="1" s="1"/>
  <c r="P626" i="1"/>
  <c r="P625" i="1"/>
  <c r="P624" i="1"/>
  <c r="P623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CA27" i="1" s="1"/>
  <c r="P597" i="1"/>
  <c r="BI24" i="1" s="1"/>
  <c r="P596" i="1"/>
  <c r="P595" i="1"/>
  <c r="P594" i="1"/>
  <c r="P593" i="1"/>
  <c r="P592" i="1"/>
  <c r="P591" i="1"/>
  <c r="P590" i="1"/>
  <c r="P589" i="1"/>
  <c r="CA26" i="1" s="1"/>
  <c r="P588" i="1"/>
  <c r="P587" i="1"/>
  <c r="CT24" i="1" s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CT23" i="1" s="1"/>
  <c r="P572" i="1"/>
  <c r="P571" i="1"/>
  <c r="P570" i="1"/>
  <c r="P569" i="1"/>
  <c r="P568" i="1"/>
  <c r="P567" i="1"/>
  <c r="P566" i="1"/>
  <c r="P565" i="1"/>
  <c r="CA22" i="1" s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CA19" i="1" s="1"/>
  <c r="P180" i="1"/>
  <c r="P179" i="1"/>
  <c r="P178" i="1"/>
  <c r="P177" i="1"/>
  <c r="P176" i="1"/>
  <c r="P175" i="1"/>
  <c r="P174" i="1"/>
  <c r="P173" i="1"/>
  <c r="CT18" i="1" s="1"/>
  <c r="P172" i="1"/>
  <c r="P171" i="1"/>
  <c r="P170" i="1"/>
  <c r="P169" i="1"/>
  <c r="P168" i="1"/>
  <c r="P167" i="1"/>
  <c r="P166" i="1"/>
  <c r="BI18" i="1" s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CA17" i="1" s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BI15" i="1" s="1"/>
  <c r="P114" i="1"/>
  <c r="P113" i="1"/>
  <c r="P112" i="1"/>
  <c r="P111" i="1"/>
  <c r="P110" i="1"/>
  <c r="P109" i="1"/>
  <c r="P108" i="1"/>
  <c r="P107" i="1"/>
  <c r="CT13" i="1" s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CT9" i="1" s="1"/>
  <c r="P69" i="1"/>
  <c r="CT7" i="1" s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CT8" i="1" s="1"/>
  <c r="P42" i="1"/>
  <c r="P37" i="1"/>
  <c r="P32" i="1"/>
  <c r="P31" i="1"/>
  <c r="P30" i="1"/>
  <c r="P29" i="1"/>
  <c r="P28" i="1"/>
  <c r="P27" i="1"/>
  <c r="CA3" i="1" s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2" i="2"/>
  <c r="CA28" i="1"/>
  <c r="CT25" i="1"/>
  <c r="CT17" i="1"/>
  <c r="BI13" i="1"/>
  <c r="CA9" i="1"/>
  <c r="W722" i="1"/>
  <c r="V722" i="1"/>
  <c r="T722" i="1"/>
  <c r="Q722" i="1"/>
  <c r="W721" i="1"/>
  <c r="V721" i="1"/>
  <c r="T721" i="1"/>
  <c r="Q721" i="1"/>
  <c r="W720" i="1"/>
  <c r="V720" i="1"/>
  <c r="T720" i="1"/>
  <c r="Q720" i="1"/>
  <c r="W719" i="1"/>
  <c r="V719" i="1"/>
  <c r="T719" i="1"/>
  <c r="Q719" i="1"/>
  <c r="W718" i="1"/>
  <c r="V718" i="1"/>
  <c r="T718" i="1"/>
  <c r="Q718" i="1"/>
  <c r="W717" i="1"/>
  <c r="V717" i="1"/>
  <c r="T717" i="1"/>
  <c r="Q717" i="1"/>
  <c r="W716" i="1"/>
  <c r="V716" i="1"/>
  <c r="T716" i="1"/>
  <c r="Q716" i="1"/>
  <c r="M716" i="1"/>
  <c r="L716" i="1"/>
  <c r="K716" i="1"/>
  <c r="J716" i="1"/>
  <c r="I716" i="1"/>
  <c r="H716" i="1"/>
  <c r="G716" i="1"/>
  <c r="F716" i="1"/>
  <c r="D716" i="1"/>
  <c r="C716" i="1"/>
  <c r="W715" i="1"/>
  <c r="V715" i="1"/>
  <c r="T715" i="1"/>
  <c r="O715" i="1"/>
  <c r="N715" i="1"/>
  <c r="W714" i="1"/>
  <c r="V714" i="1"/>
  <c r="T714" i="1"/>
  <c r="O714" i="1"/>
  <c r="N714" i="1"/>
  <c r="W713" i="1"/>
  <c r="V713" i="1"/>
  <c r="T713" i="1"/>
  <c r="O713" i="1"/>
  <c r="N713" i="1"/>
  <c r="W712" i="1"/>
  <c r="V712" i="1"/>
  <c r="T712" i="1"/>
  <c r="Q712" i="1"/>
  <c r="Q713" i="1" s="1"/>
  <c r="Q714" i="1" s="1"/>
  <c r="Q715" i="1" s="1"/>
  <c r="O712" i="1"/>
  <c r="N712" i="1"/>
  <c r="W711" i="1"/>
  <c r="V711" i="1"/>
  <c r="T711" i="1"/>
  <c r="Q711" i="1"/>
  <c r="O711" i="1"/>
  <c r="N711" i="1"/>
  <c r="W710" i="1"/>
  <c r="V710" i="1"/>
  <c r="T710" i="1"/>
  <c r="Q710" i="1"/>
  <c r="O710" i="1"/>
  <c r="N710" i="1"/>
  <c r="W709" i="1"/>
  <c r="V709" i="1"/>
  <c r="T709" i="1"/>
  <c r="Q709" i="1"/>
  <c r="O709" i="1"/>
  <c r="N709" i="1"/>
  <c r="W708" i="1"/>
  <c r="V708" i="1"/>
  <c r="T708" i="1"/>
  <c r="Q708" i="1"/>
  <c r="O708" i="1"/>
  <c r="N708" i="1"/>
  <c r="W707" i="1"/>
  <c r="V707" i="1"/>
  <c r="T707" i="1"/>
  <c r="Q707" i="1"/>
  <c r="O707" i="1"/>
  <c r="N707" i="1"/>
  <c r="W706" i="1"/>
  <c r="V706" i="1"/>
  <c r="T706" i="1"/>
  <c r="Q706" i="1"/>
  <c r="O706" i="1"/>
  <c r="N706" i="1"/>
  <c r="W705" i="1"/>
  <c r="V705" i="1"/>
  <c r="T705" i="1"/>
  <c r="Q705" i="1"/>
  <c r="O705" i="1"/>
  <c r="N705" i="1"/>
  <c r="W704" i="1"/>
  <c r="V704" i="1"/>
  <c r="T704" i="1"/>
  <c r="Q704" i="1"/>
  <c r="O704" i="1"/>
  <c r="N704" i="1"/>
  <c r="W703" i="1"/>
  <c r="V703" i="1"/>
  <c r="T703" i="1"/>
  <c r="Q703" i="1"/>
  <c r="O703" i="1"/>
  <c r="N703" i="1"/>
  <c r="W702" i="1"/>
  <c r="V702" i="1"/>
  <c r="T702" i="1"/>
  <c r="Q702" i="1"/>
  <c r="O702" i="1"/>
  <c r="N702" i="1"/>
  <c r="W701" i="1"/>
  <c r="V701" i="1"/>
  <c r="T701" i="1"/>
  <c r="Q701" i="1"/>
  <c r="O701" i="1"/>
  <c r="N701" i="1"/>
  <c r="W700" i="1"/>
  <c r="V700" i="1"/>
  <c r="T700" i="1"/>
  <c r="Q700" i="1"/>
  <c r="O700" i="1"/>
  <c r="N700" i="1"/>
  <c r="W699" i="1"/>
  <c r="V699" i="1"/>
  <c r="T699" i="1"/>
  <c r="Q699" i="1"/>
  <c r="O699" i="1"/>
  <c r="N699" i="1"/>
  <c r="W698" i="1"/>
  <c r="V698" i="1"/>
  <c r="T698" i="1"/>
  <c r="Q698" i="1"/>
  <c r="O698" i="1"/>
  <c r="N698" i="1"/>
  <c r="W697" i="1"/>
  <c r="V697" i="1"/>
  <c r="T697" i="1"/>
  <c r="Q697" i="1"/>
  <c r="O697" i="1"/>
  <c r="N697" i="1"/>
  <c r="W696" i="1"/>
  <c r="V696" i="1"/>
  <c r="T696" i="1"/>
  <c r="Q696" i="1"/>
  <c r="O696" i="1"/>
  <c r="N696" i="1"/>
  <c r="W695" i="1"/>
  <c r="V695" i="1"/>
  <c r="T695" i="1"/>
  <c r="Q695" i="1"/>
  <c r="O695" i="1"/>
  <c r="N695" i="1"/>
  <c r="W694" i="1"/>
  <c r="V694" i="1"/>
  <c r="T694" i="1"/>
  <c r="Q694" i="1"/>
  <c r="O694" i="1"/>
  <c r="N694" i="1"/>
  <c r="W693" i="1"/>
  <c r="V693" i="1"/>
  <c r="U693" i="1"/>
  <c r="T693" i="1"/>
  <c r="Q693" i="1"/>
  <c r="O693" i="1"/>
  <c r="N693" i="1"/>
  <c r="W692" i="1"/>
  <c r="V692" i="1"/>
  <c r="U692" i="1"/>
  <c r="T692" i="1"/>
  <c r="Q692" i="1"/>
  <c r="O692" i="1"/>
  <c r="N692" i="1"/>
  <c r="W691" i="1"/>
  <c r="V691" i="1"/>
  <c r="T691" i="1"/>
  <c r="Q691" i="1"/>
  <c r="W690" i="1"/>
  <c r="V690" i="1"/>
  <c r="T690" i="1"/>
  <c r="Q690" i="1"/>
  <c r="W689" i="1"/>
  <c r="V689" i="1"/>
  <c r="T689" i="1"/>
  <c r="Q689" i="1"/>
  <c r="W688" i="1"/>
  <c r="V688" i="1"/>
  <c r="T688" i="1"/>
  <c r="Q688" i="1"/>
  <c r="I688" i="1"/>
  <c r="H688" i="1"/>
  <c r="W687" i="1"/>
  <c r="V687" i="1"/>
  <c r="T687" i="1"/>
  <c r="Q687" i="1"/>
  <c r="H687" i="1"/>
  <c r="G687" i="1"/>
  <c r="W686" i="1"/>
  <c r="V686" i="1"/>
  <c r="T686" i="1"/>
  <c r="Q686" i="1"/>
  <c r="N686" i="1"/>
  <c r="M686" i="1"/>
  <c r="L686" i="1"/>
  <c r="K686" i="1"/>
  <c r="J686" i="1"/>
  <c r="I686" i="1"/>
  <c r="H686" i="1"/>
  <c r="G686" i="1"/>
  <c r="O686" i="1" s="1"/>
  <c r="F686" i="1"/>
  <c r="D686" i="1"/>
  <c r="C686" i="1"/>
  <c r="W685" i="1"/>
  <c r="V685" i="1"/>
  <c r="T685" i="1"/>
  <c r="O685" i="1"/>
  <c r="N685" i="1"/>
  <c r="W684" i="1"/>
  <c r="V684" i="1"/>
  <c r="T684" i="1"/>
  <c r="O684" i="1"/>
  <c r="N684" i="1"/>
  <c r="W683" i="1"/>
  <c r="V683" i="1"/>
  <c r="T683" i="1"/>
  <c r="O683" i="1"/>
  <c r="N683" i="1"/>
  <c r="W682" i="1"/>
  <c r="V682" i="1"/>
  <c r="U682" i="1"/>
  <c r="T682" i="1"/>
  <c r="Q682" i="1"/>
  <c r="Q683" i="1" s="1"/>
  <c r="Q684" i="1" s="1"/>
  <c r="Q685" i="1" s="1"/>
  <c r="O682" i="1"/>
  <c r="N682" i="1"/>
  <c r="W681" i="1"/>
  <c r="V681" i="1"/>
  <c r="U681" i="1"/>
  <c r="T681" i="1"/>
  <c r="Q681" i="1"/>
  <c r="O681" i="1"/>
  <c r="N681" i="1"/>
  <c r="W680" i="1"/>
  <c r="V680" i="1"/>
  <c r="U680" i="1"/>
  <c r="T680" i="1"/>
  <c r="Q680" i="1"/>
  <c r="O680" i="1"/>
  <c r="N680" i="1"/>
  <c r="W679" i="1"/>
  <c r="V679" i="1"/>
  <c r="U679" i="1"/>
  <c r="T679" i="1"/>
  <c r="Q679" i="1"/>
  <c r="O679" i="1"/>
  <c r="N679" i="1"/>
  <c r="W678" i="1"/>
  <c r="V678" i="1"/>
  <c r="U678" i="1"/>
  <c r="T678" i="1"/>
  <c r="Q678" i="1"/>
  <c r="O678" i="1"/>
  <c r="N678" i="1"/>
  <c r="W677" i="1"/>
  <c r="V677" i="1"/>
  <c r="U677" i="1"/>
  <c r="T677" i="1"/>
  <c r="Q677" i="1"/>
  <c r="O677" i="1"/>
  <c r="N677" i="1"/>
  <c r="W676" i="1"/>
  <c r="V676" i="1"/>
  <c r="U676" i="1"/>
  <c r="T676" i="1"/>
  <c r="Q676" i="1"/>
  <c r="O676" i="1"/>
  <c r="N676" i="1"/>
  <c r="W675" i="1"/>
  <c r="V675" i="1"/>
  <c r="U675" i="1"/>
  <c r="T675" i="1"/>
  <c r="Q675" i="1"/>
  <c r="O675" i="1"/>
  <c r="N675" i="1"/>
  <c r="W674" i="1"/>
  <c r="V674" i="1"/>
  <c r="U674" i="1"/>
  <c r="T674" i="1"/>
  <c r="Q674" i="1"/>
  <c r="O674" i="1"/>
  <c r="N674" i="1"/>
  <c r="W673" i="1"/>
  <c r="V673" i="1"/>
  <c r="U673" i="1"/>
  <c r="T673" i="1"/>
  <c r="Q673" i="1"/>
  <c r="O673" i="1"/>
  <c r="N673" i="1"/>
  <c r="W672" i="1"/>
  <c r="V672" i="1"/>
  <c r="U672" i="1"/>
  <c r="T672" i="1"/>
  <c r="Q672" i="1"/>
  <c r="O672" i="1"/>
  <c r="N672" i="1"/>
  <c r="W671" i="1"/>
  <c r="V671" i="1"/>
  <c r="U671" i="1"/>
  <c r="T671" i="1"/>
  <c r="Q671" i="1"/>
  <c r="O671" i="1"/>
  <c r="N671" i="1"/>
  <c r="W670" i="1"/>
  <c r="V670" i="1"/>
  <c r="U670" i="1"/>
  <c r="T670" i="1"/>
  <c r="Q670" i="1"/>
  <c r="O670" i="1"/>
  <c r="N670" i="1"/>
  <c r="W669" i="1"/>
  <c r="V669" i="1"/>
  <c r="U669" i="1"/>
  <c r="T669" i="1"/>
  <c r="Q669" i="1"/>
  <c r="O669" i="1"/>
  <c r="N669" i="1"/>
  <c r="W668" i="1"/>
  <c r="V668" i="1"/>
  <c r="U668" i="1"/>
  <c r="T668" i="1"/>
  <c r="Q668" i="1"/>
  <c r="O668" i="1"/>
  <c r="N668" i="1"/>
  <c r="W667" i="1"/>
  <c r="V667" i="1"/>
  <c r="U667" i="1"/>
  <c r="T667" i="1"/>
  <c r="Q667" i="1"/>
  <c r="O667" i="1"/>
  <c r="N667" i="1"/>
  <c r="W666" i="1"/>
  <c r="V666" i="1"/>
  <c r="U666" i="1"/>
  <c r="T666" i="1"/>
  <c r="Q666" i="1"/>
  <c r="O666" i="1"/>
  <c r="N666" i="1"/>
  <c r="W665" i="1"/>
  <c r="V665" i="1"/>
  <c r="U665" i="1"/>
  <c r="T665" i="1"/>
  <c r="Q665" i="1"/>
  <c r="O665" i="1"/>
  <c r="N665" i="1"/>
  <c r="W664" i="1"/>
  <c r="V664" i="1"/>
  <c r="U664" i="1"/>
  <c r="T664" i="1"/>
  <c r="Q664" i="1"/>
  <c r="O664" i="1"/>
  <c r="N664" i="1"/>
  <c r="W663" i="1"/>
  <c r="V663" i="1"/>
  <c r="U663" i="1"/>
  <c r="T663" i="1"/>
  <c r="Q663" i="1"/>
  <c r="O663" i="1"/>
  <c r="N663" i="1"/>
  <c r="W662" i="1"/>
  <c r="V662" i="1"/>
  <c r="U662" i="1"/>
  <c r="T662" i="1"/>
  <c r="Q662" i="1"/>
  <c r="O662" i="1"/>
  <c r="N662" i="1"/>
  <c r="W661" i="1"/>
  <c r="V661" i="1"/>
  <c r="U661" i="1"/>
  <c r="T661" i="1"/>
  <c r="Q661" i="1"/>
  <c r="O661" i="1"/>
  <c r="N661" i="1"/>
  <c r="W660" i="1"/>
  <c r="V660" i="1"/>
  <c r="U660" i="1"/>
  <c r="T660" i="1"/>
  <c r="Q660" i="1"/>
  <c r="O660" i="1"/>
  <c r="N660" i="1"/>
  <c r="W659" i="1"/>
  <c r="V659" i="1"/>
  <c r="U659" i="1"/>
  <c r="T659" i="1"/>
  <c r="Q659" i="1"/>
  <c r="O659" i="1"/>
  <c r="N659" i="1"/>
  <c r="W658" i="1"/>
  <c r="V658" i="1"/>
  <c r="U658" i="1"/>
  <c r="T658" i="1"/>
  <c r="Q658" i="1"/>
  <c r="O658" i="1"/>
  <c r="N658" i="1"/>
  <c r="W657" i="1"/>
  <c r="V657" i="1"/>
  <c r="U657" i="1"/>
  <c r="I687" i="1" s="1"/>
  <c r="T657" i="1"/>
  <c r="Q657" i="1"/>
  <c r="O657" i="1"/>
  <c r="N657" i="1"/>
  <c r="W656" i="1"/>
  <c r="V656" i="1"/>
  <c r="U656" i="1"/>
  <c r="J688" i="1" s="1"/>
  <c r="T656" i="1"/>
  <c r="Q656" i="1"/>
  <c r="O656" i="1"/>
  <c r="N656" i="1"/>
  <c r="W655" i="1"/>
  <c r="V655" i="1"/>
  <c r="T655" i="1"/>
  <c r="Q655" i="1"/>
  <c r="O655" i="1"/>
  <c r="N655" i="1"/>
  <c r="W654" i="1"/>
  <c r="V654" i="1"/>
  <c r="T654" i="1"/>
  <c r="Q654" i="1"/>
  <c r="M654" i="1"/>
  <c r="L654" i="1"/>
  <c r="K654" i="1"/>
  <c r="J654" i="1"/>
  <c r="I654" i="1"/>
  <c r="H654" i="1"/>
  <c r="G654" i="1"/>
  <c r="U650" i="1" s="1"/>
  <c r="F654" i="1"/>
  <c r="D654" i="1"/>
  <c r="C654" i="1"/>
  <c r="W653" i="1"/>
  <c r="V653" i="1"/>
  <c r="T653" i="1"/>
  <c r="O653" i="1"/>
  <c r="N653" i="1"/>
  <c r="W652" i="1"/>
  <c r="V652" i="1"/>
  <c r="T652" i="1"/>
  <c r="O652" i="1"/>
  <c r="N652" i="1"/>
  <c r="W651" i="1"/>
  <c r="V651" i="1"/>
  <c r="T651" i="1"/>
  <c r="O651" i="1"/>
  <c r="N651" i="1"/>
  <c r="W650" i="1"/>
  <c r="V650" i="1"/>
  <c r="T650" i="1"/>
  <c r="Q650" i="1"/>
  <c r="Q651" i="1" s="1"/>
  <c r="Q652" i="1" s="1"/>
  <c r="Q653" i="1" s="1"/>
  <c r="O650" i="1"/>
  <c r="N650" i="1"/>
  <c r="W649" i="1"/>
  <c r="V649" i="1"/>
  <c r="T649" i="1"/>
  <c r="Q649" i="1"/>
  <c r="O649" i="1"/>
  <c r="N649" i="1"/>
  <c r="W648" i="1"/>
  <c r="V648" i="1"/>
  <c r="T648" i="1"/>
  <c r="Q648" i="1"/>
  <c r="O648" i="1"/>
  <c r="N648" i="1"/>
  <c r="W647" i="1"/>
  <c r="V647" i="1"/>
  <c r="T647" i="1"/>
  <c r="Q647" i="1"/>
  <c r="O647" i="1"/>
  <c r="N647" i="1"/>
  <c r="W646" i="1"/>
  <c r="V646" i="1"/>
  <c r="T646" i="1"/>
  <c r="Q646" i="1"/>
  <c r="O646" i="1"/>
  <c r="N646" i="1"/>
  <c r="W645" i="1"/>
  <c r="V645" i="1"/>
  <c r="T645" i="1"/>
  <c r="Q645" i="1"/>
  <c r="O645" i="1"/>
  <c r="N645" i="1"/>
  <c r="W644" i="1"/>
  <c r="V644" i="1"/>
  <c r="T644" i="1"/>
  <c r="Q644" i="1"/>
  <c r="O644" i="1"/>
  <c r="N644" i="1"/>
  <c r="W643" i="1"/>
  <c r="V643" i="1"/>
  <c r="T643" i="1"/>
  <c r="Q643" i="1"/>
  <c r="O643" i="1"/>
  <c r="N643" i="1"/>
  <c r="W642" i="1"/>
  <c r="V642" i="1"/>
  <c r="T642" i="1"/>
  <c r="Q642" i="1"/>
  <c r="O642" i="1"/>
  <c r="N642" i="1"/>
  <c r="W641" i="1"/>
  <c r="V641" i="1"/>
  <c r="T641" i="1"/>
  <c r="Q641" i="1"/>
  <c r="O641" i="1"/>
  <c r="N641" i="1"/>
  <c r="W640" i="1"/>
  <c r="V640" i="1"/>
  <c r="T640" i="1"/>
  <c r="Q640" i="1"/>
  <c r="O640" i="1"/>
  <c r="N640" i="1"/>
  <c r="W639" i="1"/>
  <c r="V639" i="1"/>
  <c r="T639" i="1"/>
  <c r="Q639" i="1"/>
  <c r="O639" i="1"/>
  <c r="N639" i="1"/>
  <c r="W638" i="1"/>
  <c r="V638" i="1"/>
  <c r="T638" i="1"/>
  <c r="Q638" i="1"/>
  <c r="O638" i="1"/>
  <c r="N638" i="1"/>
  <c r="W637" i="1"/>
  <c r="V637" i="1"/>
  <c r="T637" i="1"/>
  <c r="Q637" i="1"/>
  <c r="O637" i="1"/>
  <c r="N637" i="1"/>
  <c r="W636" i="1"/>
  <c r="V636" i="1"/>
  <c r="T636" i="1"/>
  <c r="Q636" i="1"/>
  <c r="O636" i="1"/>
  <c r="N636" i="1"/>
  <c r="W635" i="1"/>
  <c r="V635" i="1"/>
  <c r="T635" i="1"/>
  <c r="Q635" i="1"/>
  <c r="O635" i="1"/>
  <c r="N635" i="1"/>
  <c r="W634" i="1"/>
  <c r="V634" i="1"/>
  <c r="T634" i="1"/>
  <c r="Q634" i="1"/>
  <c r="O634" i="1"/>
  <c r="N634" i="1"/>
  <c r="W633" i="1"/>
  <c r="V633" i="1"/>
  <c r="T633" i="1"/>
  <c r="Q633" i="1"/>
  <c r="O633" i="1"/>
  <c r="N633" i="1"/>
  <c r="W632" i="1"/>
  <c r="V632" i="1"/>
  <c r="T632" i="1"/>
  <c r="Q632" i="1"/>
  <c r="O632" i="1"/>
  <c r="N632" i="1"/>
  <c r="W631" i="1"/>
  <c r="V631" i="1"/>
  <c r="T631" i="1"/>
  <c r="Q631" i="1"/>
  <c r="O631" i="1"/>
  <c r="N631" i="1"/>
  <c r="W630" i="1"/>
  <c r="V630" i="1"/>
  <c r="T630" i="1"/>
  <c r="Q630" i="1"/>
  <c r="O630" i="1"/>
  <c r="N630" i="1"/>
  <c r="W629" i="1"/>
  <c r="V629" i="1"/>
  <c r="T629" i="1"/>
  <c r="Q629" i="1"/>
  <c r="O629" i="1"/>
  <c r="N629" i="1"/>
  <c r="W628" i="1"/>
  <c r="V628" i="1"/>
  <c r="T628" i="1"/>
  <c r="Q628" i="1"/>
  <c r="O628" i="1"/>
  <c r="N628" i="1"/>
  <c r="W627" i="1"/>
  <c r="V627" i="1"/>
  <c r="T627" i="1"/>
  <c r="Q627" i="1"/>
  <c r="O627" i="1"/>
  <c r="N627" i="1"/>
  <c r="W626" i="1"/>
  <c r="V626" i="1"/>
  <c r="T626" i="1"/>
  <c r="Q626" i="1"/>
  <c r="O626" i="1"/>
  <c r="N626" i="1"/>
  <c r="W625" i="1"/>
  <c r="V625" i="1"/>
  <c r="T625" i="1"/>
  <c r="Q625" i="1"/>
  <c r="O625" i="1"/>
  <c r="N625" i="1"/>
  <c r="W624" i="1"/>
  <c r="V624" i="1"/>
  <c r="T624" i="1"/>
  <c r="Q624" i="1"/>
  <c r="O624" i="1"/>
  <c r="N624" i="1"/>
  <c r="W623" i="1"/>
  <c r="V623" i="1"/>
  <c r="T623" i="1"/>
  <c r="Q623" i="1"/>
  <c r="O623" i="1"/>
  <c r="N623" i="1"/>
  <c r="W622" i="1"/>
  <c r="V622" i="1"/>
  <c r="T622" i="1"/>
  <c r="Q622" i="1"/>
  <c r="W621" i="1"/>
  <c r="V621" i="1"/>
  <c r="T621" i="1"/>
  <c r="Q621" i="1"/>
  <c r="W620" i="1"/>
  <c r="V620" i="1"/>
  <c r="T620" i="1"/>
  <c r="Q620" i="1"/>
  <c r="W619" i="1"/>
  <c r="V619" i="1"/>
  <c r="T619" i="1"/>
  <c r="Q619" i="1"/>
  <c r="W618" i="1"/>
  <c r="V618" i="1"/>
  <c r="T618" i="1"/>
  <c r="Q618" i="1"/>
  <c r="W617" i="1"/>
  <c r="V617" i="1"/>
  <c r="U617" i="1"/>
  <c r="T617" i="1"/>
  <c r="Q617" i="1"/>
  <c r="K617" i="1"/>
  <c r="G617" i="1"/>
  <c r="W616" i="1"/>
  <c r="V616" i="1"/>
  <c r="T616" i="1"/>
  <c r="Q616" i="1"/>
  <c r="M616" i="1"/>
  <c r="J616" i="1"/>
  <c r="W615" i="1"/>
  <c r="V615" i="1"/>
  <c r="T615" i="1"/>
  <c r="Q615" i="1"/>
  <c r="M615" i="1"/>
  <c r="L615" i="1"/>
  <c r="I615" i="1"/>
  <c r="W614" i="1"/>
  <c r="V614" i="1"/>
  <c r="U614" i="1"/>
  <c r="T614" i="1"/>
  <c r="Q614" i="1"/>
  <c r="L614" i="1"/>
  <c r="K614" i="1"/>
  <c r="H614" i="1"/>
  <c r="W613" i="1"/>
  <c r="V613" i="1"/>
  <c r="U613" i="1"/>
  <c r="T613" i="1"/>
  <c r="Q613" i="1"/>
  <c r="K613" i="1"/>
  <c r="J613" i="1"/>
  <c r="G613" i="1"/>
  <c r="W612" i="1"/>
  <c r="V612" i="1"/>
  <c r="T612" i="1"/>
  <c r="Q612" i="1"/>
  <c r="M612" i="1"/>
  <c r="L612" i="1"/>
  <c r="K612" i="1"/>
  <c r="K619" i="1" s="1"/>
  <c r="CM25" i="1" s="1"/>
  <c r="J612" i="1"/>
  <c r="I612" i="1"/>
  <c r="H612" i="1"/>
  <c r="G612" i="1"/>
  <c r="O612" i="1" s="1"/>
  <c r="F612" i="1"/>
  <c r="D612" i="1"/>
  <c r="C612" i="1"/>
  <c r="W611" i="1"/>
  <c r="V611" i="1"/>
  <c r="T611" i="1"/>
  <c r="O611" i="1"/>
  <c r="N611" i="1"/>
  <c r="W610" i="1"/>
  <c r="V610" i="1"/>
  <c r="T610" i="1"/>
  <c r="O610" i="1"/>
  <c r="N610" i="1"/>
  <c r="W609" i="1"/>
  <c r="V609" i="1"/>
  <c r="T609" i="1"/>
  <c r="O609" i="1"/>
  <c r="N609" i="1"/>
  <c r="W608" i="1"/>
  <c r="V608" i="1"/>
  <c r="U608" i="1"/>
  <c r="T608" i="1"/>
  <c r="Q608" i="1"/>
  <c r="Q609" i="1" s="1"/>
  <c r="Q610" i="1" s="1"/>
  <c r="Q611" i="1" s="1"/>
  <c r="O608" i="1"/>
  <c r="N608" i="1"/>
  <c r="W607" i="1"/>
  <c r="V607" i="1"/>
  <c r="U607" i="1"/>
  <c r="T607" i="1"/>
  <c r="Q607" i="1"/>
  <c r="O607" i="1"/>
  <c r="N607" i="1"/>
  <c r="W606" i="1"/>
  <c r="V606" i="1"/>
  <c r="U606" i="1"/>
  <c r="T606" i="1"/>
  <c r="Q606" i="1"/>
  <c r="O606" i="1"/>
  <c r="N606" i="1"/>
  <c r="W605" i="1"/>
  <c r="V605" i="1"/>
  <c r="U605" i="1"/>
  <c r="T605" i="1"/>
  <c r="Q605" i="1"/>
  <c r="O605" i="1"/>
  <c r="N605" i="1"/>
  <c r="W604" i="1"/>
  <c r="V604" i="1"/>
  <c r="U604" i="1"/>
  <c r="T604" i="1"/>
  <c r="Q604" i="1"/>
  <c r="O604" i="1"/>
  <c r="N604" i="1"/>
  <c r="W603" i="1"/>
  <c r="V603" i="1"/>
  <c r="U603" i="1"/>
  <c r="T603" i="1"/>
  <c r="Q603" i="1"/>
  <c r="O603" i="1"/>
  <c r="N603" i="1"/>
  <c r="W602" i="1"/>
  <c r="V602" i="1"/>
  <c r="U602" i="1"/>
  <c r="T602" i="1"/>
  <c r="Q602" i="1"/>
  <c r="O602" i="1"/>
  <c r="N602" i="1"/>
  <c r="W601" i="1"/>
  <c r="V601" i="1"/>
  <c r="U601" i="1"/>
  <c r="T601" i="1"/>
  <c r="Q601" i="1"/>
  <c r="O601" i="1"/>
  <c r="N601" i="1"/>
  <c r="W600" i="1"/>
  <c r="V600" i="1"/>
  <c r="U600" i="1"/>
  <c r="T600" i="1"/>
  <c r="Q600" i="1"/>
  <c r="O600" i="1"/>
  <c r="N600" i="1"/>
  <c r="W599" i="1"/>
  <c r="V599" i="1"/>
  <c r="U599" i="1"/>
  <c r="T599" i="1"/>
  <c r="Q599" i="1"/>
  <c r="O599" i="1"/>
  <c r="N599" i="1"/>
  <c r="W598" i="1"/>
  <c r="V598" i="1"/>
  <c r="U598" i="1"/>
  <c r="H617" i="1" s="1"/>
  <c r="T598" i="1"/>
  <c r="Q598" i="1"/>
  <c r="O598" i="1"/>
  <c r="N598" i="1"/>
  <c r="W597" i="1"/>
  <c r="V597" i="1"/>
  <c r="U597" i="1"/>
  <c r="T597" i="1"/>
  <c r="Q597" i="1"/>
  <c r="O597" i="1"/>
  <c r="N597" i="1"/>
  <c r="W596" i="1"/>
  <c r="V596" i="1"/>
  <c r="U596" i="1"/>
  <c r="T596" i="1"/>
  <c r="Q596" i="1"/>
  <c r="O596" i="1"/>
  <c r="N596" i="1"/>
  <c r="W595" i="1"/>
  <c r="V595" i="1"/>
  <c r="U595" i="1"/>
  <c r="T595" i="1"/>
  <c r="Q595" i="1"/>
  <c r="O595" i="1"/>
  <c r="N595" i="1"/>
  <c r="W594" i="1"/>
  <c r="V594" i="1"/>
  <c r="U594" i="1"/>
  <c r="T594" i="1"/>
  <c r="Q594" i="1"/>
  <c r="O594" i="1"/>
  <c r="N594" i="1"/>
  <c r="W593" i="1"/>
  <c r="V593" i="1"/>
  <c r="U593" i="1"/>
  <c r="T593" i="1"/>
  <c r="Q593" i="1"/>
  <c r="O593" i="1"/>
  <c r="N593" i="1"/>
  <c r="W592" i="1"/>
  <c r="V592" i="1"/>
  <c r="U592" i="1"/>
  <c r="T592" i="1"/>
  <c r="Q592" i="1"/>
  <c r="O592" i="1"/>
  <c r="N592" i="1"/>
  <c r="W591" i="1"/>
  <c r="V591" i="1"/>
  <c r="U591" i="1"/>
  <c r="G616" i="1" s="1"/>
  <c r="T591" i="1"/>
  <c r="Q591" i="1"/>
  <c r="O591" i="1"/>
  <c r="N591" i="1"/>
  <c r="W590" i="1"/>
  <c r="V590" i="1"/>
  <c r="U590" i="1"/>
  <c r="T590" i="1"/>
  <c r="Q590" i="1"/>
  <c r="O590" i="1"/>
  <c r="N590" i="1"/>
  <c r="W589" i="1"/>
  <c r="V589" i="1"/>
  <c r="U589" i="1"/>
  <c r="U615" i="1" s="1"/>
  <c r="T589" i="1"/>
  <c r="Q589" i="1"/>
  <c r="O589" i="1"/>
  <c r="N589" i="1"/>
  <c r="W588" i="1"/>
  <c r="V588" i="1"/>
  <c r="U588" i="1"/>
  <c r="M614" i="1" s="1"/>
  <c r="T588" i="1"/>
  <c r="Q588" i="1"/>
  <c r="O588" i="1"/>
  <c r="N588" i="1"/>
  <c r="W587" i="1"/>
  <c r="V587" i="1"/>
  <c r="U587" i="1"/>
  <c r="L613" i="1" s="1"/>
  <c r="T587" i="1"/>
  <c r="Q587" i="1"/>
  <c r="O587" i="1"/>
  <c r="N587" i="1"/>
  <c r="W586" i="1"/>
  <c r="V586" i="1"/>
  <c r="T586" i="1"/>
  <c r="Q586" i="1"/>
  <c r="O586" i="1"/>
  <c r="N586" i="1"/>
  <c r="W585" i="1"/>
  <c r="V585" i="1"/>
  <c r="T585" i="1"/>
  <c r="Q585" i="1"/>
  <c r="W584" i="1"/>
  <c r="V584" i="1"/>
  <c r="T584" i="1"/>
  <c r="Q584" i="1"/>
  <c r="W583" i="1"/>
  <c r="V583" i="1"/>
  <c r="T583" i="1"/>
  <c r="Q583" i="1"/>
  <c r="W582" i="1"/>
  <c r="V582" i="1"/>
  <c r="T582" i="1"/>
  <c r="Q582" i="1"/>
  <c r="W581" i="1"/>
  <c r="V581" i="1"/>
  <c r="T581" i="1"/>
  <c r="Q581" i="1"/>
  <c r="O581" i="1"/>
  <c r="M581" i="1"/>
  <c r="L581" i="1"/>
  <c r="K581" i="1"/>
  <c r="J581" i="1"/>
  <c r="I581" i="1"/>
  <c r="H581" i="1"/>
  <c r="G581" i="1"/>
  <c r="F581" i="1"/>
  <c r="D581" i="1"/>
  <c r="C581" i="1"/>
  <c r="W580" i="1"/>
  <c r="V580" i="1"/>
  <c r="T580" i="1"/>
  <c r="O580" i="1"/>
  <c r="N580" i="1"/>
  <c r="W579" i="1"/>
  <c r="V579" i="1"/>
  <c r="T579" i="1"/>
  <c r="O579" i="1"/>
  <c r="N579" i="1"/>
  <c r="W578" i="1"/>
  <c r="V578" i="1"/>
  <c r="T578" i="1"/>
  <c r="O578" i="1"/>
  <c r="N578" i="1"/>
  <c r="W577" i="1"/>
  <c r="V577" i="1"/>
  <c r="T577" i="1"/>
  <c r="Q577" i="1"/>
  <c r="Q578" i="1" s="1"/>
  <c r="Q579" i="1" s="1"/>
  <c r="Q580" i="1" s="1"/>
  <c r="O577" i="1"/>
  <c r="N577" i="1"/>
  <c r="W576" i="1"/>
  <c r="V576" i="1"/>
  <c r="T576" i="1"/>
  <c r="Q576" i="1"/>
  <c r="O576" i="1"/>
  <c r="N576" i="1"/>
  <c r="W575" i="1"/>
  <c r="V575" i="1"/>
  <c r="T575" i="1"/>
  <c r="Q575" i="1"/>
  <c r="O575" i="1"/>
  <c r="N575" i="1"/>
  <c r="W574" i="1"/>
  <c r="V574" i="1"/>
  <c r="T574" i="1"/>
  <c r="Q574" i="1"/>
  <c r="O574" i="1"/>
  <c r="N574" i="1"/>
  <c r="W573" i="1"/>
  <c r="V573" i="1"/>
  <c r="T573" i="1"/>
  <c r="Q573" i="1"/>
  <c r="O573" i="1"/>
  <c r="N573" i="1"/>
  <c r="W572" i="1"/>
  <c r="V572" i="1"/>
  <c r="T572" i="1"/>
  <c r="Q572" i="1"/>
  <c r="O572" i="1"/>
  <c r="N572" i="1"/>
  <c r="W571" i="1"/>
  <c r="V571" i="1"/>
  <c r="T571" i="1"/>
  <c r="Q571" i="1"/>
  <c r="O571" i="1"/>
  <c r="N571" i="1"/>
  <c r="W570" i="1"/>
  <c r="V570" i="1"/>
  <c r="T570" i="1"/>
  <c r="Q570" i="1"/>
  <c r="O570" i="1"/>
  <c r="N570" i="1"/>
  <c r="W569" i="1"/>
  <c r="V569" i="1"/>
  <c r="T569" i="1"/>
  <c r="Q569" i="1"/>
  <c r="O569" i="1"/>
  <c r="N569" i="1"/>
  <c r="W568" i="1"/>
  <c r="V568" i="1"/>
  <c r="T568" i="1"/>
  <c r="Q568" i="1"/>
  <c r="O568" i="1"/>
  <c r="N568" i="1"/>
  <c r="W567" i="1"/>
  <c r="V567" i="1"/>
  <c r="T567" i="1"/>
  <c r="Q567" i="1"/>
  <c r="O567" i="1"/>
  <c r="N567" i="1"/>
  <c r="W566" i="1"/>
  <c r="V566" i="1"/>
  <c r="T566" i="1"/>
  <c r="Q566" i="1"/>
  <c r="O566" i="1"/>
  <c r="N566" i="1"/>
  <c r="W565" i="1"/>
  <c r="V565" i="1"/>
  <c r="T565" i="1"/>
  <c r="Q565" i="1"/>
  <c r="O565" i="1"/>
  <c r="N565" i="1"/>
  <c r="W564" i="1"/>
  <c r="V564" i="1"/>
  <c r="T564" i="1"/>
  <c r="Q564" i="1"/>
  <c r="O564" i="1"/>
  <c r="N564" i="1"/>
  <c r="W563" i="1"/>
  <c r="V563" i="1"/>
  <c r="T563" i="1"/>
  <c r="Q563" i="1"/>
  <c r="O563" i="1"/>
  <c r="N563" i="1"/>
  <c r="W562" i="1"/>
  <c r="V562" i="1"/>
  <c r="T562" i="1"/>
  <c r="Q562" i="1"/>
  <c r="M562" i="1"/>
  <c r="L562" i="1"/>
  <c r="N562" i="1" s="1"/>
  <c r="K562" i="1"/>
  <c r="J562" i="1"/>
  <c r="I562" i="1"/>
  <c r="H562" i="1"/>
  <c r="G562" i="1"/>
  <c r="F562" i="1"/>
  <c r="D562" i="1"/>
  <c r="C562" i="1"/>
  <c r="W561" i="1"/>
  <c r="V561" i="1"/>
  <c r="T561" i="1"/>
  <c r="O561" i="1"/>
  <c r="N561" i="1"/>
  <c r="W560" i="1"/>
  <c r="V560" i="1"/>
  <c r="T560" i="1"/>
  <c r="Q560" i="1"/>
  <c r="Q561" i="1" s="1"/>
  <c r="O560" i="1"/>
  <c r="N560" i="1"/>
  <c r="W559" i="1"/>
  <c r="V559" i="1"/>
  <c r="T559" i="1"/>
  <c r="O559" i="1"/>
  <c r="N559" i="1"/>
  <c r="W558" i="1"/>
  <c r="V558" i="1"/>
  <c r="U558" i="1"/>
  <c r="T558" i="1"/>
  <c r="Q558" i="1"/>
  <c r="Q559" i="1" s="1"/>
  <c r="O558" i="1"/>
  <c r="N558" i="1"/>
  <c r="W557" i="1"/>
  <c r="V557" i="1"/>
  <c r="U557" i="1"/>
  <c r="T557" i="1"/>
  <c r="Q557" i="1"/>
  <c r="O557" i="1"/>
  <c r="N557" i="1"/>
  <c r="W556" i="1"/>
  <c r="V556" i="1"/>
  <c r="U556" i="1"/>
  <c r="T556" i="1"/>
  <c r="Q556" i="1"/>
  <c r="O556" i="1"/>
  <c r="N556" i="1"/>
  <c r="W555" i="1"/>
  <c r="V555" i="1"/>
  <c r="U555" i="1"/>
  <c r="T555" i="1"/>
  <c r="Q555" i="1"/>
  <c r="O555" i="1"/>
  <c r="N555" i="1"/>
  <c r="W554" i="1"/>
  <c r="V554" i="1"/>
  <c r="U554" i="1"/>
  <c r="T554" i="1"/>
  <c r="Q554" i="1"/>
  <c r="O554" i="1"/>
  <c r="N554" i="1"/>
  <c r="W553" i="1"/>
  <c r="V553" i="1"/>
  <c r="U553" i="1"/>
  <c r="T553" i="1"/>
  <c r="Q553" i="1"/>
  <c r="O553" i="1"/>
  <c r="N553" i="1"/>
  <c r="W552" i="1"/>
  <c r="V552" i="1"/>
  <c r="U552" i="1"/>
  <c r="T552" i="1"/>
  <c r="Q552" i="1"/>
  <c r="O552" i="1"/>
  <c r="N552" i="1"/>
  <c r="W551" i="1"/>
  <c r="V551" i="1"/>
  <c r="U551" i="1"/>
  <c r="T551" i="1"/>
  <c r="Q551" i="1"/>
  <c r="O551" i="1"/>
  <c r="N551" i="1"/>
  <c r="W550" i="1"/>
  <c r="V550" i="1"/>
  <c r="U550" i="1"/>
  <c r="T550" i="1"/>
  <c r="Q550" i="1"/>
  <c r="O550" i="1"/>
  <c r="N550" i="1"/>
  <c r="W549" i="1"/>
  <c r="V549" i="1"/>
  <c r="U549" i="1"/>
  <c r="T549" i="1"/>
  <c r="Q549" i="1"/>
  <c r="O549" i="1"/>
  <c r="N549" i="1"/>
  <c r="W548" i="1"/>
  <c r="V548" i="1"/>
  <c r="U548" i="1"/>
  <c r="T548" i="1"/>
  <c r="Q548" i="1"/>
  <c r="O548" i="1"/>
  <c r="N548" i="1"/>
  <c r="W547" i="1"/>
  <c r="V547" i="1"/>
  <c r="T547" i="1"/>
  <c r="Q547" i="1"/>
  <c r="O547" i="1"/>
  <c r="N547" i="1"/>
  <c r="W546" i="1"/>
  <c r="V546" i="1"/>
  <c r="T546" i="1"/>
  <c r="Q546" i="1"/>
  <c r="N546" i="1"/>
  <c r="M546" i="1"/>
  <c r="L546" i="1"/>
  <c r="K546" i="1"/>
  <c r="J546" i="1"/>
  <c r="I546" i="1"/>
  <c r="H546" i="1"/>
  <c r="G546" i="1"/>
  <c r="F546" i="1"/>
  <c r="D546" i="1"/>
  <c r="C546" i="1"/>
  <c r="W545" i="1"/>
  <c r="V545" i="1"/>
  <c r="T545" i="1"/>
  <c r="O545" i="1"/>
  <c r="N545" i="1"/>
  <c r="W544" i="1"/>
  <c r="V544" i="1"/>
  <c r="T544" i="1"/>
  <c r="O544" i="1"/>
  <c r="N544" i="1"/>
  <c r="W543" i="1"/>
  <c r="V543" i="1"/>
  <c r="T543" i="1"/>
  <c r="Q543" i="1"/>
  <c r="Q544" i="1" s="1"/>
  <c r="Q545" i="1" s="1"/>
  <c r="O543" i="1"/>
  <c r="N543" i="1"/>
  <c r="W542" i="1"/>
  <c r="V542" i="1"/>
  <c r="T542" i="1"/>
  <c r="Q542" i="1"/>
  <c r="O542" i="1"/>
  <c r="N542" i="1"/>
  <c r="W541" i="1"/>
  <c r="V541" i="1"/>
  <c r="T541" i="1"/>
  <c r="Q541" i="1"/>
  <c r="O541" i="1"/>
  <c r="N541" i="1"/>
  <c r="W540" i="1"/>
  <c r="V540" i="1"/>
  <c r="T540" i="1"/>
  <c r="Q540" i="1"/>
  <c r="O540" i="1"/>
  <c r="N540" i="1"/>
  <c r="W539" i="1"/>
  <c r="V539" i="1"/>
  <c r="T539" i="1"/>
  <c r="Q539" i="1"/>
  <c r="O539" i="1"/>
  <c r="N539" i="1"/>
  <c r="W538" i="1"/>
  <c r="V538" i="1"/>
  <c r="U538" i="1"/>
  <c r="T538" i="1"/>
  <c r="Q538" i="1"/>
  <c r="O538" i="1"/>
  <c r="N538" i="1"/>
  <c r="W537" i="1"/>
  <c r="V537" i="1"/>
  <c r="U537" i="1"/>
  <c r="T537" i="1"/>
  <c r="Q537" i="1"/>
  <c r="O537" i="1"/>
  <c r="N537" i="1"/>
  <c r="W536" i="1"/>
  <c r="V536" i="1"/>
  <c r="U536" i="1"/>
  <c r="T536" i="1"/>
  <c r="Q536" i="1"/>
  <c r="O536" i="1"/>
  <c r="N536" i="1"/>
  <c r="W535" i="1"/>
  <c r="V535" i="1"/>
  <c r="T535" i="1"/>
  <c r="Q535" i="1"/>
  <c r="O535" i="1"/>
  <c r="N535" i="1"/>
  <c r="W534" i="1"/>
  <c r="V534" i="1"/>
  <c r="T534" i="1"/>
  <c r="Q534" i="1"/>
  <c r="N534" i="1"/>
  <c r="M534" i="1"/>
  <c r="L534" i="1"/>
  <c r="K534" i="1"/>
  <c r="J534" i="1"/>
  <c r="I534" i="1"/>
  <c r="H534" i="1"/>
  <c r="G534" i="1"/>
  <c r="F534" i="1"/>
  <c r="D534" i="1"/>
  <c r="C534" i="1"/>
  <c r="W533" i="1"/>
  <c r="V533" i="1"/>
  <c r="T533" i="1"/>
  <c r="O533" i="1"/>
  <c r="N533" i="1"/>
  <c r="W532" i="1"/>
  <c r="V532" i="1"/>
  <c r="T532" i="1"/>
  <c r="O532" i="1"/>
  <c r="N532" i="1"/>
  <c r="W531" i="1"/>
  <c r="V531" i="1"/>
  <c r="T531" i="1"/>
  <c r="O531" i="1"/>
  <c r="N531" i="1"/>
  <c r="W530" i="1"/>
  <c r="V530" i="1"/>
  <c r="T530" i="1"/>
  <c r="Q530" i="1"/>
  <c r="Q531" i="1" s="1"/>
  <c r="Q532" i="1" s="1"/>
  <c r="Q533" i="1" s="1"/>
  <c r="O530" i="1"/>
  <c r="N530" i="1"/>
  <c r="W529" i="1"/>
  <c r="V529" i="1"/>
  <c r="T529" i="1"/>
  <c r="Q529" i="1"/>
  <c r="O529" i="1"/>
  <c r="N529" i="1"/>
  <c r="W528" i="1"/>
  <c r="V528" i="1"/>
  <c r="T528" i="1"/>
  <c r="Q528" i="1"/>
  <c r="O528" i="1"/>
  <c r="N528" i="1"/>
  <c r="W527" i="1"/>
  <c r="V527" i="1"/>
  <c r="T527" i="1"/>
  <c r="Q527" i="1"/>
  <c r="O527" i="1"/>
  <c r="N527" i="1"/>
  <c r="W526" i="1"/>
  <c r="V526" i="1"/>
  <c r="T526" i="1"/>
  <c r="Q526" i="1"/>
  <c r="O526" i="1"/>
  <c r="N526" i="1"/>
  <c r="W525" i="1"/>
  <c r="V525" i="1"/>
  <c r="T525" i="1"/>
  <c r="Q525" i="1"/>
  <c r="O525" i="1"/>
  <c r="N525" i="1"/>
  <c r="W524" i="1"/>
  <c r="V524" i="1"/>
  <c r="T524" i="1"/>
  <c r="Q524" i="1"/>
  <c r="O524" i="1"/>
  <c r="N524" i="1"/>
  <c r="W523" i="1"/>
  <c r="V523" i="1"/>
  <c r="T523" i="1"/>
  <c r="Q523" i="1"/>
  <c r="W522" i="1"/>
  <c r="V522" i="1"/>
  <c r="T522" i="1"/>
  <c r="Q522" i="1"/>
  <c r="W521" i="1"/>
  <c r="V521" i="1"/>
  <c r="T521" i="1"/>
  <c r="Q521" i="1"/>
  <c r="W520" i="1"/>
  <c r="V520" i="1"/>
  <c r="T520" i="1"/>
  <c r="Q520" i="1"/>
  <c r="W519" i="1"/>
  <c r="V519" i="1"/>
  <c r="T519" i="1"/>
  <c r="Q519" i="1"/>
  <c r="W518" i="1"/>
  <c r="V518" i="1"/>
  <c r="T518" i="1"/>
  <c r="Q518" i="1"/>
  <c r="W517" i="1"/>
  <c r="V517" i="1"/>
  <c r="T517" i="1"/>
  <c r="Q517" i="1"/>
  <c r="M517" i="1"/>
  <c r="L517" i="1"/>
  <c r="K517" i="1"/>
  <c r="J517" i="1"/>
  <c r="I517" i="1"/>
  <c r="H517" i="1"/>
  <c r="G517" i="1"/>
  <c r="N517" i="1" s="1"/>
  <c r="F517" i="1"/>
  <c r="D517" i="1"/>
  <c r="C517" i="1"/>
  <c r="W516" i="1"/>
  <c r="V516" i="1"/>
  <c r="T516" i="1"/>
  <c r="O516" i="1"/>
  <c r="N516" i="1"/>
  <c r="W515" i="1"/>
  <c r="V515" i="1"/>
  <c r="T515" i="1"/>
  <c r="O515" i="1"/>
  <c r="N515" i="1"/>
  <c r="W514" i="1"/>
  <c r="V514" i="1"/>
  <c r="T514" i="1"/>
  <c r="Q514" i="1"/>
  <c r="Q515" i="1" s="1"/>
  <c r="Q516" i="1" s="1"/>
  <c r="O514" i="1"/>
  <c r="N514" i="1"/>
  <c r="W513" i="1"/>
  <c r="V513" i="1"/>
  <c r="T513" i="1"/>
  <c r="Q513" i="1"/>
  <c r="O513" i="1"/>
  <c r="N513" i="1"/>
  <c r="W512" i="1"/>
  <c r="V512" i="1"/>
  <c r="T512" i="1"/>
  <c r="Q512" i="1"/>
  <c r="O512" i="1"/>
  <c r="N512" i="1"/>
  <c r="W511" i="1"/>
  <c r="V511" i="1"/>
  <c r="T511" i="1"/>
  <c r="Q511" i="1"/>
  <c r="O511" i="1"/>
  <c r="N511" i="1"/>
  <c r="W510" i="1"/>
  <c r="V510" i="1"/>
  <c r="U510" i="1"/>
  <c r="T510" i="1"/>
  <c r="Q510" i="1"/>
  <c r="O510" i="1"/>
  <c r="N510" i="1"/>
  <c r="W509" i="1"/>
  <c r="V509" i="1"/>
  <c r="T509" i="1"/>
  <c r="Q509" i="1"/>
  <c r="O509" i="1"/>
  <c r="N509" i="1"/>
  <c r="W508" i="1"/>
  <c r="V508" i="1"/>
  <c r="T508" i="1"/>
  <c r="Q508" i="1"/>
  <c r="O508" i="1"/>
  <c r="N508" i="1"/>
  <c r="W507" i="1"/>
  <c r="V507" i="1"/>
  <c r="T507" i="1"/>
  <c r="Q507" i="1"/>
  <c r="O507" i="1"/>
  <c r="N507" i="1"/>
  <c r="W506" i="1"/>
  <c r="V506" i="1"/>
  <c r="U506" i="1"/>
  <c r="T506" i="1"/>
  <c r="Q506" i="1"/>
  <c r="O506" i="1"/>
  <c r="N506" i="1"/>
  <c r="W505" i="1"/>
  <c r="V505" i="1"/>
  <c r="U505" i="1"/>
  <c r="T505" i="1"/>
  <c r="Q505" i="1"/>
  <c r="O505" i="1"/>
  <c r="N505" i="1"/>
  <c r="W504" i="1"/>
  <c r="V504" i="1"/>
  <c r="U504" i="1"/>
  <c r="T504" i="1"/>
  <c r="Q504" i="1"/>
  <c r="O504" i="1"/>
  <c r="N504" i="1"/>
  <c r="W503" i="1"/>
  <c r="V503" i="1"/>
  <c r="U503" i="1"/>
  <c r="T503" i="1"/>
  <c r="Q503" i="1"/>
  <c r="O503" i="1"/>
  <c r="N503" i="1"/>
  <c r="W502" i="1"/>
  <c r="V502" i="1"/>
  <c r="U502" i="1"/>
  <c r="T502" i="1"/>
  <c r="Q502" i="1"/>
  <c r="O502" i="1"/>
  <c r="N502" i="1"/>
  <c r="W501" i="1"/>
  <c r="V501" i="1"/>
  <c r="T501" i="1"/>
  <c r="Q501" i="1"/>
  <c r="O501" i="1"/>
  <c r="N501" i="1"/>
  <c r="W500" i="1"/>
  <c r="V500" i="1"/>
  <c r="T500" i="1"/>
  <c r="Q500" i="1"/>
  <c r="M500" i="1"/>
  <c r="L500" i="1"/>
  <c r="K500" i="1"/>
  <c r="J500" i="1"/>
  <c r="I500" i="1"/>
  <c r="H500" i="1"/>
  <c r="G500" i="1"/>
  <c r="F500" i="1"/>
  <c r="D500" i="1"/>
  <c r="C500" i="1"/>
  <c r="W499" i="1"/>
  <c r="V499" i="1"/>
  <c r="T499" i="1"/>
  <c r="O499" i="1"/>
  <c r="N499" i="1"/>
  <c r="W498" i="1"/>
  <c r="V498" i="1"/>
  <c r="T498" i="1"/>
  <c r="O498" i="1"/>
  <c r="N498" i="1"/>
  <c r="W497" i="1"/>
  <c r="V497" i="1"/>
  <c r="T497" i="1"/>
  <c r="O497" i="1"/>
  <c r="N497" i="1"/>
  <c r="W496" i="1"/>
  <c r="V496" i="1"/>
  <c r="U496" i="1"/>
  <c r="T496" i="1"/>
  <c r="Q496" i="1"/>
  <c r="Q497" i="1" s="1"/>
  <c r="Q498" i="1" s="1"/>
  <c r="Q499" i="1" s="1"/>
  <c r="O496" i="1"/>
  <c r="N496" i="1"/>
  <c r="W495" i="1"/>
  <c r="V495" i="1"/>
  <c r="U495" i="1"/>
  <c r="T495" i="1"/>
  <c r="Q495" i="1"/>
  <c r="O495" i="1"/>
  <c r="N495" i="1"/>
  <c r="W494" i="1"/>
  <c r="V494" i="1"/>
  <c r="U494" i="1"/>
  <c r="T494" i="1"/>
  <c r="Q494" i="1"/>
  <c r="O494" i="1"/>
  <c r="N494" i="1"/>
  <c r="W493" i="1"/>
  <c r="V493" i="1"/>
  <c r="U493" i="1"/>
  <c r="T493" i="1"/>
  <c r="Q493" i="1"/>
  <c r="O493" i="1"/>
  <c r="N493" i="1"/>
  <c r="W492" i="1"/>
  <c r="V492" i="1"/>
  <c r="U492" i="1"/>
  <c r="T492" i="1"/>
  <c r="Q492" i="1"/>
  <c r="O492" i="1"/>
  <c r="N492" i="1"/>
  <c r="W491" i="1"/>
  <c r="V491" i="1"/>
  <c r="U491" i="1"/>
  <c r="T491" i="1"/>
  <c r="Q491" i="1"/>
  <c r="O491" i="1"/>
  <c r="N491" i="1"/>
  <c r="W490" i="1"/>
  <c r="V490" i="1"/>
  <c r="U490" i="1"/>
  <c r="T490" i="1"/>
  <c r="Q490" i="1"/>
  <c r="O490" i="1"/>
  <c r="N490" i="1"/>
  <c r="W489" i="1"/>
  <c r="V489" i="1"/>
  <c r="U489" i="1"/>
  <c r="T489" i="1"/>
  <c r="Q489" i="1"/>
  <c r="O489" i="1"/>
  <c r="N489" i="1"/>
  <c r="W488" i="1"/>
  <c r="V488" i="1"/>
  <c r="T488" i="1"/>
  <c r="Q488" i="1"/>
  <c r="O488" i="1"/>
  <c r="N488" i="1"/>
  <c r="W487" i="1"/>
  <c r="V487" i="1"/>
  <c r="T487" i="1"/>
  <c r="Q487" i="1"/>
  <c r="N487" i="1"/>
  <c r="M487" i="1"/>
  <c r="L487" i="1"/>
  <c r="K487" i="1"/>
  <c r="J487" i="1"/>
  <c r="I487" i="1"/>
  <c r="H487" i="1"/>
  <c r="G487" i="1"/>
  <c r="O487" i="1" s="1"/>
  <c r="F487" i="1"/>
  <c r="D487" i="1"/>
  <c r="C487" i="1"/>
  <c r="W486" i="1"/>
  <c r="V486" i="1"/>
  <c r="T486" i="1"/>
  <c r="O486" i="1"/>
  <c r="N486" i="1"/>
  <c r="W485" i="1"/>
  <c r="V485" i="1"/>
  <c r="T485" i="1"/>
  <c r="O485" i="1"/>
  <c r="N485" i="1"/>
  <c r="W484" i="1"/>
  <c r="V484" i="1"/>
  <c r="T484" i="1"/>
  <c r="O484" i="1"/>
  <c r="N484" i="1"/>
  <c r="W483" i="1"/>
  <c r="V483" i="1"/>
  <c r="U483" i="1"/>
  <c r="T483" i="1"/>
  <c r="Q483" i="1"/>
  <c r="Q484" i="1" s="1"/>
  <c r="Q485" i="1" s="1"/>
  <c r="Q486" i="1" s="1"/>
  <c r="O483" i="1"/>
  <c r="N483" i="1"/>
  <c r="W482" i="1"/>
  <c r="V482" i="1"/>
  <c r="U482" i="1"/>
  <c r="T482" i="1"/>
  <c r="Q482" i="1"/>
  <c r="O482" i="1"/>
  <c r="N482" i="1"/>
  <c r="W481" i="1"/>
  <c r="V481" i="1"/>
  <c r="U481" i="1"/>
  <c r="T481" i="1"/>
  <c r="Q481" i="1"/>
  <c r="O481" i="1"/>
  <c r="N481" i="1"/>
  <c r="W480" i="1"/>
  <c r="V480" i="1"/>
  <c r="U480" i="1"/>
  <c r="T480" i="1"/>
  <c r="Q480" i="1"/>
  <c r="O480" i="1"/>
  <c r="N480" i="1"/>
  <c r="W479" i="1"/>
  <c r="V479" i="1"/>
  <c r="U479" i="1"/>
  <c r="T479" i="1"/>
  <c r="Q479" i="1"/>
  <c r="O479" i="1"/>
  <c r="N479" i="1"/>
  <c r="W478" i="1"/>
  <c r="V478" i="1"/>
  <c r="U478" i="1"/>
  <c r="T478" i="1"/>
  <c r="Q478" i="1"/>
  <c r="O478" i="1"/>
  <c r="N478" i="1"/>
  <c r="W477" i="1"/>
  <c r="V477" i="1"/>
  <c r="U477" i="1"/>
  <c r="T477" i="1"/>
  <c r="Q477" i="1"/>
  <c r="O477" i="1"/>
  <c r="N477" i="1"/>
  <c r="W476" i="1"/>
  <c r="V476" i="1"/>
  <c r="T476" i="1"/>
  <c r="Q476" i="1"/>
  <c r="O476" i="1"/>
  <c r="N476" i="1"/>
  <c r="W475" i="1"/>
  <c r="V475" i="1"/>
  <c r="T475" i="1"/>
  <c r="Q475" i="1"/>
  <c r="M475" i="1"/>
  <c r="L475" i="1"/>
  <c r="K475" i="1"/>
  <c r="J475" i="1"/>
  <c r="I475" i="1"/>
  <c r="H475" i="1"/>
  <c r="G475" i="1"/>
  <c r="N475" i="1" s="1"/>
  <c r="F475" i="1"/>
  <c r="D475" i="1"/>
  <c r="C475" i="1"/>
  <c r="W474" i="1"/>
  <c r="V474" i="1"/>
  <c r="T474" i="1"/>
  <c r="O474" i="1"/>
  <c r="N474" i="1"/>
  <c r="W473" i="1"/>
  <c r="V473" i="1"/>
  <c r="T473" i="1"/>
  <c r="O473" i="1"/>
  <c r="N473" i="1"/>
  <c r="W472" i="1"/>
  <c r="V472" i="1"/>
  <c r="T472" i="1"/>
  <c r="O472" i="1"/>
  <c r="N472" i="1"/>
  <c r="W471" i="1"/>
  <c r="V471" i="1"/>
  <c r="T471" i="1"/>
  <c r="Q471" i="1"/>
  <c r="Q472" i="1" s="1"/>
  <c r="Q473" i="1" s="1"/>
  <c r="Q474" i="1" s="1"/>
  <c r="O471" i="1"/>
  <c r="N471" i="1"/>
  <c r="W470" i="1"/>
  <c r="V470" i="1"/>
  <c r="T470" i="1"/>
  <c r="Q470" i="1"/>
  <c r="O470" i="1"/>
  <c r="N470" i="1"/>
  <c r="W469" i="1"/>
  <c r="V469" i="1"/>
  <c r="T469" i="1"/>
  <c r="Q469" i="1"/>
  <c r="O469" i="1"/>
  <c r="N469" i="1"/>
  <c r="W468" i="1"/>
  <c r="V468" i="1"/>
  <c r="T468" i="1"/>
  <c r="Q468" i="1"/>
  <c r="O468" i="1"/>
  <c r="N468" i="1"/>
  <c r="W467" i="1"/>
  <c r="V467" i="1"/>
  <c r="T467" i="1"/>
  <c r="Q467" i="1"/>
  <c r="O467" i="1"/>
  <c r="N467" i="1"/>
  <c r="W466" i="1"/>
  <c r="V466" i="1"/>
  <c r="T466" i="1"/>
  <c r="Q466" i="1"/>
  <c r="O466" i="1"/>
  <c r="N466" i="1"/>
  <c r="W465" i="1"/>
  <c r="V465" i="1"/>
  <c r="T465" i="1"/>
  <c r="Q465" i="1"/>
  <c r="O465" i="1"/>
  <c r="N465" i="1"/>
  <c r="W464" i="1"/>
  <c r="V464" i="1"/>
  <c r="T464" i="1"/>
  <c r="Q464" i="1"/>
  <c r="O464" i="1"/>
  <c r="N464" i="1"/>
  <c r="W463" i="1"/>
  <c r="V463" i="1"/>
  <c r="T463" i="1"/>
  <c r="Q463" i="1"/>
  <c r="M463" i="1"/>
  <c r="L463" i="1"/>
  <c r="N463" i="1" s="1"/>
  <c r="K463" i="1"/>
  <c r="J463" i="1"/>
  <c r="I463" i="1"/>
  <c r="H463" i="1"/>
  <c r="G463" i="1"/>
  <c r="O463" i="1" s="1"/>
  <c r="F463" i="1"/>
  <c r="D463" i="1"/>
  <c r="C463" i="1"/>
  <c r="W462" i="1"/>
  <c r="V462" i="1"/>
  <c r="T462" i="1"/>
  <c r="O462" i="1"/>
  <c r="N462" i="1"/>
  <c r="W461" i="1"/>
  <c r="V461" i="1"/>
  <c r="T461" i="1"/>
  <c r="O461" i="1"/>
  <c r="N461" i="1"/>
  <c r="W460" i="1"/>
  <c r="V460" i="1"/>
  <c r="T460" i="1"/>
  <c r="O460" i="1"/>
  <c r="N460" i="1"/>
  <c r="W459" i="1"/>
  <c r="V459" i="1"/>
  <c r="U459" i="1"/>
  <c r="T459" i="1"/>
  <c r="Q459" i="1"/>
  <c r="Q460" i="1" s="1"/>
  <c r="Q461" i="1" s="1"/>
  <c r="Q462" i="1" s="1"/>
  <c r="O459" i="1"/>
  <c r="N459" i="1"/>
  <c r="W458" i="1"/>
  <c r="V458" i="1"/>
  <c r="U458" i="1"/>
  <c r="T458" i="1"/>
  <c r="Q458" i="1"/>
  <c r="O458" i="1"/>
  <c r="N458" i="1"/>
  <c r="W457" i="1"/>
  <c r="V457" i="1"/>
  <c r="U457" i="1"/>
  <c r="T457" i="1"/>
  <c r="Q457" i="1"/>
  <c r="O457" i="1"/>
  <c r="N457" i="1"/>
  <c r="W456" i="1"/>
  <c r="V456" i="1"/>
  <c r="U456" i="1"/>
  <c r="T456" i="1"/>
  <c r="Q456" i="1"/>
  <c r="O456" i="1"/>
  <c r="N456" i="1"/>
  <c r="W455" i="1"/>
  <c r="V455" i="1"/>
  <c r="U455" i="1"/>
  <c r="T455" i="1"/>
  <c r="Q455" i="1"/>
  <c r="O455" i="1"/>
  <c r="N455" i="1"/>
  <c r="W454" i="1"/>
  <c r="V454" i="1"/>
  <c r="U454" i="1"/>
  <c r="T454" i="1"/>
  <c r="Q454" i="1"/>
  <c r="O454" i="1"/>
  <c r="N454" i="1"/>
  <c r="W453" i="1"/>
  <c r="V453" i="1"/>
  <c r="T453" i="1"/>
  <c r="Q453" i="1"/>
  <c r="O453" i="1"/>
  <c r="N453" i="1"/>
  <c r="W452" i="1"/>
  <c r="V452" i="1"/>
  <c r="T452" i="1"/>
  <c r="Q452" i="1"/>
  <c r="M452" i="1"/>
  <c r="L452" i="1"/>
  <c r="K452" i="1"/>
  <c r="J452" i="1"/>
  <c r="I452" i="1"/>
  <c r="H452" i="1"/>
  <c r="G452" i="1"/>
  <c r="F452" i="1"/>
  <c r="D452" i="1"/>
  <c r="C452" i="1"/>
  <c r="W451" i="1"/>
  <c r="V451" i="1"/>
  <c r="T451" i="1"/>
  <c r="O451" i="1"/>
  <c r="N451" i="1"/>
  <c r="W450" i="1"/>
  <c r="V450" i="1"/>
  <c r="T450" i="1"/>
  <c r="O450" i="1"/>
  <c r="N450" i="1"/>
  <c r="W449" i="1"/>
  <c r="V449" i="1"/>
  <c r="T449" i="1"/>
  <c r="O449" i="1"/>
  <c r="N449" i="1"/>
  <c r="W448" i="1"/>
  <c r="V448" i="1"/>
  <c r="T448" i="1"/>
  <c r="Q448" i="1"/>
  <c r="Q449" i="1" s="1"/>
  <c r="Q450" i="1" s="1"/>
  <c r="Q451" i="1" s="1"/>
  <c r="O448" i="1"/>
  <c r="N448" i="1"/>
  <c r="W447" i="1"/>
  <c r="V447" i="1"/>
  <c r="T447" i="1"/>
  <c r="Q447" i="1"/>
  <c r="O447" i="1"/>
  <c r="N447" i="1"/>
  <c r="W446" i="1"/>
  <c r="V446" i="1"/>
  <c r="T446" i="1"/>
  <c r="Q446" i="1"/>
  <c r="O446" i="1"/>
  <c r="N446" i="1"/>
  <c r="W445" i="1"/>
  <c r="V445" i="1"/>
  <c r="T445" i="1"/>
  <c r="Q445" i="1"/>
  <c r="O445" i="1"/>
  <c r="N445" i="1"/>
  <c r="W444" i="1"/>
  <c r="V444" i="1"/>
  <c r="T444" i="1"/>
  <c r="Q444" i="1"/>
  <c r="O444" i="1"/>
  <c r="N444" i="1"/>
  <c r="W443" i="1"/>
  <c r="V443" i="1"/>
  <c r="T443" i="1"/>
  <c r="Q443" i="1"/>
  <c r="O443" i="1"/>
  <c r="N443" i="1"/>
  <c r="W442" i="1"/>
  <c r="V442" i="1"/>
  <c r="T442" i="1"/>
  <c r="Q442" i="1"/>
  <c r="O442" i="1"/>
  <c r="N442" i="1"/>
  <c r="W441" i="1"/>
  <c r="V441" i="1"/>
  <c r="T441" i="1"/>
  <c r="Q441" i="1"/>
  <c r="N441" i="1"/>
  <c r="M441" i="1"/>
  <c r="L441" i="1"/>
  <c r="K441" i="1"/>
  <c r="J441" i="1"/>
  <c r="I441" i="1"/>
  <c r="H441" i="1"/>
  <c r="G441" i="1"/>
  <c r="O441" i="1" s="1"/>
  <c r="F441" i="1"/>
  <c r="D441" i="1"/>
  <c r="C441" i="1"/>
  <c r="W440" i="1"/>
  <c r="V440" i="1"/>
  <c r="T440" i="1"/>
  <c r="O440" i="1"/>
  <c r="N440" i="1"/>
  <c r="W439" i="1"/>
  <c r="V439" i="1"/>
  <c r="T439" i="1"/>
  <c r="O439" i="1"/>
  <c r="N439" i="1"/>
  <c r="W438" i="1"/>
  <c r="V438" i="1"/>
  <c r="T438" i="1"/>
  <c r="O438" i="1"/>
  <c r="N438" i="1"/>
  <c r="W437" i="1"/>
  <c r="V437" i="1"/>
  <c r="U437" i="1"/>
  <c r="T437" i="1"/>
  <c r="Q437" i="1"/>
  <c r="Q438" i="1" s="1"/>
  <c r="Q439" i="1" s="1"/>
  <c r="Q440" i="1" s="1"/>
  <c r="O437" i="1"/>
  <c r="N437" i="1"/>
  <c r="W436" i="1"/>
  <c r="V436" i="1"/>
  <c r="U436" i="1"/>
  <c r="T436" i="1"/>
  <c r="Q436" i="1"/>
  <c r="O436" i="1"/>
  <c r="N436" i="1"/>
  <c r="W435" i="1"/>
  <c r="V435" i="1"/>
  <c r="U435" i="1"/>
  <c r="T435" i="1"/>
  <c r="Q435" i="1"/>
  <c r="O435" i="1"/>
  <c r="N435" i="1"/>
  <c r="W434" i="1"/>
  <c r="V434" i="1"/>
  <c r="U434" i="1"/>
  <c r="T434" i="1"/>
  <c r="Q434" i="1"/>
  <c r="O434" i="1"/>
  <c r="N434" i="1"/>
  <c r="W433" i="1"/>
  <c r="V433" i="1"/>
  <c r="U433" i="1"/>
  <c r="T433" i="1"/>
  <c r="Q433" i="1"/>
  <c r="O433" i="1"/>
  <c r="N433" i="1"/>
  <c r="W432" i="1"/>
  <c r="V432" i="1"/>
  <c r="U432" i="1"/>
  <c r="T432" i="1"/>
  <c r="Q432" i="1"/>
  <c r="O432" i="1"/>
  <c r="N432" i="1"/>
  <c r="W431" i="1"/>
  <c r="V431" i="1"/>
  <c r="U431" i="1"/>
  <c r="T431" i="1"/>
  <c r="Q431" i="1"/>
  <c r="O431" i="1"/>
  <c r="N431" i="1"/>
  <c r="W430" i="1"/>
  <c r="V430" i="1"/>
  <c r="U430" i="1"/>
  <c r="T430" i="1"/>
  <c r="Q430" i="1"/>
  <c r="O430" i="1"/>
  <c r="N430" i="1"/>
  <c r="W429" i="1"/>
  <c r="V429" i="1"/>
  <c r="U429" i="1"/>
  <c r="T429" i="1"/>
  <c r="Q429" i="1"/>
  <c r="O429" i="1"/>
  <c r="N429" i="1"/>
  <c r="W428" i="1"/>
  <c r="V428" i="1"/>
  <c r="T428" i="1"/>
  <c r="Q428" i="1"/>
  <c r="O428" i="1"/>
  <c r="N428" i="1"/>
  <c r="W427" i="1"/>
  <c r="V427" i="1"/>
  <c r="T427" i="1"/>
  <c r="Q427" i="1"/>
  <c r="M427" i="1"/>
  <c r="L427" i="1"/>
  <c r="K427" i="1"/>
  <c r="J427" i="1"/>
  <c r="I427" i="1"/>
  <c r="H427" i="1"/>
  <c r="G427" i="1"/>
  <c r="F427" i="1"/>
  <c r="D427" i="1"/>
  <c r="C427" i="1"/>
  <c r="W426" i="1"/>
  <c r="V426" i="1"/>
  <c r="T426" i="1"/>
  <c r="O426" i="1"/>
  <c r="N426" i="1"/>
  <c r="W425" i="1"/>
  <c r="V425" i="1"/>
  <c r="T425" i="1"/>
  <c r="O425" i="1"/>
  <c r="N425" i="1"/>
  <c r="W424" i="1"/>
  <c r="V424" i="1"/>
  <c r="T424" i="1"/>
  <c r="O424" i="1"/>
  <c r="N424" i="1"/>
  <c r="W423" i="1"/>
  <c r="V423" i="1"/>
  <c r="T423" i="1"/>
  <c r="Q423" i="1"/>
  <c r="Q424" i="1" s="1"/>
  <c r="Q425" i="1" s="1"/>
  <c r="Q426" i="1" s="1"/>
  <c r="O423" i="1"/>
  <c r="N423" i="1"/>
  <c r="W422" i="1"/>
  <c r="V422" i="1"/>
  <c r="T422" i="1"/>
  <c r="Q422" i="1"/>
  <c r="O422" i="1"/>
  <c r="N422" i="1"/>
  <c r="W421" i="1"/>
  <c r="V421" i="1"/>
  <c r="T421" i="1"/>
  <c r="Q421" i="1"/>
  <c r="O421" i="1"/>
  <c r="N421" i="1"/>
  <c r="W420" i="1"/>
  <c r="V420" i="1"/>
  <c r="T420" i="1"/>
  <c r="Q420" i="1"/>
  <c r="O420" i="1"/>
  <c r="N420" i="1"/>
  <c r="W419" i="1"/>
  <c r="V419" i="1"/>
  <c r="T419" i="1"/>
  <c r="Q419" i="1"/>
  <c r="O419" i="1"/>
  <c r="N419" i="1"/>
  <c r="W418" i="1"/>
  <c r="V418" i="1"/>
  <c r="T418" i="1"/>
  <c r="Q418" i="1"/>
  <c r="O418" i="1"/>
  <c r="N418" i="1"/>
  <c r="W417" i="1"/>
  <c r="V417" i="1"/>
  <c r="T417" i="1"/>
  <c r="Q417" i="1"/>
  <c r="O417" i="1"/>
  <c r="N417" i="1"/>
  <c r="W416" i="1"/>
  <c r="V416" i="1"/>
  <c r="T416" i="1"/>
  <c r="Q416" i="1"/>
  <c r="O416" i="1"/>
  <c r="N416" i="1"/>
  <c r="W415" i="1"/>
  <c r="V415" i="1"/>
  <c r="T415" i="1"/>
  <c r="Q415" i="1"/>
  <c r="O415" i="1"/>
  <c r="N415" i="1"/>
  <c r="W414" i="1"/>
  <c r="V414" i="1"/>
  <c r="T414" i="1"/>
  <c r="Q414" i="1"/>
  <c r="O414" i="1"/>
  <c r="N414" i="1"/>
  <c r="W413" i="1"/>
  <c r="V413" i="1"/>
  <c r="T413" i="1"/>
  <c r="Q413" i="1"/>
  <c r="M413" i="1"/>
  <c r="L413" i="1"/>
  <c r="K413" i="1"/>
  <c r="J413" i="1"/>
  <c r="I413" i="1"/>
  <c r="H413" i="1"/>
  <c r="G413" i="1"/>
  <c r="O413" i="1" s="1"/>
  <c r="F413" i="1"/>
  <c r="D413" i="1"/>
  <c r="C413" i="1"/>
  <c r="W412" i="1"/>
  <c r="V412" i="1"/>
  <c r="T412" i="1"/>
  <c r="O412" i="1"/>
  <c r="N412" i="1"/>
  <c r="W411" i="1"/>
  <c r="V411" i="1"/>
  <c r="T411" i="1"/>
  <c r="O411" i="1"/>
  <c r="N411" i="1"/>
  <c r="W410" i="1"/>
  <c r="V410" i="1"/>
  <c r="T410" i="1"/>
  <c r="O410" i="1"/>
  <c r="N410" i="1"/>
  <c r="W409" i="1"/>
  <c r="V409" i="1"/>
  <c r="U409" i="1"/>
  <c r="T409" i="1"/>
  <c r="Q409" i="1"/>
  <c r="Q410" i="1" s="1"/>
  <c r="Q411" i="1" s="1"/>
  <c r="Q412" i="1" s="1"/>
  <c r="O409" i="1"/>
  <c r="N409" i="1"/>
  <c r="W408" i="1"/>
  <c r="V408" i="1"/>
  <c r="U408" i="1"/>
  <c r="T408" i="1"/>
  <c r="Q408" i="1"/>
  <c r="O408" i="1"/>
  <c r="N408" i="1"/>
  <c r="W407" i="1"/>
  <c r="V407" i="1"/>
  <c r="U407" i="1"/>
  <c r="T407" i="1"/>
  <c r="Q407" i="1"/>
  <c r="O407" i="1"/>
  <c r="N407" i="1"/>
  <c r="W406" i="1"/>
  <c r="V406" i="1"/>
  <c r="U406" i="1"/>
  <c r="T406" i="1"/>
  <c r="Q406" i="1"/>
  <c r="O406" i="1"/>
  <c r="N406" i="1"/>
  <c r="W405" i="1"/>
  <c r="V405" i="1"/>
  <c r="U405" i="1"/>
  <c r="T405" i="1"/>
  <c r="Q405" i="1"/>
  <c r="O405" i="1"/>
  <c r="N405" i="1"/>
  <c r="W404" i="1"/>
  <c r="V404" i="1"/>
  <c r="U404" i="1"/>
  <c r="T404" i="1"/>
  <c r="Q404" i="1"/>
  <c r="O404" i="1"/>
  <c r="N404" i="1"/>
  <c r="W403" i="1"/>
  <c r="V403" i="1"/>
  <c r="U403" i="1"/>
  <c r="T403" i="1"/>
  <c r="Q403" i="1"/>
  <c r="O403" i="1"/>
  <c r="N403" i="1"/>
  <c r="W402" i="1"/>
  <c r="V402" i="1"/>
  <c r="T402" i="1"/>
  <c r="Q402" i="1"/>
  <c r="O402" i="1"/>
  <c r="N402" i="1"/>
  <c r="W401" i="1"/>
  <c r="V401" i="1"/>
  <c r="T401" i="1"/>
  <c r="Q401" i="1"/>
  <c r="M401" i="1"/>
  <c r="L401" i="1"/>
  <c r="K401" i="1"/>
  <c r="J401" i="1"/>
  <c r="I401" i="1"/>
  <c r="H401" i="1"/>
  <c r="G401" i="1"/>
  <c r="U397" i="1" s="1"/>
  <c r="F401" i="1"/>
  <c r="D401" i="1"/>
  <c r="C401" i="1"/>
  <c r="W400" i="1"/>
  <c r="V400" i="1"/>
  <c r="T400" i="1"/>
  <c r="O400" i="1"/>
  <c r="N400" i="1"/>
  <c r="W399" i="1"/>
  <c r="V399" i="1"/>
  <c r="T399" i="1"/>
  <c r="O399" i="1"/>
  <c r="N399" i="1"/>
  <c r="W398" i="1"/>
  <c r="V398" i="1"/>
  <c r="T398" i="1"/>
  <c r="O398" i="1"/>
  <c r="N398" i="1"/>
  <c r="W397" i="1"/>
  <c r="V397" i="1"/>
  <c r="T397" i="1"/>
  <c r="Q397" i="1"/>
  <c r="Q398" i="1" s="1"/>
  <c r="Q399" i="1" s="1"/>
  <c r="Q400" i="1" s="1"/>
  <c r="O397" i="1"/>
  <c r="N397" i="1"/>
  <c r="W396" i="1"/>
  <c r="V396" i="1"/>
  <c r="T396" i="1"/>
  <c r="Q396" i="1"/>
  <c r="O396" i="1"/>
  <c r="N396" i="1"/>
  <c r="W395" i="1"/>
  <c r="V395" i="1"/>
  <c r="T395" i="1"/>
  <c r="Q395" i="1"/>
  <c r="O395" i="1"/>
  <c r="N395" i="1"/>
  <c r="W394" i="1"/>
  <c r="V394" i="1"/>
  <c r="T394" i="1"/>
  <c r="Q394" i="1"/>
  <c r="O394" i="1"/>
  <c r="N394" i="1"/>
  <c r="W393" i="1"/>
  <c r="V393" i="1"/>
  <c r="T393" i="1"/>
  <c r="Q393" i="1"/>
  <c r="O393" i="1"/>
  <c r="N393" i="1"/>
  <c r="W392" i="1"/>
  <c r="V392" i="1"/>
  <c r="T392" i="1"/>
  <c r="Q392" i="1"/>
  <c r="O392" i="1"/>
  <c r="N392" i="1"/>
  <c r="W391" i="1"/>
  <c r="V391" i="1"/>
  <c r="T391" i="1"/>
  <c r="Q391" i="1"/>
  <c r="O391" i="1"/>
  <c r="N391" i="1"/>
  <c r="W390" i="1"/>
  <c r="V390" i="1"/>
  <c r="T390" i="1"/>
  <c r="Q390" i="1"/>
  <c r="O390" i="1"/>
  <c r="N390" i="1"/>
  <c r="W389" i="1"/>
  <c r="V389" i="1"/>
  <c r="T389" i="1"/>
  <c r="Q389" i="1"/>
  <c r="O389" i="1"/>
  <c r="N389" i="1"/>
  <c r="W388" i="1"/>
  <c r="V388" i="1"/>
  <c r="T388" i="1"/>
  <c r="Q388" i="1"/>
  <c r="O388" i="1"/>
  <c r="N388" i="1"/>
  <c r="W387" i="1"/>
  <c r="V387" i="1"/>
  <c r="T387" i="1"/>
  <c r="Q387" i="1"/>
  <c r="N387" i="1"/>
  <c r="M387" i="1"/>
  <c r="L387" i="1"/>
  <c r="K387" i="1"/>
  <c r="J387" i="1"/>
  <c r="I387" i="1"/>
  <c r="H387" i="1"/>
  <c r="G387" i="1"/>
  <c r="F387" i="1"/>
  <c r="D387" i="1"/>
  <c r="C387" i="1"/>
  <c r="W386" i="1"/>
  <c r="V386" i="1"/>
  <c r="T386" i="1"/>
  <c r="O386" i="1"/>
  <c r="N386" i="1"/>
  <c r="W385" i="1"/>
  <c r="V385" i="1"/>
  <c r="T385" i="1"/>
  <c r="O385" i="1"/>
  <c r="N385" i="1"/>
  <c r="W384" i="1"/>
  <c r="V384" i="1"/>
  <c r="T384" i="1"/>
  <c r="O384" i="1"/>
  <c r="N384" i="1"/>
  <c r="W383" i="1"/>
  <c r="V383" i="1"/>
  <c r="U383" i="1"/>
  <c r="T383" i="1"/>
  <c r="Q383" i="1"/>
  <c r="Q384" i="1" s="1"/>
  <c r="Q385" i="1" s="1"/>
  <c r="Q386" i="1" s="1"/>
  <c r="O383" i="1"/>
  <c r="N383" i="1"/>
  <c r="W382" i="1"/>
  <c r="V382" i="1"/>
  <c r="U382" i="1"/>
  <c r="T382" i="1"/>
  <c r="Q382" i="1"/>
  <c r="O382" i="1"/>
  <c r="N382" i="1"/>
  <c r="W381" i="1"/>
  <c r="V381" i="1"/>
  <c r="U381" i="1"/>
  <c r="T381" i="1"/>
  <c r="Q381" i="1"/>
  <c r="O381" i="1"/>
  <c r="N381" i="1"/>
  <c r="W380" i="1"/>
  <c r="V380" i="1"/>
  <c r="U380" i="1"/>
  <c r="T380" i="1"/>
  <c r="Q380" i="1"/>
  <c r="O380" i="1"/>
  <c r="N380" i="1"/>
  <c r="W379" i="1"/>
  <c r="V379" i="1"/>
  <c r="U379" i="1"/>
  <c r="T379" i="1"/>
  <c r="Q379" i="1"/>
  <c r="O379" i="1"/>
  <c r="N379" i="1"/>
  <c r="W378" i="1"/>
  <c r="V378" i="1"/>
  <c r="U378" i="1"/>
  <c r="T378" i="1"/>
  <c r="Q378" i="1"/>
  <c r="O378" i="1"/>
  <c r="N378" i="1"/>
  <c r="W377" i="1"/>
  <c r="V377" i="1"/>
  <c r="U377" i="1"/>
  <c r="T377" i="1"/>
  <c r="Q377" i="1"/>
  <c r="O377" i="1"/>
  <c r="N377" i="1"/>
  <c r="W376" i="1"/>
  <c r="V376" i="1"/>
  <c r="U376" i="1"/>
  <c r="T376" i="1"/>
  <c r="Q376" i="1"/>
  <c r="O376" i="1"/>
  <c r="N376" i="1"/>
  <c r="W375" i="1"/>
  <c r="V375" i="1"/>
  <c r="T375" i="1"/>
  <c r="Q375" i="1"/>
  <c r="O375" i="1"/>
  <c r="N375" i="1"/>
  <c r="W374" i="1"/>
  <c r="V374" i="1"/>
  <c r="T374" i="1"/>
  <c r="Q374" i="1"/>
  <c r="M374" i="1"/>
  <c r="L374" i="1"/>
  <c r="K374" i="1"/>
  <c r="J374" i="1"/>
  <c r="I374" i="1"/>
  <c r="H374" i="1"/>
  <c r="G374" i="1"/>
  <c r="N374" i="1" s="1"/>
  <c r="F374" i="1"/>
  <c r="D374" i="1"/>
  <c r="C374" i="1"/>
  <c r="W373" i="1"/>
  <c r="V373" i="1"/>
  <c r="T373" i="1"/>
  <c r="O373" i="1"/>
  <c r="N373" i="1"/>
  <c r="W372" i="1"/>
  <c r="V372" i="1"/>
  <c r="T372" i="1"/>
  <c r="O372" i="1"/>
  <c r="N372" i="1"/>
  <c r="W371" i="1"/>
  <c r="V371" i="1"/>
  <c r="T371" i="1"/>
  <c r="O371" i="1"/>
  <c r="N371" i="1"/>
  <c r="W370" i="1"/>
  <c r="V370" i="1"/>
  <c r="T370" i="1"/>
  <c r="Q370" i="1"/>
  <c r="Q371" i="1" s="1"/>
  <c r="Q372" i="1" s="1"/>
  <c r="Q373" i="1" s="1"/>
  <c r="O370" i="1"/>
  <c r="N370" i="1"/>
  <c r="W369" i="1"/>
  <c r="V369" i="1"/>
  <c r="T369" i="1"/>
  <c r="Q369" i="1"/>
  <c r="O369" i="1"/>
  <c r="N369" i="1"/>
  <c r="W368" i="1"/>
  <c r="V368" i="1"/>
  <c r="T368" i="1"/>
  <c r="Q368" i="1"/>
  <c r="O368" i="1"/>
  <c r="N368" i="1"/>
  <c r="W367" i="1"/>
  <c r="V367" i="1"/>
  <c r="T367" i="1"/>
  <c r="Q367" i="1"/>
  <c r="O367" i="1"/>
  <c r="N367" i="1"/>
  <c r="W366" i="1"/>
  <c r="V366" i="1"/>
  <c r="T366" i="1"/>
  <c r="Q366" i="1"/>
  <c r="O366" i="1"/>
  <c r="N366" i="1"/>
  <c r="W365" i="1"/>
  <c r="V365" i="1"/>
  <c r="T365" i="1"/>
  <c r="Q365" i="1"/>
  <c r="O365" i="1"/>
  <c r="N365" i="1"/>
  <c r="W364" i="1"/>
  <c r="V364" i="1"/>
  <c r="T364" i="1"/>
  <c r="Q364" i="1"/>
  <c r="O364" i="1"/>
  <c r="N364" i="1"/>
  <c r="W363" i="1"/>
  <c r="V363" i="1"/>
  <c r="T363" i="1"/>
  <c r="Q363" i="1"/>
  <c r="M363" i="1"/>
  <c r="L363" i="1"/>
  <c r="N363" i="1" s="1"/>
  <c r="K363" i="1"/>
  <c r="J363" i="1"/>
  <c r="I363" i="1"/>
  <c r="H363" i="1"/>
  <c r="G363" i="1"/>
  <c r="O363" i="1" s="1"/>
  <c r="F363" i="1"/>
  <c r="D363" i="1"/>
  <c r="C363" i="1"/>
  <c r="W362" i="1"/>
  <c r="V362" i="1"/>
  <c r="T362" i="1"/>
  <c r="O362" i="1"/>
  <c r="N362" i="1"/>
  <c r="W361" i="1"/>
  <c r="V361" i="1"/>
  <c r="T361" i="1"/>
  <c r="O361" i="1"/>
  <c r="N361" i="1"/>
  <c r="W360" i="1"/>
  <c r="V360" i="1"/>
  <c r="T360" i="1"/>
  <c r="O360" i="1"/>
  <c r="N360" i="1"/>
  <c r="W359" i="1"/>
  <c r="V359" i="1"/>
  <c r="U359" i="1"/>
  <c r="T359" i="1"/>
  <c r="Q359" i="1"/>
  <c r="Q360" i="1" s="1"/>
  <c r="Q361" i="1" s="1"/>
  <c r="Q362" i="1" s="1"/>
  <c r="O359" i="1"/>
  <c r="N359" i="1"/>
  <c r="W358" i="1"/>
  <c r="V358" i="1"/>
  <c r="U358" i="1"/>
  <c r="T358" i="1"/>
  <c r="Q358" i="1"/>
  <c r="O358" i="1"/>
  <c r="N358" i="1"/>
  <c r="W357" i="1"/>
  <c r="V357" i="1"/>
  <c r="U357" i="1"/>
  <c r="T357" i="1"/>
  <c r="Q357" i="1"/>
  <c r="O357" i="1"/>
  <c r="N357" i="1"/>
  <c r="W356" i="1"/>
  <c r="V356" i="1"/>
  <c r="U356" i="1"/>
  <c r="T356" i="1"/>
  <c r="Q356" i="1"/>
  <c r="O356" i="1"/>
  <c r="N356" i="1"/>
  <c r="W355" i="1"/>
  <c r="V355" i="1"/>
  <c r="U355" i="1"/>
  <c r="T355" i="1"/>
  <c r="Q355" i="1"/>
  <c r="O355" i="1"/>
  <c r="N355" i="1"/>
  <c r="W354" i="1"/>
  <c r="V354" i="1"/>
  <c r="T354" i="1"/>
  <c r="Q354" i="1"/>
  <c r="O354" i="1"/>
  <c r="N354" i="1"/>
  <c r="W353" i="1"/>
  <c r="V353" i="1"/>
  <c r="T353" i="1"/>
  <c r="Q353" i="1"/>
  <c r="M353" i="1"/>
  <c r="L353" i="1"/>
  <c r="K353" i="1"/>
  <c r="J353" i="1"/>
  <c r="I353" i="1"/>
  <c r="H353" i="1"/>
  <c r="G353" i="1"/>
  <c r="F353" i="1"/>
  <c r="D353" i="1"/>
  <c r="C353" i="1"/>
  <c r="W352" i="1"/>
  <c r="V352" i="1"/>
  <c r="T352" i="1"/>
  <c r="O352" i="1"/>
  <c r="N352" i="1"/>
  <c r="W351" i="1"/>
  <c r="V351" i="1"/>
  <c r="T351" i="1"/>
  <c r="O351" i="1"/>
  <c r="N351" i="1"/>
  <c r="W350" i="1"/>
  <c r="V350" i="1"/>
  <c r="T350" i="1"/>
  <c r="O350" i="1"/>
  <c r="N350" i="1"/>
  <c r="W349" i="1"/>
  <c r="V349" i="1"/>
  <c r="T349" i="1"/>
  <c r="Q349" i="1"/>
  <c r="Q350" i="1" s="1"/>
  <c r="Q351" i="1" s="1"/>
  <c r="Q352" i="1" s="1"/>
  <c r="O349" i="1"/>
  <c r="N349" i="1"/>
  <c r="W348" i="1"/>
  <c r="V348" i="1"/>
  <c r="T348" i="1"/>
  <c r="Q348" i="1"/>
  <c r="O348" i="1"/>
  <c r="N348" i="1"/>
  <c r="W347" i="1"/>
  <c r="V347" i="1"/>
  <c r="T347" i="1"/>
  <c r="Q347" i="1"/>
  <c r="O347" i="1"/>
  <c r="N347" i="1"/>
  <c r="W346" i="1"/>
  <c r="V346" i="1"/>
  <c r="T346" i="1"/>
  <c r="Q346" i="1"/>
  <c r="O346" i="1"/>
  <c r="N346" i="1"/>
  <c r="W345" i="1"/>
  <c r="V345" i="1"/>
  <c r="T345" i="1"/>
  <c r="Q345" i="1"/>
  <c r="O345" i="1"/>
  <c r="N345" i="1"/>
  <c r="W344" i="1"/>
  <c r="V344" i="1"/>
  <c r="T344" i="1"/>
  <c r="Q344" i="1"/>
  <c r="O344" i="1"/>
  <c r="N344" i="1"/>
  <c r="W343" i="1"/>
  <c r="V343" i="1"/>
  <c r="T343" i="1"/>
  <c r="Q343" i="1"/>
  <c r="O343" i="1"/>
  <c r="N343" i="1"/>
  <c r="W342" i="1"/>
  <c r="V342" i="1"/>
  <c r="T342" i="1"/>
  <c r="Q342" i="1"/>
  <c r="O342" i="1"/>
  <c r="N342" i="1"/>
  <c r="W341" i="1"/>
  <c r="V341" i="1"/>
  <c r="T341" i="1"/>
  <c r="Q341" i="1"/>
  <c r="N341" i="1"/>
  <c r="M341" i="1"/>
  <c r="L341" i="1"/>
  <c r="K341" i="1"/>
  <c r="J341" i="1"/>
  <c r="I341" i="1"/>
  <c r="H341" i="1"/>
  <c r="G341" i="1"/>
  <c r="O341" i="1" s="1"/>
  <c r="F341" i="1"/>
  <c r="D341" i="1"/>
  <c r="C341" i="1"/>
  <c r="W340" i="1"/>
  <c r="V340" i="1"/>
  <c r="T340" i="1"/>
  <c r="O340" i="1"/>
  <c r="N340" i="1"/>
  <c r="W339" i="1"/>
  <c r="V339" i="1"/>
  <c r="T339" i="1"/>
  <c r="O339" i="1"/>
  <c r="N339" i="1"/>
  <c r="W338" i="1"/>
  <c r="V338" i="1"/>
  <c r="T338" i="1"/>
  <c r="O338" i="1"/>
  <c r="N338" i="1"/>
  <c r="W337" i="1"/>
  <c r="V337" i="1"/>
  <c r="U337" i="1"/>
  <c r="T337" i="1"/>
  <c r="Q337" i="1"/>
  <c r="Q338" i="1" s="1"/>
  <c r="Q339" i="1" s="1"/>
  <c r="Q340" i="1" s="1"/>
  <c r="O337" i="1"/>
  <c r="N337" i="1"/>
  <c r="W336" i="1"/>
  <c r="V336" i="1"/>
  <c r="U336" i="1"/>
  <c r="T336" i="1"/>
  <c r="Q336" i="1"/>
  <c r="O336" i="1"/>
  <c r="N336" i="1"/>
  <c r="W335" i="1"/>
  <c r="V335" i="1"/>
  <c r="U335" i="1"/>
  <c r="T335" i="1"/>
  <c r="Q335" i="1"/>
  <c r="O335" i="1"/>
  <c r="N335" i="1"/>
  <c r="W334" i="1"/>
  <c r="V334" i="1"/>
  <c r="U334" i="1"/>
  <c r="T334" i="1"/>
  <c r="Q334" i="1"/>
  <c r="O334" i="1"/>
  <c r="N334" i="1"/>
  <c r="W333" i="1"/>
  <c r="V333" i="1"/>
  <c r="U333" i="1"/>
  <c r="T333" i="1"/>
  <c r="Q333" i="1"/>
  <c r="O333" i="1"/>
  <c r="N333" i="1"/>
  <c r="W332" i="1"/>
  <c r="V332" i="1"/>
  <c r="T332" i="1"/>
  <c r="Q332" i="1"/>
  <c r="O332" i="1"/>
  <c r="N332" i="1"/>
  <c r="W331" i="1"/>
  <c r="V331" i="1"/>
  <c r="T331" i="1"/>
  <c r="Q331" i="1"/>
  <c r="M331" i="1"/>
  <c r="L331" i="1"/>
  <c r="K331" i="1"/>
  <c r="J331" i="1"/>
  <c r="I331" i="1"/>
  <c r="H331" i="1"/>
  <c r="G331" i="1"/>
  <c r="F331" i="1"/>
  <c r="D331" i="1"/>
  <c r="C331" i="1"/>
  <c r="W330" i="1"/>
  <c r="V330" i="1"/>
  <c r="T330" i="1"/>
  <c r="O330" i="1"/>
  <c r="N330" i="1"/>
  <c r="W329" i="1"/>
  <c r="V329" i="1"/>
  <c r="T329" i="1"/>
  <c r="O329" i="1"/>
  <c r="N329" i="1"/>
  <c r="W328" i="1"/>
  <c r="V328" i="1"/>
  <c r="T328" i="1"/>
  <c r="O328" i="1"/>
  <c r="N328" i="1"/>
  <c r="W327" i="1"/>
  <c r="V327" i="1"/>
  <c r="T327" i="1"/>
  <c r="Q327" i="1"/>
  <c r="Q328" i="1" s="1"/>
  <c r="Q329" i="1" s="1"/>
  <c r="Q330" i="1" s="1"/>
  <c r="O327" i="1"/>
  <c r="N327" i="1"/>
  <c r="W326" i="1"/>
  <c r="V326" i="1"/>
  <c r="T326" i="1"/>
  <c r="Q326" i="1"/>
  <c r="O326" i="1"/>
  <c r="N326" i="1"/>
  <c r="W325" i="1"/>
  <c r="V325" i="1"/>
  <c r="T325" i="1"/>
  <c r="Q325" i="1"/>
  <c r="O325" i="1"/>
  <c r="N325" i="1"/>
  <c r="W324" i="1"/>
  <c r="V324" i="1"/>
  <c r="T324" i="1"/>
  <c r="Q324" i="1"/>
  <c r="O324" i="1"/>
  <c r="N324" i="1"/>
  <c r="W323" i="1"/>
  <c r="V323" i="1"/>
  <c r="T323" i="1"/>
  <c r="Q323" i="1"/>
  <c r="O323" i="1"/>
  <c r="N323" i="1"/>
  <c r="W322" i="1"/>
  <c r="V322" i="1"/>
  <c r="T322" i="1"/>
  <c r="Q322" i="1"/>
  <c r="O322" i="1"/>
  <c r="N322" i="1"/>
  <c r="W321" i="1"/>
  <c r="V321" i="1"/>
  <c r="T321" i="1"/>
  <c r="Q321" i="1"/>
  <c r="O321" i="1"/>
  <c r="N321" i="1"/>
  <c r="W320" i="1"/>
  <c r="V320" i="1"/>
  <c r="T320" i="1"/>
  <c r="Q320" i="1"/>
  <c r="O320" i="1"/>
  <c r="N320" i="1"/>
  <c r="W319" i="1"/>
  <c r="V319" i="1"/>
  <c r="T319" i="1"/>
  <c r="Q319" i="1"/>
  <c r="W318" i="1"/>
  <c r="V318" i="1"/>
  <c r="T318" i="1"/>
  <c r="Q318" i="1"/>
  <c r="W317" i="1"/>
  <c r="V317" i="1"/>
  <c r="T317" i="1"/>
  <c r="Q317" i="1"/>
  <c r="M317" i="1"/>
  <c r="I317" i="1"/>
  <c r="W316" i="1"/>
  <c r="V316" i="1"/>
  <c r="T316" i="1"/>
  <c r="Q316" i="1"/>
  <c r="L316" i="1"/>
  <c r="H316" i="1"/>
  <c r="W315" i="1"/>
  <c r="V315" i="1"/>
  <c r="T315" i="1"/>
  <c r="Q315" i="1"/>
  <c r="N315" i="1"/>
  <c r="M315" i="1"/>
  <c r="L315" i="1"/>
  <c r="L318" i="1" s="1"/>
  <c r="K315" i="1"/>
  <c r="J315" i="1"/>
  <c r="I315" i="1"/>
  <c r="H315" i="1"/>
  <c r="G315" i="1"/>
  <c r="F315" i="1"/>
  <c r="D315" i="1"/>
  <c r="C315" i="1"/>
  <c r="W314" i="1"/>
  <c r="V314" i="1"/>
  <c r="T314" i="1"/>
  <c r="O314" i="1"/>
  <c r="N314" i="1"/>
  <c r="W313" i="1"/>
  <c r="V313" i="1"/>
  <c r="T313" i="1"/>
  <c r="O313" i="1"/>
  <c r="N313" i="1"/>
  <c r="W312" i="1"/>
  <c r="V312" i="1"/>
  <c r="T312" i="1"/>
  <c r="O312" i="1"/>
  <c r="N312" i="1"/>
  <c r="W311" i="1"/>
  <c r="V311" i="1"/>
  <c r="U311" i="1"/>
  <c r="T311" i="1"/>
  <c r="Q311" i="1"/>
  <c r="Q312" i="1" s="1"/>
  <c r="Q313" i="1" s="1"/>
  <c r="Q314" i="1" s="1"/>
  <c r="O311" i="1"/>
  <c r="N311" i="1"/>
  <c r="W310" i="1"/>
  <c r="V310" i="1"/>
  <c r="U310" i="1"/>
  <c r="T310" i="1"/>
  <c r="Q310" i="1"/>
  <c r="O310" i="1"/>
  <c r="N310" i="1"/>
  <c r="W309" i="1"/>
  <c r="V309" i="1"/>
  <c r="U309" i="1"/>
  <c r="T309" i="1"/>
  <c r="Q309" i="1"/>
  <c r="O309" i="1"/>
  <c r="N309" i="1"/>
  <c r="W308" i="1"/>
  <c r="V308" i="1"/>
  <c r="U308" i="1"/>
  <c r="T308" i="1"/>
  <c r="Q308" i="1"/>
  <c r="O308" i="1"/>
  <c r="N308" i="1"/>
  <c r="W307" i="1"/>
  <c r="V307" i="1"/>
  <c r="U307" i="1"/>
  <c r="T307" i="1"/>
  <c r="Q307" i="1"/>
  <c r="O307" i="1"/>
  <c r="N307" i="1"/>
  <c r="W306" i="1"/>
  <c r="V306" i="1"/>
  <c r="U306" i="1"/>
  <c r="T306" i="1"/>
  <c r="Q306" i="1"/>
  <c r="O306" i="1"/>
  <c r="N306" i="1"/>
  <c r="W305" i="1"/>
  <c r="V305" i="1"/>
  <c r="U305" i="1"/>
  <c r="L317" i="1" s="1"/>
  <c r="T305" i="1"/>
  <c r="Q305" i="1"/>
  <c r="O305" i="1"/>
  <c r="N305" i="1"/>
  <c r="W304" i="1"/>
  <c r="V304" i="1"/>
  <c r="U304" i="1"/>
  <c r="U316" i="1" s="1"/>
  <c r="T304" i="1"/>
  <c r="Q304" i="1"/>
  <c r="O304" i="1"/>
  <c r="N304" i="1"/>
  <c r="W303" i="1"/>
  <c r="V303" i="1"/>
  <c r="T303" i="1"/>
  <c r="Q303" i="1"/>
  <c r="O303" i="1"/>
  <c r="N303" i="1"/>
  <c r="W302" i="1"/>
  <c r="V302" i="1"/>
  <c r="T302" i="1"/>
  <c r="Q302" i="1"/>
  <c r="O302" i="1"/>
  <c r="M302" i="1"/>
  <c r="L302" i="1"/>
  <c r="K302" i="1"/>
  <c r="J302" i="1"/>
  <c r="I302" i="1"/>
  <c r="H302" i="1"/>
  <c r="G302" i="1"/>
  <c r="F302" i="1"/>
  <c r="D302" i="1"/>
  <c r="C302" i="1"/>
  <c r="W301" i="1"/>
  <c r="V301" i="1"/>
  <c r="T301" i="1"/>
  <c r="O301" i="1"/>
  <c r="N301" i="1"/>
  <c r="W300" i="1"/>
  <c r="V300" i="1"/>
  <c r="T300" i="1"/>
  <c r="O300" i="1"/>
  <c r="N300" i="1"/>
  <c r="W299" i="1"/>
  <c r="V299" i="1"/>
  <c r="T299" i="1"/>
  <c r="O299" i="1"/>
  <c r="N299" i="1"/>
  <c r="W298" i="1"/>
  <c r="V298" i="1"/>
  <c r="T298" i="1"/>
  <c r="Q298" i="1"/>
  <c r="Q299" i="1" s="1"/>
  <c r="Q300" i="1" s="1"/>
  <c r="Q301" i="1" s="1"/>
  <c r="O298" i="1"/>
  <c r="N298" i="1"/>
  <c r="W297" i="1"/>
  <c r="V297" i="1"/>
  <c r="T297" i="1"/>
  <c r="Q297" i="1"/>
  <c r="O297" i="1"/>
  <c r="N297" i="1"/>
  <c r="W296" i="1"/>
  <c r="V296" i="1"/>
  <c r="T296" i="1"/>
  <c r="Q296" i="1"/>
  <c r="O296" i="1"/>
  <c r="N296" i="1"/>
  <c r="W295" i="1"/>
  <c r="V295" i="1"/>
  <c r="T295" i="1"/>
  <c r="Q295" i="1"/>
  <c r="O295" i="1"/>
  <c r="N295" i="1"/>
  <c r="W294" i="1"/>
  <c r="V294" i="1"/>
  <c r="T294" i="1"/>
  <c r="Q294" i="1"/>
  <c r="O294" i="1"/>
  <c r="N294" i="1"/>
  <c r="W293" i="1"/>
  <c r="V293" i="1"/>
  <c r="T293" i="1"/>
  <c r="Q293" i="1"/>
  <c r="O293" i="1"/>
  <c r="N293" i="1"/>
  <c r="W292" i="1"/>
  <c r="V292" i="1"/>
  <c r="T292" i="1"/>
  <c r="Q292" i="1"/>
  <c r="O292" i="1"/>
  <c r="N292" i="1"/>
  <c r="W291" i="1"/>
  <c r="V291" i="1"/>
  <c r="T291" i="1"/>
  <c r="Q291" i="1"/>
  <c r="O291" i="1"/>
  <c r="N291" i="1"/>
  <c r="W290" i="1"/>
  <c r="V290" i="1"/>
  <c r="T290" i="1"/>
  <c r="Q290" i="1"/>
  <c r="O290" i="1"/>
  <c r="N290" i="1"/>
  <c r="W289" i="1"/>
  <c r="V289" i="1"/>
  <c r="T289" i="1"/>
  <c r="Q289" i="1"/>
  <c r="O289" i="1"/>
  <c r="N289" i="1"/>
  <c r="W288" i="1"/>
  <c r="V288" i="1"/>
  <c r="T288" i="1"/>
  <c r="Q288" i="1"/>
  <c r="M288" i="1"/>
  <c r="L288" i="1"/>
  <c r="K288" i="1"/>
  <c r="J288" i="1"/>
  <c r="I288" i="1"/>
  <c r="H288" i="1"/>
  <c r="G288" i="1"/>
  <c r="O288" i="1" s="1"/>
  <c r="F288" i="1"/>
  <c r="D288" i="1"/>
  <c r="C288" i="1"/>
  <c r="W287" i="1"/>
  <c r="V287" i="1"/>
  <c r="T287" i="1"/>
  <c r="O287" i="1"/>
  <c r="N287" i="1"/>
  <c r="W286" i="1"/>
  <c r="V286" i="1"/>
  <c r="T286" i="1"/>
  <c r="O286" i="1"/>
  <c r="N286" i="1"/>
  <c r="W285" i="1"/>
  <c r="V285" i="1"/>
  <c r="T285" i="1"/>
  <c r="O285" i="1"/>
  <c r="N285" i="1"/>
  <c r="W284" i="1"/>
  <c r="V284" i="1"/>
  <c r="U284" i="1"/>
  <c r="T284" i="1"/>
  <c r="Q284" i="1"/>
  <c r="Q285" i="1" s="1"/>
  <c r="Q286" i="1" s="1"/>
  <c r="Q287" i="1" s="1"/>
  <c r="O284" i="1"/>
  <c r="N284" i="1"/>
  <c r="W283" i="1"/>
  <c r="V283" i="1"/>
  <c r="U283" i="1"/>
  <c r="T283" i="1"/>
  <c r="Q283" i="1"/>
  <c r="O283" i="1"/>
  <c r="N283" i="1"/>
  <c r="W282" i="1"/>
  <c r="V282" i="1"/>
  <c r="U282" i="1"/>
  <c r="T282" i="1"/>
  <c r="Q282" i="1"/>
  <c r="O282" i="1"/>
  <c r="N282" i="1"/>
  <c r="W281" i="1"/>
  <c r="V281" i="1"/>
  <c r="U281" i="1"/>
  <c r="T281" i="1"/>
  <c r="Q281" i="1"/>
  <c r="O281" i="1"/>
  <c r="N281" i="1"/>
  <c r="W280" i="1"/>
  <c r="V280" i="1"/>
  <c r="U280" i="1"/>
  <c r="T280" i="1"/>
  <c r="Q280" i="1"/>
  <c r="O280" i="1"/>
  <c r="N280" i="1"/>
  <c r="W279" i="1"/>
  <c r="V279" i="1"/>
  <c r="U279" i="1"/>
  <c r="T279" i="1"/>
  <c r="Q279" i="1"/>
  <c r="O279" i="1"/>
  <c r="N279" i="1"/>
  <c r="W278" i="1"/>
  <c r="V278" i="1"/>
  <c r="U278" i="1"/>
  <c r="T278" i="1"/>
  <c r="Q278" i="1"/>
  <c r="O278" i="1"/>
  <c r="N278" i="1"/>
  <c r="W277" i="1"/>
  <c r="V277" i="1"/>
  <c r="T277" i="1"/>
  <c r="Q277" i="1"/>
  <c r="O277" i="1"/>
  <c r="N277" i="1"/>
  <c r="W276" i="1"/>
  <c r="V276" i="1"/>
  <c r="T276" i="1"/>
  <c r="Q276" i="1"/>
  <c r="M276" i="1"/>
  <c r="L276" i="1"/>
  <c r="K276" i="1"/>
  <c r="J276" i="1"/>
  <c r="I276" i="1"/>
  <c r="H276" i="1"/>
  <c r="G276" i="1"/>
  <c r="O276" i="1" s="1"/>
  <c r="F276" i="1"/>
  <c r="D276" i="1"/>
  <c r="C276" i="1"/>
  <c r="W275" i="1"/>
  <c r="V275" i="1"/>
  <c r="T275" i="1"/>
  <c r="O275" i="1"/>
  <c r="N275" i="1"/>
  <c r="W274" i="1"/>
  <c r="V274" i="1"/>
  <c r="T274" i="1"/>
  <c r="Q274" i="1"/>
  <c r="Q275" i="1" s="1"/>
  <c r="O274" i="1"/>
  <c r="N274" i="1"/>
  <c r="W273" i="1"/>
  <c r="V273" i="1"/>
  <c r="T273" i="1"/>
  <c r="O273" i="1"/>
  <c r="N273" i="1"/>
  <c r="W272" i="1"/>
  <c r="V272" i="1"/>
  <c r="T272" i="1"/>
  <c r="Q272" i="1"/>
  <c r="Q273" i="1" s="1"/>
  <c r="O272" i="1"/>
  <c r="N272" i="1"/>
  <c r="W271" i="1"/>
  <c r="V271" i="1"/>
  <c r="T271" i="1"/>
  <c r="Q271" i="1"/>
  <c r="O271" i="1"/>
  <c r="N271" i="1"/>
  <c r="W270" i="1"/>
  <c r="V270" i="1"/>
  <c r="T270" i="1"/>
  <c r="Q270" i="1"/>
  <c r="O270" i="1"/>
  <c r="N270" i="1"/>
  <c r="W269" i="1"/>
  <c r="V269" i="1"/>
  <c r="T269" i="1"/>
  <c r="Q269" i="1"/>
  <c r="O269" i="1"/>
  <c r="N269" i="1"/>
  <c r="W268" i="1"/>
  <c r="V268" i="1"/>
  <c r="T268" i="1"/>
  <c r="Q268" i="1"/>
  <c r="O268" i="1"/>
  <c r="N268" i="1"/>
  <c r="W267" i="1"/>
  <c r="V267" i="1"/>
  <c r="T267" i="1"/>
  <c r="Q267" i="1"/>
  <c r="O267" i="1"/>
  <c r="N267" i="1"/>
  <c r="W266" i="1"/>
  <c r="V266" i="1"/>
  <c r="T266" i="1"/>
  <c r="Q266" i="1"/>
  <c r="O266" i="1"/>
  <c r="N266" i="1"/>
  <c r="W265" i="1"/>
  <c r="V265" i="1"/>
  <c r="T265" i="1"/>
  <c r="Q265" i="1"/>
  <c r="O265" i="1"/>
  <c r="N265" i="1"/>
  <c r="W264" i="1"/>
  <c r="V264" i="1"/>
  <c r="T264" i="1"/>
  <c r="Q264" i="1"/>
  <c r="O264" i="1"/>
  <c r="N264" i="1"/>
  <c r="W263" i="1"/>
  <c r="V263" i="1"/>
  <c r="T263" i="1"/>
  <c r="Q263" i="1"/>
  <c r="O263" i="1"/>
  <c r="N263" i="1"/>
  <c r="W262" i="1"/>
  <c r="V262" i="1"/>
  <c r="Q262" i="1"/>
  <c r="W261" i="1"/>
  <c r="V261" i="1"/>
  <c r="T261" i="1"/>
  <c r="Q261" i="1"/>
  <c r="W260" i="1"/>
  <c r="V260" i="1"/>
  <c r="T260" i="1"/>
  <c r="Q260" i="1"/>
  <c r="W259" i="1"/>
  <c r="V259" i="1"/>
  <c r="T259" i="1"/>
  <c r="Q259" i="1"/>
  <c r="W258" i="1"/>
  <c r="V258" i="1"/>
  <c r="T258" i="1"/>
  <c r="Q258" i="1"/>
  <c r="W257" i="1"/>
  <c r="V257" i="1"/>
  <c r="T257" i="1"/>
  <c r="Q257" i="1"/>
  <c r="W256" i="1"/>
  <c r="V256" i="1"/>
  <c r="T256" i="1"/>
  <c r="Q256" i="1"/>
  <c r="W255" i="1"/>
  <c r="V255" i="1"/>
  <c r="T255" i="1"/>
  <c r="Q255" i="1"/>
  <c r="W254" i="1"/>
  <c r="V254" i="1"/>
  <c r="T254" i="1"/>
  <c r="Q254" i="1"/>
  <c r="W253" i="1"/>
  <c r="V253" i="1"/>
  <c r="T253" i="1"/>
  <c r="Q253" i="1"/>
  <c r="M253" i="1"/>
  <c r="L253" i="1"/>
  <c r="K253" i="1"/>
  <c r="J253" i="1"/>
  <c r="I253" i="1"/>
  <c r="H253" i="1"/>
  <c r="G253" i="1"/>
  <c r="F253" i="1"/>
  <c r="D253" i="1"/>
  <c r="C253" i="1"/>
  <c r="W252" i="1"/>
  <c r="V252" i="1"/>
  <c r="T252" i="1"/>
  <c r="O252" i="1"/>
  <c r="N252" i="1"/>
  <c r="W251" i="1"/>
  <c r="V251" i="1"/>
  <c r="T251" i="1"/>
  <c r="Q251" i="1"/>
  <c r="Q252" i="1" s="1"/>
  <c r="O251" i="1"/>
  <c r="N251" i="1"/>
  <c r="W250" i="1"/>
  <c r="V250" i="1"/>
  <c r="T250" i="1"/>
  <c r="O250" i="1"/>
  <c r="N250" i="1"/>
  <c r="W249" i="1"/>
  <c r="V249" i="1"/>
  <c r="T249" i="1"/>
  <c r="Q249" i="1"/>
  <c r="Q250" i="1" s="1"/>
  <c r="O249" i="1"/>
  <c r="N249" i="1"/>
  <c r="W248" i="1"/>
  <c r="V248" i="1"/>
  <c r="T248" i="1"/>
  <c r="Q248" i="1"/>
  <c r="O248" i="1"/>
  <c r="N248" i="1"/>
  <c r="W247" i="1"/>
  <c r="V247" i="1"/>
  <c r="T247" i="1"/>
  <c r="Q247" i="1"/>
  <c r="O247" i="1"/>
  <c r="N247" i="1"/>
  <c r="W246" i="1"/>
  <c r="V246" i="1"/>
  <c r="T246" i="1"/>
  <c r="Q246" i="1"/>
  <c r="O246" i="1"/>
  <c r="N246" i="1"/>
  <c r="W245" i="1"/>
  <c r="V245" i="1"/>
  <c r="T245" i="1"/>
  <c r="Q245" i="1"/>
  <c r="O245" i="1"/>
  <c r="N245" i="1"/>
  <c r="W244" i="1"/>
  <c r="V244" i="1"/>
  <c r="T244" i="1"/>
  <c r="Q244" i="1"/>
  <c r="O244" i="1"/>
  <c r="N244" i="1"/>
  <c r="W243" i="1"/>
  <c r="V243" i="1"/>
  <c r="T243" i="1"/>
  <c r="Q243" i="1"/>
  <c r="O243" i="1"/>
  <c r="N243" i="1"/>
  <c r="W242" i="1"/>
  <c r="V242" i="1"/>
  <c r="T242" i="1"/>
  <c r="Q242" i="1"/>
  <c r="O242" i="1"/>
  <c r="N242" i="1"/>
  <c r="W241" i="1"/>
  <c r="V241" i="1"/>
  <c r="T241" i="1"/>
  <c r="Q241" i="1"/>
  <c r="O241" i="1"/>
  <c r="N241" i="1"/>
  <c r="W240" i="1"/>
  <c r="V240" i="1"/>
  <c r="T240" i="1"/>
  <c r="Q240" i="1"/>
  <c r="O240" i="1"/>
  <c r="N240" i="1"/>
  <c r="W239" i="1"/>
  <c r="V239" i="1"/>
  <c r="T239" i="1"/>
  <c r="Q239" i="1"/>
  <c r="O239" i="1"/>
  <c r="N239" i="1"/>
  <c r="W238" i="1"/>
  <c r="V238" i="1"/>
  <c r="T238" i="1"/>
  <c r="Q238" i="1"/>
  <c r="O238" i="1"/>
  <c r="N238" i="1"/>
  <c r="W237" i="1"/>
  <c r="V237" i="1"/>
  <c r="T237" i="1"/>
  <c r="Q237" i="1"/>
  <c r="M237" i="1"/>
  <c r="L237" i="1"/>
  <c r="N237" i="1" s="1"/>
  <c r="K237" i="1"/>
  <c r="J237" i="1"/>
  <c r="I237" i="1"/>
  <c r="H237" i="1"/>
  <c r="G237" i="1"/>
  <c r="O237" i="1" s="1"/>
  <c r="F237" i="1"/>
  <c r="D237" i="1"/>
  <c r="C237" i="1"/>
  <c r="W236" i="1"/>
  <c r="V236" i="1"/>
  <c r="T236" i="1"/>
  <c r="O236" i="1"/>
  <c r="N236" i="1"/>
  <c r="W235" i="1"/>
  <c r="V235" i="1"/>
  <c r="T235" i="1"/>
  <c r="O235" i="1"/>
  <c r="N235" i="1"/>
  <c r="W234" i="1"/>
  <c r="V234" i="1"/>
  <c r="T234" i="1"/>
  <c r="O234" i="1"/>
  <c r="N234" i="1"/>
  <c r="W233" i="1"/>
  <c r="V233" i="1"/>
  <c r="U233" i="1"/>
  <c r="T233" i="1"/>
  <c r="Q233" i="1"/>
  <c r="Q234" i="1" s="1"/>
  <c r="Q235" i="1" s="1"/>
  <c r="Q236" i="1" s="1"/>
  <c r="O233" i="1"/>
  <c r="N233" i="1"/>
  <c r="W232" i="1"/>
  <c r="V232" i="1"/>
  <c r="U232" i="1"/>
  <c r="T232" i="1"/>
  <c r="Q232" i="1"/>
  <c r="O232" i="1"/>
  <c r="N232" i="1"/>
  <c r="W231" i="1"/>
  <c r="V231" i="1"/>
  <c r="U231" i="1"/>
  <c r="T231" i="1"/>
  <c r="Q231" i="1"/>
  <c r="O231" i="1"/>
  <c r="N231" i="1"/>
  <c r="W230" i="1"/>
  <c r="V230" i="1"/>
  <c r="U230" i="1"/>
  <c r="T230" i="1"/>
  <c r="Q230" i="1"/>
  <c r="O230" i="1"/>
  <c r="N230" i="1"/>
  <c r="W229" i="1"/>
  <c r="V229" i="1"/>
  <c r="U229" i="1"/>
  <c r="T229" i="1"/>
  <c r="Q229" i="1"/>
  <c r="O229" i="1"/>
  <c r="N229" i="1"/>
  <c r="W228" i="1"/>
  <c r="V228" i="1"/>
  <c r="U228" i="1"/>
  <c r="T228" i="1"/>
  <c r="Q228" i="1"/>
  <c r="O228" i="1"/>
  <c r="N228" i="1"/>
  <c r="W227" i="1"/>
  <c r="V227" i="1"/>
  <c r="U227" i="1"/>
  <c r="T227" i="1"/>
  <c r="Q227" i="1"/>
  <c r="O227" i="1"/>
  <c r="N227" i="1"/>
  <c r="W226" i="1"/>
  <c r="V226" i="1"/>
  <c r="U226" i="1"/>
  <c r="T226" i="1"/>
  <c r="Q226" i="1"/>
  <c r="O226" i="1"/>
  <c r="N226" i="1"/>
  <c r="W225" i="1"/>
  <c r="V225" i="1"/>
  <c r="T225" i="1"/>
  <c r="Q225" i="1"/>
  <c r="O225" i="1"/>
  <c r="N225" i="1"/>
  <c r="W224" i="1"/>
  <c r="V224" i="1"/>
  <c r="T224" i="1"/>
  <c r="Q224" i="1"/>
  <c r="M224" i="1"/>
  <c r="L224" i="1"/>
  <c r="N224" i="1" s="1"/>
  <c r="K224" i="1"/>
  <c r="J224" i="1"/>
  <c r="I224" i="1"/>
  <c r="H224" i="1"/>
  <c r="G224" i="1"/>
  <c r="O224" i="1" s="1"/>
  <c r="F224" i="1"/>
  <c r="E224" i="1"/>
  <c r="D224" i="1"/>
  <c r="C224" i="1"/>
  <c r="W223" i="1"/>
  <c r="V223" i="1"/>
  <c r="T223" i="1"/>
  <c r="O223" i="1"/>
  <c r="N223" i="1"/>
  <c r="W222" i="1"/>
  <c r="V222" i="1"/>
  <c r="T222" i="1"/>
  <c r="O222" i="1"/>
  <c r="N222" i="1"/>
  <c r="W221" i="1"/>
  <c r="V221" i="1"/>
  <c r="T221" i="1"/>
  <c r="O221" i="1"/>
  <c r="N221" i="1"/>
  <c r="W220" i="1"/>
  <c r="V220" i="1"/>
  <c r="U220" i="1"/>
  <c r="T220" i="1"/>
  <c r="Q220" i="1"/>
  <c r="Q221" i="1" s="1"/>
  <c r="Q222" i="1" s="1"/>
  <c r="Q223" i="1" s="1"/>
  <c r="O220" i="1"/>
  <c r="N220" i="1"/>
  <c r="W219" i="1"/>
  <c r="V219" i="1"/>
  <c r="U219" i="1"/>
  <c r="T219" i="1"/>
  <c r="Q219" i="1"/>
  <c r="O219" i="1"/>
  <c r="N219" i="1"/>
  <c r="W218" i="1"/>
  <c r="V218" i="1"/>
  <c r="U218" i="1"/>
  <c r="T218" i="1"/>
  <c r="Q218" i="1"/>
  <c r="O218" i="1"/>
  <c r="N218" i="1"/>
  <c r="W217" i="1"/>
  <c r="V217" i="1"/>
  <c r="U217" i="1"/>
  <c r="T217" i="1"/>
  <c r="Q217" i="1"/>
  <c r="O217" i="1"/>
  <c r="N217" i="1"/>
  <c r="W216" i="1"/>
  <c r="V216" i="1"/>
  <c r="U216" i="1"/>
  <c r="T216" i="1"/>
  <c r="Q216" i="1"/>
  <c r="O216" i="1"/>
  <c r="N216" i="1"/>
  <c r="W215" i="1"/>
  <c r="V215" i="1"/>
  <c r="T215" i="1"/>
  <c r="Q215" i="1"/>
  <c r="O215" i="1"/>
  <c r="N215" i="1"/>
  <c r="W214" i="1"/>
  <c r="V214" i="1"/>
  <c r="T214" i="1"/>
  <c r="Q214" i="1"/>
  <c r="M214" i="1"/>
  <c r="L214" i="1"/>
  <c r="K214" i="1"/>
  <c r="J214" i="1"/>
  <c r="I214" i="1"/>
  <c r="H214" i="1"/>
  <c r="G214" i="1"/>
  <c r="N214" i="1" s="1"/>
  <c r="F214" i="1"/>
  <c r="E214" i="1"/>
  <c r="D214" i="1"/>
  <c r="C214" i="1"/>
  <c r="W213" i="1"/>
  <c r="V213" i="1"/>
  <c r="T213" i="1"/>
  <c r="O213" i="1"/>
  <c r="N213" i="1"/>
  <c r="W212" i="1"/>
  <c r="V212" i="1"/>
  <c r="T212" i="1"/>
  <c r="O212" i="1"/>
  <c r="N212" i="1"/>
  <c r="W211" i="1"/>
  <c r="V211" i="1"/>
  <c r="T211" i="1"/>
  <c r="O211" i="1"/>
  <c r="N211" i="1"/>
  <c r="W210" i="1"/>
  <c r="V210" i="1"/>
  <c r="T210" i="1"/>
  <c r="Q210" i="1"/>
  <c r="Q211" i="1" s="1"/>
  <c r="Q212" i="1" s="1"/>
  <c r="Q213" i="1" s="1"/>
  <c r="O210" i="1"/>
  <c r="N210" i="1"/>
  <c r="W209" i="1"/>
  <c r="V209" i="1"/>
  <c r="T209" i="1"/>
  <c r="Q209" i="1"/>
  <c r="O209" i="1"/>
  <c r="N209" i="1"/>
  <c r="W208" i="1"/>
  <c r="V208" i="1"/>
  <c r="T208" i="1"/>
  <c r="Q208" i="1"/>
  <c r="O208" i="1"/>
  <c r="N208" i="1"/>
  <c r="W207" i="1"/>
  <c r="V207" i="1"/>
  <c r="T207" i="1"/>
  <c r="Q207" i="1"/>
  <c r="O207" i="1"/>
  <c r="N207" i="1"/>
  <c r="W206" i="1"/>
  <c r="V206" i="1"/>
  <c r="T206" i="1"/>
  <c r="Q206" i="1"/>
  <c r="O206" i="1"/>
  <c r="N206" i="1"/>
  <c r="W205" i="1"/>
  <c r="V205" i="1"/>
  <c r="T205" i="1"/>
  <c r="Q205" i="1"/>
  <c r="O205" i="1"/>
  <c r="N205" i="1"/>
  <c r="W204" i="1"/>
  <c r="V204" i="1"/>
  <c r="T204" i="1"/>
  <c r="Q204" i="1"/>
  <c r="O204" i="1"/>
  <c r="N204" i="1"/>
  <c r="W203" i="1"/>
  <c r="V203" i="1"/>
  <c r="T203" i="1"/>
  <c r="Q203" i="1"/>
  <c r="O203" i="1"/>
  <c r="N203" i="1"/>
  <c r="W202" i="1"/>
  <c r="V202" i="1"/>
  <c r="T202" i="1"/>
  <c r="Q202" i="1"/>
  <c r="O202" i="1"/>
  <c r="N202" i="1"/>
  <c r="W201" i="1"/>
  <c r="V201" i="1"/>
  <c r="T201" i="1"/>
  <c r="Q201" i="1"/>
  <c r="O201" i="1"/>
  <c r="N201" i="1"/>
  <c r="W200" i="1"/>
  <c r="V200" i="1"/>
  <c r="T200" i="1"/>
  <c r="Q200" i="1"/>
  <c r="W199" i="1"/>
  <c r="V199" i="1"/>
  <c r="T199" i="1"/>
  <c r="Q199" i="1"/>
  <c r="W198" i="1"/>
  <c r="V198" i="1"/>
  <c r="T198" i="1"/>
  <c r="Q198" i="1"/>
  <c r="W197" i="1"/>
  <c r="V197" i="1"/>
  <c r="T197" i="1"/>
  <c r="Q197" i="1"/>
  <c r="W196" i="1"/>
  <c r="V196" i="1"/>
  <c r="T196" i="1"/>
  <c r="Q196" i="1"/>
  <c r="M196" i="1"/>
  <c r="L196" i="1"/>
  <c r="K196" i="1"/>
  <c r="J196" i="1"/>
  <c r="I196" i="1"/>
  <c r="H196" i="1"/>
  <c r="G196" i="1"/>
  <c r="N196" i="1" s="1"/>
  <c r="F196" i="1"/>
  <c r="D196" i="1"/>
  <c r="C196" i="1"/>
  <c r="W195" i="1"/>
  <c r="V195" i="1"/>
  <c r="T195" i="1"/>
  <c r="O195" i="1"/>
  <c r="N195" i="1"/>
  <c r="W194" i="1"/>
  <c r="V194" i="1"/>
  <c r="T194" i="1"/>
  <c r="Q194" i="1"/>
  <c r="Q195" i="1" s="1"/>
  <c r="O194" i="1"/>
  <c r="N194" i="1"/>
  <c r="W193" i="1"/>
  <c r="V193" i="1"/>
  <c r="T193" i="1"/>
  <c r="O193" i="1"/>
  <c r="N193" i="1"/>
  <c r="W192" i="1"/>
  <c r="V192" i="1"/>
  <c r="T192" i="1"/>
  <c r="Q192" i="1"/>
  <c r="Q193" i="1" s="1"/>
  <c r="O192" i="1"/>
  <c r="N192" i="1"/>
  <c r="W191" i="1"/>
  <c r="V191" i="1"/>
  <c r="T191" i="1"/>
  <c r="Q191" i="1"/>
  <c r="O191" i="1"/>
  <c r="N191" i="1"/>
  <c r="W190" i="1"/>
  <c r="V190" i="1"/>
  <c r="T190" i="1"/>
  <c r="Q190" i="1"/>
  <c r="O190" i="1"/>
  <c r="N190" i="1"/>
  <c r="W189" i="1"/>
  <c r="V189" i="1"/>
  <c r="T189" i="1"/>
  <c r="Q189" i="1"/>
  <c r="O189" i="1"/>
  <c r="N189" i="1"/>
  <c r="W188" i="1"/>
  <c r="V188" i="1"/>
  <c r="T188" i="1"/>
  <c r="Q188" i="1"/>
  <c r="O188" i="1"/>
  <c r="N188" i="1"/>
  <c r="W187" i="1"/>
  <c r="V187" i="1"/>
  <c r="T187" i="1"/>
  <c r="Q187" i="1"/>
  <c r="O187" i="1"/>
  <c r="N187" i="1"/>
  <c r="W186" i="1"/>
  <c r="V186" i="1"/>
  <c r="T186" i="1"/>
  <c r="Q186" i="1"/>
  <c r="O186" i="1"/>
  <c r="N186" i="1"/>
  <c r="W185" i="1"/>
  <c r="V185" i="1"/>
  <c r="T185" i="1"/>
  <c r="Q185" i="1"/>
  <c r="O185" i="1"/>
  <c r="N185" i="1"/>
  <c r="W184" i="1"/>
  <c r="V184" i="1"/>
  <c r="T184" i="1"/>
  <c r="Q184" i="1"/>
  <c r="O184" i="1"/>
  <c r="N184" i="1"/>
  <c r="W183" i="1"/>
  <c r="V183" i="1"/>
  <c r="T183" i="1"/>
  <c r="Q183" i="1"/>
  <c r="O183" i="1"/>
  <c r="N183" i="1"/>
  <c r="W182" i="1"/>
  <c r="V182" i="1"/>
  <c r="T182" i="1"/>
  <c r="Q182" i="1"/>
  <c r="O182" i="1"/>
  <c r="N182" i="1"/>
  <c r="W181" i="1"/>
  <c r="V181" i="1"/>
  <c r="T181" i="1"/>
  <c r="Q181" i="1"/>
  <c r="O181" i="1"/>
  <c r="N181" i="1"/>
  <c r="W180" i="1"/>
  <c r="V180" i="1"/>
  <c r="T180" i="1"/>
  <c r="Q180" i="1"/>
  <c r="O180" i="1"/>
  <c r="N180" i="1"/>
  <c r="W179" i="1"/>
  <c r="V179" i="1"/>
  <c r="T179" i="1"/>
  <c r="Q179" i="1"/>
  <c r="O179" i="1"/>
  <c r="N179" i="1"/>
  <c r="W178" i="1"/>
  <c r="V178" i="1"/>
  <c r="T178" i="1"/>
  <c r="Q178" i="1"/>
  <c r="N178" i="1"/>
  <c r="M178" i="1"/>
  <c r="L178" i="1"/>
  <c r="K178" i="1"/>
  <c r="J178" i="1"/>
  <c r="I178" i="1"/>
  <c r="H178" i="1"/>
  <c r="G178" i="1"/>
  <c r="F178" i="1"/>
  <c r="D178" i="1"/>
  <c r="C178" i="1"/>
  <c r="W177" i="1"/>
  <c r="V177" i="1"/>
  <c r="T177" i="1"/>
  <c r="O177" i="1"/>
  <c r="N177" i="1"/>
  <c r="W176" i="1"/>
  <c r="V176" i="1"/>
  <c r="T176" i="1"/>
  <c r="O176" i="1"/>
  <c r="N176" i="1"/>
  <c r="W175" i="1"/>
  <c r="V175" i="1"/>
  <c r="T175" i="1"/>
  <c r="O175" i="1"/>
  <c r="N175" i="1"/>
  <c r="W174" i="1"/>
  <c r="V174" i="1"/>
  <c r="U174" i="1"/>
  <c r="T174" i="1"/>
  <c r="Q174" i="1"/>
  <c r="Q175" i="1" s="1"/>
  <c r="Q176" i="1" s="1"/>
  <c r="Q177" i="1" s="1"/>
  <c r="O174" i="1"/>
  <c r="N174" i="1"/>
  <c r="W173" i="1"/>
  <c r="V173" i="1"/>
  <c r="U173" i="1"/>
  <c r="T173" i="1"/>
  <c r="Q173" i="1"/>
  <c r="O173" i="1"/>
  <c r="N173" i="1"/>
  <c r="W172" i="1"/>
  <c r="V172" i="1"/>
  <c r="U172" i="1"/>
  <c r="T172" i="1"/>
  <c r="Q172" i="1"/>
  <c r="O172" i="1"/>
  <c r="N172" i="1"/>
  <c r="W171" i="1"/>
  <c r="V171" i="1"/>
  <c r="U171" i="1"/>
  <c r="T171" i="1"/>
  <c r="Q171" i="1"/>
  <c r="O171" i="1"/>
  <c r="N171" i="1"/>
  <c r="W170" i="1"/>
  <c r="V170" i="1"/>
  <c r="U170" i="1"/>
  <c r="T170" i="1"/>
  <c r="Q170" i="1"/>
  <c r="O170" i="1"/>
  <c r="N170" i="1"/>
  <c r="W169" i="1"/>
  <c r="V169" i="1"/>
  <c r="U169" i="1"/>
  <c r="T169" i="1"/>
  <c r="Q169" i="1"/>
  <c r="O169" i="1"/>
  <c r="N169" i="1"/>
  <c r="W168" i="1"/>
  <c r="V168" i="1"/>
  <c r="U168" i="1"/>
  <c r="T168" i="1"/>
  <c r="Q168" i="1"/>
  <c r="O168" i="1"/>
  <c r="N168" i="1"/>
  <c r="W167" i="1"/>
  <c r="V167" i="1"/>
  <c r="U167" i="1"/>
  <c r="T167" i="1"/>
  <c r="Q167" i="1"/>
  <c r="O167" i="1"/>
  <c r="N167" i="1"/>
  <c r="W166" i="1"/>
  <c r="V166" i="1"/>
  <c r="U166" i="1"/>
  <c r="T166" i="1"/>
  <c r="Q166" i="1"/>
  <c r="O166" i="1"/>
  <c r="N166" i="1"/>
  <c r="W165" i="1"/>
  <c r="V165" i="1"/>
  <c r="T165" i="1"/>
  <c r="Q165" i="1"/>
  <c r="W164" i="1"/>
  <c r="V164" i="1"/>
  <c r="T164" i="1"/>
  <c r="Q164" i="1"/>
  <c r="W163" i="1"/>
  <c r="V163" i="1"/>
  <c r="T163" i="1"/>
  <c r="Q163" i="1"/>
  <c r="W162" i="1"/>
  <c r="V162" i="1"/>
  <c r="T162" i="1"/>
  <c r="Q162" i="1"/>
  <c r="W161" i="1"/>
  <c r="V161" i="1"/>
  <c r="T161" i="1"/>
  <c r="Q161" i="1"/>
  <c r="W160" i="1"/>
  <c r="V160" i="1"/>
  <c r="T160" i="1"/>
  <c r="Q160" i="1"/>
  <c r="W159" i="1"/>
  <c r="V159" i="1"/>
  <c r="T159" i="1"/>
  <c r="Q159" i="1"/>
  <c r="W158" i="1"/>
  <c r="V158" i="1"/>
  <c r="T158" i="1"/>
  <c r="Q158" i="1"/>
  <c r="M158" i="1"/>
  <c r="W157" i="1"/>
  <c r="V157" i="1"/>
  <c r="U157" i="1"/>
  <c r="L163" i="1" s="1"/>
  <c r="T157" i="1"/>
  <c r="Q157" i="1"/>
  <c r="L157" i="1"/>
  <c r="W156" i="1"/>
  <c r="V156" i="1"/>
  <c r="T156" i="1"/>
  <c r="Q156" i="1"/>
  <c r="W155" i="1"/>
  <c r="V155" i="1"/>
  <c r="T155" i="1"/>
  <c r="Q155" i="1"/>
  <c r="G155" i="1"/>
  <c r="W154" i="1"/>
  <c r="V154" i="1"/>
  <c r="T154" i="1"/>
  <c r="Q154" i="1"/>
  <c r="W153" i="1"/>
  <c r="V153" i="1"/>
  <c r="T153" i="1"/>
  <c r="Q153" i="1"/>
  <c r="W152" i="1"/>
  <c r="V152" i="1"/>
  <c r="T152" i="1"/>
  <c r="Q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W151" i="1"/>
  <c r="V151" i="1"/>
  <c r="T151" i="1"/>
  <c r="O151" i="1"/>
  <c r="N151" i="1"/>
  <c r="W150" i="1"/>
  <c r="V150" i="1"/>
  <c r="T150" i="1"/>
  <c r="O150" i="1"/>
  <c r="N150" i="1"/>
  <c r="W149" i="1"/>
  <c r="V149" i="1"/>
  <c r="T149" i="1"/>
  <c r="O149" i="1"/>
  <c r="N149" i="1"/>
  <c r="W148" i="1"/>
  <c r="V148" i="1"/>
  <c r="U148" i="1"/>
  <c r="T148" i="1"/>
  <c r="Q148" i="1"/>
  <c r="Q149" i="1" s="1"/>
  <c r="Q150" i="1" s="1"/>
  <c r="Q151" i="1" s="1"/>
  <c r="O148" i="1"/>
  <c r="N148" i="1"/>
  <c r="W147" i="1"/>
  <c r="V147" i="1"/>
  <c r="U147" i="1"/>
  <c r="T147" i="1"/>
  <c r="Q147" i="1"/>
  <c r="O147" i="1"/>
  <c r="N147" i="1"/>
  <c r="W146" i="1"/>
  <c r="V146" i="1"/>
  <c r="U146" i="1"/>
  <c r="T146" i="1"/>
  <c r="Q146" i="1"/>
  <c r="O146" i="1"/>
  <c r="N146" i="1"/>
  <c r="W145" i="1"/>
  <c r="V145" i="1"/>
  <c r="U145" i="1"/>
  <c r="T145" i="1"/>
  <c r="Q145" i="1"/>
  <c r="O145" i="1"/>
  <c r="N145" i="1"/>
  <c r="W144" i="1"/>
  <c r="V144" i="1"/>
  <c r="U144" i="1"/>
  <c r="T144" i="1"/>
  <c r="Q144" i="1"/>
  <c r="O144" i="1"/>
  <c r="N144" i="1"/>
  <c r="W143" i="1"/>
  <c r="V143" i="1"/>
  <c r="U143" i="1"/>
  <c r="T143" i="1"/>
  <c r="Q143" i="1"/>
  <c r="O143" i="1"/>
  <c r="N143" i="1"/>
  <c r="W142" i="1"/>
  <c r="V142" i="1"/>
  <c r="U142" i="1"/>
  <c r="T142" i="1"/>
  <c r="Q142" i="1"/>
  <c r="O142" i="1"/>
  <c r="N142" i="1"/>
  <c r="W141" i="1"/>
  <c r="V141" i="1"/>
  <c r="U141" i="1"/>
  <c r="T141" i="1"/>
  <c r="Q141" i="1"/>
  <c r="O141" i="1"/>
  <c r="N141" i="1"/>
  <c r="W140" i="1"/>
  <c r="V140" i="1"/>
  <c r="U140" i="1"/>
  <c r="T140" i="1"/>
  <c r="Q140" i="1"/>
  <c r="O140" i="1"/>
  <c r="N140" i="1"/>
  <c r="W139" i="1"/>
  <c r="V139" i="1"/>
  <c r="U139" i="1"/>
  <c r="T139" i="1"/>
  <c r="Q139" i="1"/>
  <c r="O139" i="1"/>
  <c r="N139" i="1"/>
  <c r="W138" i="1"/>
  <c r="V138" i="1"/>
  <c r="U138" i="1"/>
  <c r="T138" i="1"/>
  <c r="Q138" i="1"/>
  <c r="O138" i="1"/>
  <c r="N138" i="1"/>
  <c r="W137" i="1"/>
  <c r="V137" i="1"/>
  <c r="U137" i="1"/>
  <c r="T137" i="1"/>
  <c r="Q137" i="1"/>
  <c r="O137" i="1"/>
  <c r="N137" i="1"/>
  <c r="W136" i="1"/>
  <c r="V136" i="1"/>
  <c r="U136" i="1"/>
  <c r="T136" i="1"/>
  <c r="Q136" i="1"/>
  <c r="O136" i="1"/>
  <c r="N136" i="1"/>
  <c r="W135" i="1"/>
  <c r="V135" i="1"/>
  <c r="U135" i="1"/>
  <c r="T135" i="1"/>
  <c r="Q135" i="1"/>
  <c r="O135" i="1"/>
  <c r="N135" i="1"/>
  <c r="W134" i="1"/>
  <c r="V134" i="1"/>
  <c r="U134" i="1"/>
  <c r="T134" i="1"/>
  <c r="Q134" i="1"/>
  <c r="O134" i="1"/>
  <c r="N134" i="1"/>
  <c r="W133" i="1"/>
  <c r="V133" i="1"/>
  <c r="U133" i="1"/>
  <c r="T133" i="1"/>
  <c r="Q133" i="1"/>
  <c r="O133" i="1"/>
  <c r="N133" i="1"/>
  <c r="W132" i="1"/>
  <c r="V132" i="1"/>
  <c r="U132" i="1"/>
  <c r="T132" i="1"/>
  <c r="Q132" i="1"/>
  <c r="O132" i="1"/>
  <c r="N132" i="1"/>
  <c r="W131" i="1"/>
  <c r="V131" i="1"/>
  <c r="U131" i="1"/>
  <c r="T131" i="1"/>
  <c r="Q131" i="1"/>
  <c r="O131" i="1"/>
  <c r="N131" i="1"/>
  <c r="W130" i="1"/>
  <c r="V130" i="1"/>
  <c r="U130" i="1"/>
  <c r="T130" i="1"/>
  <c r="Q130" i="1"/>
  <c r="O130" i="1"/>
  <c r="N130" i="1"/>
  <c r="W129" i="1"/>
  <c r="V129" i="1"/>
  <c r="U129" i="1"/>
  <c r="T129" i="1"/>
  <c r="Q129" i="1"/>
  <c r="O129" i="1"/>
  <c r="N129" i="1"/>
  <c r="W128" i="1"/>
  <c r="V128" i="1"/>
  <c r="U128" i="1"/>
  <c r="T128" i="1"/>
  <c r="Q128" i="1"/>
  <c r="O128" i="1"/>
  <c r="N128" i="1"/>
  <c r="W127" i="1"/>
  <c r="V127" i="1"/>
  <c r="U127" i="1"/>
  <c r="T127" i="1"/>
  <c r="Q127" i="1"/>
  <c r="O127" i="1"/>
  <c r="N127" i="1"/>
  <c r="W126" i="1"/>
  <c r="V126" i="1"/>
  <c r="U126" i="1"/>
  <c r="T126" i="1"/>
  <c r="Q126" i="1"/>
  <c r="O126" i="1"/>
  <c r="N126" i="1"/>
  <c r="W125" i="1"/>
  <c r="V125" i="1"/>
  <c r="U125" i="1"/>
  <c r="T125" i="1"/>
  <c r="Q125" i="1"/>
  <c r="O125" i="1"/>
  <c r="N125" i="1"/>
  <c r="W124" i="1"/>
  <c r="V124" i="1"/>
  <c r="U124" i="1"/>
  <c r="T124" i="1"/>
  <c r="Q124" i="1"/>
  <c r="O124" i="1"/>
  <c r="N124" i="1"/>
  <c r="W123" i="1"/>
  <c r="V123" i="1"/>
  <c r="U123" i="1"/>
  <c r="T123" i="1"/>
  <c r="Q123" i="1"/>
  <c r="O123" i="1"/>
  <c r="N123" i="1"/>
  <c r="W122" i="1"/>
  <c r="V122" i="1"/>
  <c r="U122" i="1"/>
  <c r="T122" i="1"/>
  <c r="Q122" i="1"/>
  <c r="O122" i="1"/>
  <c r="N122" i="1"/>
  <c r="W121" i="1"/>
  <c r="V121" i="1"/>
  <c r="U121" i="1"/>
  <c r="T121" i="1"/>
  <c r="Q121" i="1"/>
  <c r="O121" i="1"/>
  <c r="N121" i="1"/>
  <c r="W120" i="1"/>
  <c r="V120" i="1"/>
  <c r="U120" i="1"/>
  <c r="T120" i="1"/>
  <c r="Q120" i="1"/>
  <c r="O120" i="1"/>
  <c r="N120" i="1"/>
  <c r="W119" i="1"/>
  <c r="V119" i="1"/>
  <c r="U119" i="1"/>
  <c r="T119" i="1"/>
  <c r="Q119" i="1"/>
  <c r="O119" i="1"/>
  <c r="N119" i="1"/>
  <c r="W118" i="1"/>
  <c r="V118" i="1"/>
  <c r="U118" i="1"/>
  <c r="T118" i="1"/>
  <c r="Q118" i="1"/>
  <c r="O118" i="1"/>
  <c r="N118" i="1"/>
  <c r="W117" i="1"/>
  <c r="V117" i="1"/>
  <c r="U117" i="1"/>
  <c r="T117" i="1"/>
  <c r="Q117" i="1"/>
  <c r="O117" i="1"/>
  <c r="N117" i="1"/>
  <c r="W116" i="1"/>
  <c r="V116" i="1"/>
  <c r="U116" i="1"/>
  <c r="T116" i="1"/>
  <c r="Q116" i="1"/>
  <c r="O116" i="1"/>
  <c r="N116" i="1"/>
  <c r="W115" i="1"/>
  <c r="V115" i="1"/>
  <c r="U115" i="1"/>
  <c r="U156" i="1" s="1"/>
  <c r="T115" i="1"/>
  <c r="Q115" i="1"/>
  <c r="O115" i="1"/>
  <c r="N115" i="1"/>
  <c r="W114" i="1"/>
  <c r="V114" i="1"/>
  <c r="U114" i="1"/>
  <c r="T114" i="1"/>
  <c r="Q114" i="1"/>
  <c r="O114" i="1"/>
  <c r="N114" i="1"/>
  <c r="W113" i="1"/>
  <c r="V113" i="1"/>
  <c r="U113" i="1"/>
  <c r="T113" i="1"/>
  <c r="Q113" i="1"/>
  <c r="O113" i="1"/>
  <c r="N113" i="1"/>
  <c r="W112" i="1"/>
  <c r="V112" i="1"/>
  <c r="U112" i="1"/>
  <c r="T112" i="1"/>
  <c r="Q112" i="1"/>
  <c r="O112" i="1"/>
  <c r="N112" i="1"/>
  <c r="W111" i="1"/>
  <c r="V111" i="1"/>
  <c r="U111" i="1"/>
  <c r="M153" i="1" s="1"/>
  <c r="T111" i="1"/>
  <c r="Q111" i="1"/>
  <c r="O111" i="1"/>
  <c r="N111" i="1"/>
  <c r="W110" i="1"/>
  <c r="V110" i="1"/>
  <c r="U110" i="1"/>
  <c r="J155" i="1" s="1"/>
  <c r="T110" i="1"/>
  <c r="Q110" i="1"/>
  <c r="O110" i="1"/>
  <c r="N110" i="1"/>
  <c r="W109" i="1"/>
  <c r="V109" i="1"/>
  <c r="U109" i="1"/>
  <c r="I154" i="1" s="1"/>
  <c r="T109" i="1"/>
  <c r="Q109" i="1"/>
  <c r="O109" i="1"/>
  <c r="N109" i="1"/>
  <c r="W108" i="1"/>
  <c r="V108" i="1"/>
  <c r="U108" i="1"/>
  <c r="T108" i="1"/>
  <c r="Q108" i="1"/>
  <c r="O108" i="1"/>
  <c r="N108" i="1"/>
  <c r="W107" i="1"/>
  <c r="V107" i="1"/>
  <c r="U107" i="1"/>
  <c r="T107" i="1"/>
  <c r="Q107" i="1"/>
  <c r="O107" i="1"/>
  <c r="N107" i="1"/>
  <c r="W106" i="1"/>
  <c r="V106" i="1"/>
  <c r="U106" i="1"/>
  <c r="T106" i="1"/>
  <c r="Q106" i="1"/>
  <c r="O106" i="1"/>
  <c r="N106" i="1"/>
  <c r="W105" i="1"/>
  <c r="V105" i="1"/>
  <c r="U105" i="1"/>
  <c r="T105" i="1"/>
  <c r="Q105" i="1"/>
  <c r="O105" i="1"/>
  <c r="N105" i="1"/>
  <c r="W104" i="1"/>
  <c r="V104" i="1"/>
  <c r="U104" i="1"/>
  <c r="T104" i="1"/>
  <c r="Q104" i="1"/>
  <c r="O104" i="1"/>
  <c r="N104" i="1"/>
  <c r="W103" i="1"/>
  <c r="V103" i="1"/>
  <c r="U103" i="1"/>
  <c r="T103" i="1"/>
  <c r="Q103" i="1"/>
  <c r="O103" i="1"/>
  <c r="N103" i="1"/>
  <c r="W102" i="1"/>
  <c r="V102" i="1"/>
  <c r="T102" i="1"/>
  <c r="Q102" i="1"/>
  <c r="W101" i="1"/>
  <c r="V101" i="1"/>
  <c r="T101" i="1"/>
  <c r="Q101" i="1"/>
  <c r="W100" i="1"/>
  <c r="V100" i="1"/>
  <c r="T100" i="1"/>
  <c r="Q100" i="1"/>
  <c r="W99" i="1"/>
  <c r="V99" i="1"/>
  <c r="T99" i="1"/>
  <c r="Q99" i="1"/>
  <c r="W98" i="1"/>
  <c r="V98" i="1"/>
  <c r="T98" i="1"/>
  <c r="Q98" i="1"/>
  <c r="W97" i="1"/>
  <c r="V97" i="1"/>
  <c r="T97" i="1"/>
  <c r="Q97" i="1"/>
  <c r="W96" i="1"/>
  <c r="V96" i="1"/>
  <c r="T96" i="1"/>
  <c r="Q96" i="1"/>
  <c r="W95" i="1"/>
  <c r="V95" i="1"/>
  <c r="T95" i="1"/>
  <c r="Q95" i="1"/>
  <c r="M95" i="1"/>
  <c r="K95" i="1"/>
  <c r="I95" i="1"/>
  <c r="W94" i="1"/>
  <c r="V94" i="1"/>
  <c r="T94" i="1"/>
  <c r="Q94" i="1"/>
  <c r="M94" i="1"/>
  <c r="W93" i="1"/>
  <c r="V93" i="1"/>
  <c r="T93" i="1"/>
  <c r="Q93" i="1"/>
  <c r="W92" i="1"/>
  <c r="V92" i="1"/>
  <c r="T92" i="1"/>
  <c r="Q92" i="1"/>
  <c r="W91" i="1"/>
  <c r="V91" i="1"/>
  <c r="T91" i="1"/>
  <c r="Q91" i="1"/>
  <c r="W90" i="1"/>
  <c r="V90" i="1"/>
  <c r="T90" i="1"/>
  <c r="Q90" i="1"/>
  <c r="W89" i="1"/>
  <c r="V89" i="1"/>
  <c r="T89" i="1"/>
  <c r="Q89" i="1"/>
  <c r="M89" i="1"/>
  <c r="L89" i="1"/>
  <c r="K89" i="1"/>
  <c r="J89" i="1"/>
  <c r="I89" i="1"/>
  <c r="H89" i="1"/>
  <c r="G89" i="1"/>
  <c r="F89" i="1"/>
  <c r="D89" i="1"/>
  <c r="C89" i="1"/>
  <c r="W88" i="1"/>
  <c r="V88" i="1"/>
  <c r="T88" i="1"/>
  <c r="O88" i="1"/>
  <c r="N88" i="1"/>
  <c r="W87" i="1"/>
  <c r="V87" i="1"/>
  <c r="T87" i="1"/>
  <c r="O87" i="1"/>
  <c r="N87" i="1"/>
  <c r="W86" i="1"/>
  <c r="V86" i="1"/>
  <c r="T86" i="1"/>
  <c r="O86" i="1"/>
  <c r="N86" i="1"/>
  <c r="W85" i="1"/>
  <c r="V85" i="1"/>
  <c r="U85" i="1"/>
  <c r="L95" i="1" s="1"/>
  <c r="T85" i="1"/>
  <c r="Q85" i="1"/>
  <c r="Q86" i="1" s="1"/>
  <c r="Q87" i="1" s="1"/>
  <c r="Q88" i="1" s="1"/>
  <c r="O85" i="1"/>
  <c r="N85" i="1"/>
  <c r="W84" i="1"/>
  <c r="V84" i="1"/>
  <c r="T84" i="1"/>
  <c r="Q84" i="1"/>
  <c r="O84" i="1"/>
  <c r="N84" i="1"/>
  <c r="W83" i="1"/>
  <c r="V83" i="1"/>
  <c r="U83" i="1"/>
  <c r="T83" i="1"/>
  <c r="Q83" i="1"/>
  <c r="O83" i="1"/>
  <c r="N83" i="1"/>
  <c r="W82" i="1"/>
  <c r="V82" i="1"/>
  <c r="U82" i="1"/>
  <c r="K94" i="1" s="1"/>
  <c r="T82" i="1"/>
  <c r="Q82" i="1"/>
  <c r="O82" i="1"/>
  <c r="N82" i="1"/>
  <c r="W81" i="1"/>
  <c r="V81" i="1"/>
  <c r="U81" i="1"/>
  <c r="T81" i="1"/>
  <c r="Q81" i="1"/>
  <c r="O81" i="1"/>
  <c r="N81" i="1"/>
  <c r="W80" i="1"/>
  <c r="V80" i="1"/>
  <c r="U80" i="1"/>
  <c r="T80" i="1"/>
  <c r="Q80" i="1"/>
  <c r="O80" i="1"/>
  <c r="N80" i="1"/>
  <c r="W79" i="1"/>
  <c r="V79" i="1"/>
  <c r="U79" i="1"/>
  <c r="T79" i="1"/>
  <c r="Q79" i="1"/>
  <c r="O79" i="1"/>
  <c r="N79" i="1"/>
  <c r="W78" i="1"/>
  <c r="V78" i="1"/>
  <c r="U78" i="1"/>
  <c r="T78" i="1"/>
  <c r="Q78" i="1"/>
  <c r="O78" i="1"/>
  <c r="N78" i="1"/>
  <c r="W77" i="1"/>
  <c r="V77" i="1"/>
  <c r="U77" i="1"/>
  <c r="T77" i="1"/>
  <c r="Q77" i="1"/>
  <c r="O77" i="1"/>
  <c r="N77" i="1"/>
  <c r="W76" i="1"/>
  <c r="V76" i="1"/>
  <c r="T76" i="1"/>
  <c r="Q76" i="1"/>
  <c r="O76" i="1"/>
  <c r="N76" i="1"/>
  <c r="W75" i="1"/>
  <c r="V75" i="1"/>
  <c r="U75" i="1"/>
  <c r="T75" i="1"/>
  <c r="Q75" i="1"/>
  <c r="O75" i="1"/>
  <c r="N75" i="1"/>
  <c r="W74" i="1"/>
  <c r="V74" i="1"/>
  <c r="U74" i="1"/>
  <c r="K93" i="1" s="1"/>
  <c r="T74" i="1"/>
  <c r="Q74" i="1"/>
  <c r="O74" i="1"/>
  <c r="N74" i="1"/>
  <c r="AF73" i="1"/>
  <c r="AE73" i="1"/>
  <c r="AD73" i="1"/>
  <c r="W73" i="1"/>
  <c r="V73" i="1"/>
  <c r="U73" i="1"/>
  <c r="J93" i="1" s="1"/>
  <c r="T73" i="1"/>
  <c r="Q73" i="1"/>
  <c r="O73" i="1"/>
  <c r="N73" i="1"/>
  <c r="AM72" i="1"/>
  <c r="AL72" i="1"/>
  <c r="AK72" i="1"/>
  <c r="AJ72" i="1"/>
  <c r="AQ72" i="1" s="1"/>
  <c r="AI72" i="1"/>
  <c r="AH72" i="1"/>
  <c r="AG72" i="1"/>
  <c r="AF72" i="1"/>
  <c r="AE72" i="1"/>
  <c r="AD72" i="1"/>
  <c r="W72" i="1"/>
  <c r="V72" i="1"/>
  <c r="U72" i="1"/>
  <c r="T72" i="1"/>
  <c r="Q72" i="1"/>
  <c r="O72" i="1"/>
  <c r="N72" i="1"/>
  <c r="AF71" i="1"/>
  <c r="AE71" i="1"/>
  <c r="AD71" i="1"/>
  <c r="W71" i="1"/>
  <c r="V71" i="1"/>
  <c r="U71" i="1"/>
  <c r="T71" i="1"/>
  <c r="Q71" i="1"/>
  <c r="O71" i="1"/>
  <c r="N71" i="1"/>
  <c r="AF70" i="1"/>
  <c r="AE70" i="1"/>
  <c r="AD70" i="1"/>
  <c r="W70" i="1"/>
  <c r="V70" i="1"/>
  <c r="U70" i="1"/>
  <c r="G91" i="1" s="1"/>
  <c r="T70" i="1"/>
  <c r="Q70" i="1"/>
  <c r="O70" i="1"/>
  <c r="N70" i="1"/>
  <c r="AF69" i="1"/>
  <c r="AE69" i="1"/>
  <c r="AD69" i="1"/>
  <c r="W69" i="1"/>
  <c r="V69" i="1"/>
  <c r="U69" i="1"/>
  <c r="T69" i="1"/>
  <c r="Q69" i="1"/>
  <c r="O69" i="1"/>
  <c r="N69" i="1"/>
  <c r="W68" i="1"/>
  <c r="V68" i="1"/>
  <c r="T68" i="1"/>
  <c r="Q68" i="1"/>
  <c r="O68" i="1"/>
  <c r="N68" i="1"/>
  <c r="AP67" i="1"/>
  <c r="AO67" i="1"/>
  <c r="W67" i="1"/>
  <c r="V67" i="1"/>
  <c r="T67" i="1"/>
  <c r="Q67" i="1"/>
  <c r="M67" i="1"/>
  <c r="L67" i="1"/>
  <c r="K67" i="1"/>
  <c r="J67" i="1"/>
  <c r="I67" i="1"/>
  <c r="H67" i="1"/>
  <c r="G67" i="1"/>
  <c r="U62" i="1" s="1"/>
  <c r="F67" i="1"/>
  <c r="D67" i="1"/>
  <c r="C67" i="1"/>
  <c r="W66" i="1"/>
  <c r="V66" i="1"/>
  <c r="T66" i="1"/>
  <c r="O66" i="1"/>
  <c r="N66" i="1"/>
  <c r="AM65" i="1"/>
  <c r="AL65" i="1"/>
  <c r="AK65" i="1"/>
  <c r="AJ65" i="1"/>
  <c r="AO65" i="1" s="1"/>
  <c r="AI65" i="1"/>
  <c r="AH65" i="1"/>
  <c r="AG65" i="1"/>
  <c r="AP65" i="1" s="1"/>
  <c r="AF65" i="1"/>
  <c r="AD65" i="1"/>
  <c r="AC65" i="1"/>
  <c r="W65" i="1"/>
  <c r="V65" i="1"/>
  <c r="T65" i="1"/>
  <c r="O65" i="1"/>
  <c r="N65" i="1"/>
  <c r="AP64" i="1"/>
  <c r="AO64" i="1"/>
  <c r="W64" i="1"/>
  <c r="V64" i="1"/>
  <c r="T64" i="1"/>
  <c r="Q64" i="1"/>
  <c r="Q65" i="1" s="1"/>
  <c r="Q66" i="1" s="1"/>
  <c r="O64" i="1"/>
  <c r="N64" i="1"/>
  <c r="AP63" i="1"/>
  <c r="AO63" i="1"/>
  <c r="W63" i="1"/>
  <c r="V63" i="1"/>
  <c r="U63" i="1"/>
  <c r="T63" i="1"/>
  <c r="Q63" i="1"/>
  <c r="O63" i="1"/>
  <c r="N63" i="1"/>
  <c r="AP62" i="1"/>
  <c r="AO62" i="1"/>
  <c r="W62" i="1"/>
  <c r="V62" i="1"/>
  <c r="T62" i="1"/>
  <c r="Q62" i="1"/>
  <c r="O62" i="1"/>
  <c r="N62" i="1"/>
  <c r="W61" i="1"/>
  <c r="V61" i="1"/>
  <c r="T61" i="1"/>
  <c r="Q61" i="1"/>
  <c r="O61" i="1"/>
  <c r="N61" i="1"/>
  <c r="W60" i="1"/>
  <c r="V60" i="1"/>
  <c r="T60" i="1"/>
  <c r="Q60" i="1"/>
  <c r="O60" i="1"/>
  <c r="N60" i="1"/>
  <c r="W59" i="1"/>
  <c r="V59" i="1"/>
  <c r="T59" i="1"/>
  <c r="Q59" i="1"/>
  <c r="O59" i="1"/>
  <c r="N59" i="1"/>
  <c r="W58" i="1"/>
  <c r="V58" i="1"/>
  <c r="T58" i="1"/>
  <c r="Q58" i="1"/>
  <c r="O58" i="1"/>
  <c r="N58" i="1"/>
  <c r="W57" i="1"/>
  <c r="V57" i="1"/>
  <c r="T57" i="1"/>
  <c r="Q57" i="1"/>
  <c r="O57" i="1"/>
  <c r="N57" i="1"/>
  <c r="W56" i="1"/>
  <c r="V56" i="1"/>
  <c r="T56" i="1"/>
  <c r="Q56" i="1"/>
  <c r="N56" i="1"/>
  <c r="M56" i="1"/>
  <c r="L56" i="1"/>
  <c r="K56" i="1"/>
  <c r="J56" i="1"/>
  <c r="I56" i="1"/>
  <c r="H56" i="1"/>
  <c r="G56" i="1"/>
  <c r="F56" i="1"/>
  <c r="D56" i="1"/>
  <c r="C56" i="1"/>
  <c r="W55" i="1"/>
  <c r="V55" i="1"/>
  <c r="T55" i="1"/>
  <c r="O55" i="1"/>
  <c r="N55" i="1"/>
  <c r="W54" i="1"/>
  <c r="V54" i="1"/>
  <c r="T54" i="1"/>
  <c r="O54" i="1"/>
  <c r="N54" i="1"/>
  <c r="W53" i="1"/>
  <c r="V53" i="1"/>
  <c r="T53" i="1"/>
  <c r="O53" i="1"/>
  <c r="N53" i="1"/>
  <c r="W52" i="1"/>
  <c r="V52" i="1"/>
  <c r="T52" i="1"/>
  <c r="Q52" i="1"/>
  <c r="Q53" i="1" s="1"/>
  <c r="Q54" i="1" s="1"/>
  <c r="Q55" i="1" s="1"/>
  <c r="O52" i="1"/>
  <c r="N52" i="1"/>
  <c r="W51" i="1"/>
  <c r="V51" i="1"/>
  <c r="T51" i="1"/>
  <c r="Q51" i="1"/>
  <c r="O51" i="1"/>
  <c r="N51" i="1"/>
  <c r="W50" i="1"/>
  <c r="V50" i="1"/>
  <c r="T50" i="1"/>
  <c r="Q50" i="1"/>
  <c r="O50" i="1"/>
  <c r="N50" i="1"/>
  <c r="W49" i="1"/>
  <c r="V49" i="1"/>
  <c r="T49" i="1"/>
  <c r="Q49" i="1"/>
  <c r="O49" i="1"/>
  <c r="N49" i="1"/>
  <c r="W48" i="1"/>
  <c r="V48" i="1"/>
  <c r="T48" i="1"/>
  <c r="Q48" i="1"/>
  <c r="O48" i="1"/>
  <c r="N48" i="1"/>
  <c r="W47" i="1"/>
  <c r="V47" i="1"/>
  <c r="T47" i="1"/>
  <c r="Q47" i="1"/>
  <c r="O47" i="1"/>
  <c r="N47" i="1"/>
  <c r="AF46" i="1"/>
  <c r="W46" i="1"/>
  <c r="V46" i="1"/>
  <c r="U46" i="1"/>
  <c r="T46" i="1"/>
  <c r="Q46" i="1"/>
  <c r="O46" i="1"/>
  <c r="N46" i="1"/>
  <c r="AQ45" i="1"/>
  <c r="AM45" i="1"/>
  <c r="AL45" i="1"/>
  <c r="AP45" i="1" s="1"/>
  <c r="AK45" i="1"/>
  <c r="AJ45" i="1"/>
  <c r="AI45" i="1"/>
  <c r="AH45" i="1"/>
  <c r="AG45" i="1"/>
  <c r="AS45" i="1" s="1"/>
  <c r="AF45" i="1"/>
  <c r="AE45" i="1"/>
  <c r="AD45" i="1"/>
  <c r="AC45" i="1"/>
  <c r="W45" i="1"/>
  <c r="V45" i="1"/>
  <c r="U45" i="1"/>
  <c r="T45" i="1"/>
  <c r="Q45" i="1"/>
  <c r="O45" i="1"/>
  <c r="N45" i="1"/>
  <c r="AM44" i="1"/>
  <c r="AL44" i="1"/>
  <c r="AP44" i="1" s="1"/>
  <c r="AK44" i="1"/>
  <c r="AJ44" i="1"/>
  <c r="AQ44" i="1" s="1"/>
  <c r="AI44" i="1"/>
  <c r="AH44" i="1"/>
  <c r="AG44" i="1"/>
  <c r="AS44" i="1" s="1"/>
  <c r="AF44" i="1"/>
  <c r="AE44" i="1"/>
  <c r="AD44" i="1"/>
  <c r="AC44" i="1"/>
  <c r="W44" i="1"/>
  <c r="V44" i="1"/>
  <c r="U44" i="1"/>
  <c r="T44" i="1"/>
  <c r="Q44" i="1"/>
  <c r="O44" i="1"/>
  <c r="N44" i="1"/>
  <c r="AS43" i="1"/>
  <c r="AM43" i="1"/>
  <c r="AL43" i="1"/>
  <c r="AP43" i="1" s="1"/>
  <c r="AK43" i="1"/>
  <c r="AJ43" i="1"/>
  <c r="AQ43" i="1" s="1"/>
  <c r="AR43" i="1" s="1"/>
  <c r="AI43" i="1"/>
  <c r="AH43" i="1"/>
  <c r="AG43" i="1"/>
  <c r="AF43" i="1"/>
  <c r="AE43" i="1"/>
  <c r="AD43" i="1"/>
  <c r="AC43" i="1"/>
  <c r="W43" i="1"/>
  <c r="V43" i="1"/>
  <c r="U43" i="1"/>
  <c r="T43" i="1"/>
  <c r="Q43" i="1"/>
  <c r="O43" i="1"/>
  <c r="N43" i="1"/>
  <c r="AM42" i="1"/>
  <c r="AM46" i="1" s="1"/>
  <c r="AL42" i="1"/>
  <c r="AP42" i="1" s="1"/>
  <c r="AK42" i="1"/>
  <c r="AJ42" i="1"/>
  <c r="AI42" i="1"/>
  <c r="AI46" i="1" s="1"/>
  <c r="AH42" i="1"/>
  <c r="AH46" i="1" s="1"/>
  <c r="AG42" i="1"/>
  <c r="AG46" i="1" s="1"/>
  <c r="AS46" i="1" s="1"/>
  <c r="AF42" i="1"/>
  <c r="AD42" i="1"/>
  <c r="AC42" i="1"/>
  <c r="AC46" i="1" s="1"/>
  <c r="W42" i="1"/>
  <c r="V42" i="1"/>
  <c r="T42" i="1"/>
  <c r="Q42" i="1"/>
  <c r="O42" i="1"/>
  <c r="N42" i="1"/>
  <c r="AQ41" i="1"/>
  <c r="AR41" i="1" s="1"/>
  <c r="AP41" i="1"/>
  <c r="AN41" i="1"/>
  <c r="W41" i="1"/>
  <c r="V41" i="1"/>
  <c r="T41" i="1"/>
  <c r="Q41" i="1"/>
  <c r="AQ40" i="1"/>
  <c r="AP40" i="1"/>
  <c r="AR40" i="1" s="1"/>
  <c r="AN40" i="1"/>
  <c r="W40" i="1"/>
  <c r="V40" i="1"/>
  <c r="T40" i="1"/>
  <c r="Q40" i="1"/>
  <c r="AQ39" i="1"/>
  <c r="AR39" i="1" s="1"/>
  <c r="AP39" i="1"/>
  <c r="AN39" i="1"/>
  <c r="W39" i="1"/>
  <c r="V39" i="1"/>
  <c r="T39" i="1"/>
  <c r="Q39" i="1"/>
  <c r="AQ38" i="1"/>
  <c r="AP38" i="1"/>
  <c r="AR38" i="1" s="1"/>
  <c r="AN38" i="1"/>
  <c r="W38" i="1"/>
  <c r="V38" i="1"/>
  <c r="T38" i="1"/>
  <c r="Q38" i="1"/>
  <c r="AQ37" i="1"/>
  <c r="AR37" i="1" s="1"/>
  <c r="AP37" i="1"/>
  <c r="AN37" i="1"/>
  <c r="W37" i="1"/>
  <c r="V37" i="1"/>
  <c r="T37" i="1"/>
  <c r="Q37" i="1"/>
  <c r="AQ36" i="1"/>
  <c r="AP36" i="1"/>
  <c r="AR36" i="1" s="1"/>
  <c r="AN36" i="1"/>
  <c r="W36" i="1"/>
  <c r="V36" i="1"/>
  <c r="T36" i="1"/>
  <c r="Q36" i="1"/>
  <c r="AR35" i="1"/>
  <c r="AQ35" i="1"/>
  <c r="AP35" i="1"/>
  <c r="AN35" i="1"/>
  <c r="W35" i="1"/>
  <c r="V35" i="1"/>
  <c r="T35" i="1"/>
  <c r="Q35" i="1"/>
  <c r="AQ34" i="1"/>
  <c r="AR34" i="1" s="1"/>
  <c r="AP34" i="1"/>
  <c r="AN34" i="1"/>
  <c r="W34" i="1"/>
  <c r="V34" i="1"/>
  <c r="T34" i="1"/>
  <c r="Q34" i="1"/>
  <c r="AQ33" i="1"/>
  <c r="AR33" i="1" s="1"/>
  <c r="AP33" i="1"/>
  <c r="AN33" i="1"/>
  <c r="W33" i="1"/>
  <c r="V33" i="1"/>
  <c r="T33" i="1"/>
  <c r="Q33" i="1"/>
  <c r="AQ32" i="1"/>
  <c r="AR32" i="1" s="1"/>
  <c r="AP32" i="1"/>
  <c r="AN32" i="1"/>
  <c r="W32" i="1"/>
  <c r="V32" i="1"/>
  <c r="T32" i="1"/>
  <c r="Q32" i="1"/>
  <c r="AQ31" i="1"/>
  <c r="AP31" i="1"/>
  <c r="AR31" i="1" s="1"/>
  <c r="AN31" i="1"/>
  <c r="W31" i="1"/>
  <c r="V31" i="1"/>
  <c r="T31" i="1"/>
  <c r="Q31" i="1"/>
  <c r="M31" i="1"/>
  <c r="L31" i="1"/>
  <c r="K31" i="1"/>
  <c r="J31" i="1"/>
  <c r="I31" i="1"/>
  <c r="H31" i="1"/>
  <c r="G31" i="1"/>
  <c r="F31" i="1"/>
  <c r="D31" i="1"/>
  <c r="C31" i="1"/>
  <c r="CS30" i="1"/>
  <c r="BZ30" i="1"/>
  <c r="BI30" i="1"/>
  <c r="BH30" i="1"/>
  <c r="BD30" i="1"/>
  <c r="BC30" i="1"/>
  <c r="BB30" i="1"/>
  <c r="BA30" i="1"/>
  <c r="AZ30" i="1"/>
  <c r="AY30" i="1"/>
  <c r="AX30" i="1"/>
  <c r="BF30" i="1" s="1"/>
  <c r="AQ30" i="1"/>
  <c r="AR30" i="1" s="1"/>
  <c r="AP30" i="1"/>
  <c r="AN30" i="1"/>
  <c r="W30" i="1"/>
  <c r="V30" i="1"/>
  <c r="T30" i="1"/>
  <c r="O30" i="1"/>
  <c r="N30" i="1"/>
  <c r="CS29" i="1"/>
  <c r="BZ29" i="1"/>
  <c r="BH29" i="1"/>
  <c r="BJ29" i="1"/>
  <c r="BD29" i="1"/>
  <c r="BC29" i="1"/>
  <c r="BB29" i="1"/>
  <c r="BA29" i="1"/>
  <c r="AZ29" i="1"/>
  <c r="AY29" i="1"/>
  <c r="AX29" i="1"/>
  <c r="BF29" i="1" s="1"/>
  <c r="AR29" i="1"/>
  <c r="AQ29" i="1"/>
  <c r="AP29" i="1"/>
  <c r="AN29" i="1"/>
  <c r="W29" i="1"/>
  <c r="V29" i="1"/>
  <c r="T29" i="1"/>
  <c r="O29" i="1"/>
  <c r="N29" i="1"/>
  <c r="CT28" i="1"/>
  <c r="CS28" i="1"/>
  <c r="BZ28" i="1"/>
  <c r="BH28" i="1"/>
  <c r="BE28" i="1"/>
  <c r="BD28" i="1"/>
  <c r="BC28" i="1"/>
  <c r="BB28" i="1"/>
  <c r="BA28" i="1"/>
  <c r="BF28" i="1" s="1"/>
  <c r="AZ28" i="1"/>
  <c r="AY28" i="1"/>
  <c r="AX28" i="1"/>
  <c r="AQ28" i="1"/>
  <c r="AR28" i="1" s="1"/>
  <c r="AP28" i="1"/>
  <c r="AN28" i="1"/>
  <c r="W28" i="1"/>
  <c r="V28" i="1"/>
  <c r="T28" i="1"/>
  <c r="O28" i="1"/>
  <c r="N28" i="1"/>
  <c r="CS27" i="1"/>
  <c r="BZ27" i="1"/>
  <c r="BT27" i="1"/>
  <c r="BQ27" i="1"/>
  <c r="BP27" i="1"/>
  <c r="BH27" i="1"/>
  <c r="BD27" i="1"/>
  <c r="BC27" i="1"/>
  <c r="BE27" i="1" s="1"/>
  <c r="BB27" i="1"/>
  <c r="BA27" i="1"/>
  <c r="AZ27" i="1"/>
  <c r="AY27" i="1"/>
  <c r="AX27" i="1"/>
  <c r="BF27" i="1" s="1"/>
  <c r="AQ27" i="1"/>
  <c r="AR27" i="1" s="1"/>
  <c r="AP27" i="1"/>
  <c r="AN27" i="1"/>
  <c r="W27" i="1"/>
  <c r="V27" i="1"/>
  <c r="U27" i="1"/>
  <c r="T27" i="1"/>
  <c r="Q27" i="1"/>
  <c r="Q28" i="1" s="1"/>
  <c r="Q29" i="1" s="1"/>
  <c r="Q30" i="1" s="1"/>
  <c r="O27" i="1"/>
  <c r="N27" i="1"/>
  <c r="CS26" i="1"/>
  <c r="BZ26" i="1"/>
  <c r="BV26" i="1"/>
  <c r="BU26" i="1"/>
  <c r="BR26" i="1"/>
  <c r="BH26" i="1"/>
  <c r="BD26" i="1"/>
  <c r="BC26" i="1"/>
  <c r="BE26" i="1" s="1"/>
  <c r="BB26" i="1"/>
  <c r="BA26" i="1"/>
  <c r="AZ26" i="1"/>
  <c r="AY26" i="1"/>
  <c r="AX26" i="1"/>
  <c r="BF26" i="1" s="1"/>
  <c r="AQ26" i="1"/>
  <c r="AR26" i="1" s="1"/>
  <c r="AP26" i="1"/>
  <c r="AN26" i="1"/>
  <c r="W26" i="1"/>
  <c r="V26" i="1"/>
  <c r="U26" i="1"/>
  <c r="T26" i="1"/>
  <c r="Q26" i="1"/>
  <c r="O26" i="1"/>
  <c r="N26" i="1"/>
  <c r="CS25" i="1"/>
  <c r="BZ25" i="1"/>
  <c r="BV25" i="1"/>
  <c r="BU25" i="1"/>
  <c r="BT25" i="1"/>
  <c r="BQ25" i="1"/>
  <c r="BH25" i="1"/>
  <c r="BD25" i="1"/>
  <c r="BC25" i="1"/>
  <c r="BE25" i="1" s="1"/>
  <c r="BB25" i="1"/>
  <c r="BA25" i="1"/>
  <c r="AZ25" i="1"/>
  <c r="AY25" i="1"/>
  <c r="AX25" i="1"/>
  <c r="BF25" i="1" s="1"/>
  <c r="AQ25" i="1"/>
  <c r="AR25" i="1" s="1"/>
  <c r="AP25" i="1"/>
  <c r="AN25" i="1"/>
  <c r="W25" i="1"/>
  <c r="V25" i="1"/>
  <c r="U25" i="1"/>
  <c r="T25" i="1"/>
  <c r="Q25" i="1"/>
  <c r="O25" i="1"/>
  <c r="N25" i="1"/>
  <c r="CS24" i="1"/>
  <c r="BZ24" i="1"/>
  <c r="BU24" i="1"/>
  <c r="BW24" i="1" s="1"/>
  <c r="BT24" i="1"/>
  <c r="BS24" i="1"/>
  <c r="BP24" i="1"/>
  <c r="BX24" i="1" s="1"/>
  <c r="BH24" i="1"/>
  <c r="BD24" i="1"/>
  <c r="BC24" i="1"/>
  <c r="BE24" i="1" s="1"/>
  <c r="BB24" i="1"/>
  <c r="BA24" i="1"/>
  <c r="AZ24" i="1"/>
  <c r="AY24" i="1"/>
  <c r="AX24" i="1"/>
  <c r="BF24" i="1" s="1"/>
  <c r="AQ24" i="1"/>
  <c r="AR24" i="1" s="1"/>
  <c r="AP24" i="1"/>
  <c r="AN24" i="1"/>
  <c r="W24" i="1"/>
  <c r="V24" i="1"/>
  <c r="U24" i="1"/>
  <c r="T24" i="1"/>
  <c r="Q24" i="1"/>
  <c r="O24" i="1"/>
  <c r="N24" i="1"/>
  <c r="CS23" i="1"/>
  <c r="BZ23" i="1"/>
  <c r="BH23" i="1"/>
  <c r="BD23" i="1"/>
  <c r="BC23" i="1"/>
  <c r="BE23" i="1" s="1"/>
  <c r="BB23" i="1"/>
  <c r="BA23" i="1"/>
  <c r="AZ23" i="1"/>
  <c r="AY23" i="1"/>
  <c r="AX23" i="1"/>
  <c r="BF23" i="1" s="1"/>
  <c r="AQ23" i="1"/>
  <c r="AR23" i="1" s="1"/>
  <c r="AP23" i="1"/>
  <c r="AN23" i="1"/>
  <c r="W23" i="1"/>
  <c r="V23" i="1"/>
  <c r="U23" i="1"/>
  <c r="T23" i="1"/>
  <c r="Q23" i="1"/>
  <c r="O23" i="1"/>
  <c r="N23" i="1"/>
  <c r="CT22" i="1"/>
  <c r="CS22" i="1"/>
  <c r="BZ22" i="1"/>
  <c r="BH22" i="1"/>
  <c r="BD22" i="1"/>
  <c r="BC22" i="1"/>
  <c r="BE22" i="1" s="1"/>
  <c r="BB22" i="1"/>
  <c r="BA22" i="1"/>
  <c r="AZ22" i="1"/>
  <c r="AY22" i="1"/>
  <c r="AX22" i="1"/>
  <c r="BF22" i="1" s="1"/>
  <c r="AQ22" i="1"/>
  <c r="AR22" i="1" s="1"/>
  <c r="AP22" i="1"/>
  <c r="AN22" i="1"/>
  <c r="W22" i="1"/>
  <c r="V22" i="1"/>
  <c r="U22" i="1"/>
  <c r="T22" i="1"/>
  <c r="Q22" i="1"/>
  <c r="O22" i="1"/>
  <c r="N22" i="1"/>
  <c r="CS21" i="1"/>
  <c r="BZ21" i="1"/>
  <c r="BH21" i="1"/>
  <c r="BF21" i="1"/>
  <c r="BD21" i="1"/>
  <c r="BC21" i="1"/>
  <c r="BB21" i="1"/>
  <c r="BA21" i="1"/>
  <c r="AZ21" i="1"/>
  <c r="AY21" i="1"/>
  <c r="AX21" i="1"/>
  <c r="AQ21" i="1"/>
  <c r="AR21" i="1" s="1"/>
  <c r="AP21" i="1"/>
  <c r="AN21" i="1"/>
  <c r="W21" i="1"/>
  <c r="V21" i="1"/>
  <c r="U21" i="1"/>
  <c r="T21" i="1"/>
  <c r="Q21" i="1"/>
  <c r="O21" i="1"/>
  <c r="N21" i="1"/>
  <c r="CS20" i="1"/>
  <c r="BZ20" i="1"/>
  <c r="BH20" i="1"/>
  <c r="BD20" i="1"/>
  <c r="BC20" i="1"/>
  <c r="BE20" i="1" s="1"/>
  <c r="BB20" i="1"/>
  <c r="BA20" i="1"/>
  <c r="BF20" i="1" s="1"/>
  <c r="AZ20" i="1"/>
  <c r="AY20" i="1"/>
  <c r="AX20" i="1"/>
  <c r="AQ20" i="1"/>
  <c r="AR20" i="1" s="1"/>
  <c r="AP20" i="1"/>
  <c r="AN20" i="1"/>
  <c r="W20" i="1"/>
  <c r="V20" i="1"/>
  <c r="U20" i="1"/>
  <c r="T20" i="1"/>
  <c r="Q20" i="1"/>
  <c r="O20" i="1"/>
  <c r="N20" i="1"/>
  <c r="CT19" i="1"/>
  <c r="CS19" i="1"/>
  <c r="BZ19" i="1"/>
  <c r="BH19" i="1"/>
  <c r="BF19" i="1"/>
  <c r="BD19" i="1"/>
  <c r="BC19" i="1"/>
  <c r="BB19" i="1"/>
  <c r="BA19" i="1"/>
  <c r="AZ19" i="1"/>
  <c r="AY19" i="1"/>
  <c r="AX19" i="1"/>
  <c r="AQ19" i="1"/>
  <c r="AR19" i="1" s="1"/>
  <c r="AP19" i="1"/>
  <c r="AN19" i="1"/>
  <c r="W19" i="1"/>
  <c r="V19" i="1"/>
  <c r="T19" i="1"/>
  <c r="Q19" i="1"/>
  <c r="O19" i="1"/>
  <c r="N19" i="1"/>
  <c r="CS18" i="1"/>
  <c r="BZ18" i="1"/>
  <c r="BH18" i="1"/>
  <c r="BD18" i="1"/>
  <c r="BC18" i="1"/>
  <c r="BE18" i="1" s="1"/>
  <c r="BB18" i="1"/>
  <c r="BA18" i="1"/>
  <c r="AZ18" i="1"/>
  <c r="AY18" i="1"/>
  <c r="AX18" i="1"/>
  <c r="BF18" i="1" s="1"/>
  <c r="AQ18" i="1"/>
  <c r="AP18" i="1"/>
  <c r="AR18" i="1" s="1"/>
  <c r="AN18" i="1"/>
  <c r="W18" i="1"/>
  <c r="V18" i="1"/>
  <c r="T18" i="1"/>
  <c r="CS17" i="1"/>
  <c r="BZ17" i="1"/>
  <c r="BH17" i="1"/>
  <c r="BE17" i="1"/>
  <c r="BD17" i="1"/>
  <c r="BC17" i="1"/>
  <c r="BB17" i="1"/>
  <c r="BA17" i="1"/>
  <c r="BF17" i="1" s="1"/>
  <c r="BJ17" i="1" s="1"/>
  <c r="AZ17" i="1"/>
  <c r="AY17" i="1"/>
  <c r="AX17" i="1"/>
  <c r="AR17" i="1"/>
  <c r="AQ17" i="1"/>
  <c r="AP17" i="1"/>
  <c r="AN17" i="1"/>
  <c r="W17" i="1"/>
  <c r="V17" i="1"/>
  <c r="T17" i="1"/>
  <c r="CS16" i="1"/>
  <c r="BZ16" i="1"/>
  <c r="BH16" i="1"/>
  <c r="BE16" i="1"/>
  <c r="BD16" i="1"/>
  <c r="BC16" i="1"/>
  <c r="BB16" i="1"/>
  <c r="BA16" i="1"/>
  <c r="BF16" i="1" s="1"/>
  <c r="AZ16" i="1"/>
  <c r="AY16" i="1"/>
  <c r="AX16" i="1"/>
  <c r="AQ16" i="1"/>
  <c r="AR16" i="1" s="1"/>
  <c r="AP16" i="1"/>
  <c r="AN16" i="1"/>
  <c r="W16" i="1"/>
  <c r="V16" i="1"/>
  <c r="T16" i="1"/>
  <c r="Q16" i="1"/>
  <c r="CS15" i="1"/>
  <c r="BZ15" i="1"/>
  <c r="BH15" i="1"/>
  <c r="BD15" i="1"/>
  <c r="BC15" i="1"/>
  <c r="BE15" i="1" s="1"/>
  <c r="BB15" i="1"/>
  <c r="BA15" i="1"/>
  <c r="BF15" i="1" s="1"/>
  <c r="AZ15" i="1"/>
  <c r="AY15" i="1"/>
  <c r="AX15" i="1"/>
  <c r="AQ15" i="1"/>
  <c r="AP15" i="1"/>
  <c r="AR15" i="1" s="1"/>
  <c r="AN15" i="1"/>
  <c r="W15" i="1"/>
  <c r="V15" i="1"/>
  <c r="T15" i="1"/>
  <c r="Q15" i="1"/>
  <c r="CS14" i="1"/>
  <c r="BZ14" i="1"/>
  <c r="BV14" i="1"/>
  <c r="BH14" i="1"/>
  <c r="BD14" i="1"/>
  <c r="BC14" i="1"/>
  <c r="BB14" i="1"/>
  <c r="BA14" i="1"/>
  <c r="BF14" i="1" s="1"/>
  <c r="AZ14" i="1"/>
  <c r="AY14" i="1"/>
  <c r="AX14" i="1"/>
  <c r="BE14" i="1" s="1"/>
  <c r="AR14" i="1"/>
  <c r="AQ14" i="1"/>
  <c r="AP14" i="1"/>
  <c r="AN14" i="1"/>
  <c r="W14" i="1"/>
  <c r="V14" i="1"/>
  <c r="T14" i="1"/>
  <c r="Q14" i="1"/>
  <c r="N14" i="1"/>
  <c r="M14" i="1"/>
  <c r="L14" i="1"/>
  <c r="K14" i="1"/>
  <c r="J14" i="1"/>
  <c r="I14" i="1"/>
  <c r="H14" i="1"/>
  <c r="G14" i="1"/>
  <c r="F14" i="1"/>
  <c r="D14" i="1"/>
  <c r="C14" i="1"/>
  <c r="CS13" i="1"/>
  <c r="BZ13" i="1"/>
  <c r="BR13" i="1"/>
  <c r="BH13" i="1"/>
  <c r="BD13" i="1"/>
  <c r="BC13" i="1"/>
  <c r="BB13" i="1"/>
  <c r="BA13" i="1"/>
  <c r="BF13" i="1" s="1"/>
  <c r="AZ13" i="1"/>
  <c r="AY13" i="1"/>
  <c r="AX13" i="1"/>
  <c r="BE13" i="1" s="1"/>
  <c r="AR13" i="1"/>
  <c r="AQ13" i="1"/>
  <c r="AP13" i="1"/>
  <c r="AN13" i="1"/>
  <c r="W13" i="1"/>
  <c r="V13" i="1"/>
  <c r="T13" i="1"/>
  <c r="O13" i="1"/>
  <c r="N13" i="1"/>
  <c r="CT12" i="1"/>
  <c r="CS12" i="1"/>
  <c r="CA12" i="1"/>
  <c r="BZ12" i="1"/>
  <c r="BV12" i="1"/>
  <c r="BU12" i="1"/>
  <c r="BT12" i="1"/>
  <c r="BR12" i="1"/>
  <c r="BI12" i="1"/>
  <c r="BH12" i="1"/>
  <c r="BE12" i="1"/>
  <c r="BJ12" i="1" s="1"/>
  <c r="BD12" i="1"/>
  <c r="BC12" i="1"/>
  <c r="BB12" i="1"/>
  <c r="BA12" i="1"/>
  <c r="BF12" i="1" s="1"/>
  <c r="BG12" i="1" s="1"/>
  <c r="AZ12" i="1"/>
  <c r="AY12" i="1"/>
  <c r="AX12" i="1"/>
  <c r="AR12" i="1"/>
  <c r="AQ12" i="1"/>
  <c r="AP12" i="1"/>
  <c r="AN12" i="1"/>
  <c r="W12" i="1"/>
  <c r="V12" i="1"/>
  <c r="T12" i="1"/>
  <c r="O12" i="1"/>
  <c r="N12" i="1"/>
  <c r="CT11" i="1"/>
  <c r="CS11" i="1"/>
  <c r="CA11" i="1"/>
  <c r="BZ11" i="1"/>
  <c r="BV11" i="1"/>
  <c r="BT11" i="1"/>
  <c r="BI11" i="1"/>
  <c r="BH11" i="1"/>
  <c r="BD11" i="1"/>
  <c r="BC11" i="1"/>
  <c r="BE11" i="1" s="1"/>
  <c r="BB11" i="1"/>
  <c r="BA11" i="1"/>
  <c r="AZ11" i="1"/>
  <c r="AY11" i="1"/>
  <c r="AX11" i="1"/>
  <c r="BF11" i="1" s="1"/>
  <c r="AQ11" i="1"/>
  <c r="AR11" i="1" s="1"/>
  <c r="AP11" i="1"/>
  <c r="AN11" i="1"/>
  <c r="W11" i="1"/>
  <c r="V11" i="1"/>
  <c r="T11" i="1"/>
  <c r="O11" i="1"/>
  <c r="N11" i="1"/>
  <c r="CT10" i="1"/>
  <c r="CS10" i="1"/>
  <c r="CA10" i="1"/>
  <c r="BZ10" i="1"/>
  <c r="BT10" i="1"/>
  <c r="BS10" i="1"/>
  <c r="BI10" i="1"/>
  <c r="BH10" i="1"/>
  <c r="BD10" i="1"/>
  <c r="BC10" i="1"/>
  <c r="BB10" i="1"/>
  <c r="BA10" i="1"/>
  <c r="AZ10" i="1"/>
  <c r="AY10" i="1"/>
  <c r="AX10" i="1"/>
  <c r="BF10" i="1" s="1"/>
  <c r="AR10" i="1"/>
  <c r="AQ10" i="1"/>
  <c r="AP10" i="1"/>
  <c r="AN10" i="1"/>
  <c r="W10" i="1"/>
  <c r="V10" i="1"/>
  <c r="U10" i="1"/>
  <c r="T10" i="1"/>
  <c r="Q10" i="1"/>
  <c r="Q11" i="1" s="1"/>
  <c r="Q12" i="1" s="1"/>
  <c r="Q13" i="1" s="1"/>
  <c r="O10" i="1"/>
  <c r="N10" i="1"/>
  <c r="CS9" i="1"/>
  <c r="BZ9" i="1"/>
  <c r="BI9" i="1"/>
  <c r="BH9" i="1"/>
  <c r="BD9" i="1"/>
  <c r="BC9" i="1"/>
  <c r="BB9" i="1"/>
  <c r="BA9" i="1"/>
  <c r="AZ9" i="1"/>
  <c r="AY9" i="1"/>
  <c r="AX9" i="1"/>
  <c r="BF9" i="1" s="1"/>
  <c r="AR9" i="1"/>
  <c r="AQ9" i="1"/>
  <c r="AP9" i="1"/>
  <c r="AN9" i="1"/>
  <c r="W9" i="1"/>
  <c r="V9" i="1"/>
  <c r="U9" i="1"/>
  <c r="I16" i="1" s="1"/>
  <c r="T9" i="1"/>
  <c r="Q9" i="1"/>
  <c r="O9" i="1"/>
  <c r="N9" i="1"/>
  <c r="CS8" i="1"/>
  <c r="CO8" i="1"/>
  <c r="CN8" i="1"/>
  <c r="CP8" i="1" s="1"/>
  <c r="CM8" i="1"/>
  <c r="CL8" i="1"/>
  <c r="CQ8" i="1" s="1"/>
  <c r="CK8" i="1"/>
  <c r="CJ8" i="1"/>
  <c r="CI8" i="1"/>
  <c r="BZ8" i="1"/>
  <c r="BV8" i="1"/>
  <c r="BU8" i="1"/>
  <c r="BW8" i="1" s="1"/>
  <c r="BT8" i="1"/>
  <c r="BS8" i="1"/>
  <c r="BX8" i="1" s="1"/>
  <c r="BR8" i="1"/>
  <c r="BQ8" i="1"/>
  <c r="BP8" i="1"/>
  <c r="BH8" i="1"/>
  <c r="BD8" i="1"/>
  <c r="BC8" i="1"/>
  <c r="BE8" i="1" s="1"/>
  <c r="BB8" i="1"/>
  <c r="BA8" i="1"/>
  <c r="AZ8" i="1"/>
  <c r="AY8" i="1"/>
  <c r="AX8" i="1"/>
  <c r="BF8" i="1" s="1"/>
  <c r="AQ8" i="1"/>
  <c r="AP8" i="1"/>
  <c r="AR8" i="1" s="1"/>
  <c r="AN8" i="1"/>
  <c r="W8" i="1"/>
  <c r="V8" i="1"/>
  <c r="U8" i="1"/>
  <c r="T8" i="1"/>
  <c r="Q8" i="1"/>
  <c r="O8" i="1"/>
  <c r="N8" i="1"/>
  <c r="CS7" i="1"/>
  <c r="BZ7" i="1"/>
  <c r="BH7" i="1"/>
  <c r="BD7" i="1"/>
  <c r="BC7" i="1"/>
  <c r="BE7" i="1" s="1"/>
  <c r="BB7" i="1"/>
  <c r="BA7" i="1"/>
  <c r="AZ7" i="1"/>
  <c r="AY7" i="1"/>
  <c r="AX7" i="1"/>
  <c r="BF7" i="1" s="1"/>
  <c r="AQ7" i="1"/>
  <c r="AR7" i="1" s="1"/>
  <c r="AP7" i="1"/>
  <c r="AN7" i="1"/>
  <c r="W7" i="1"/>
  <c r="V7" i="1"/>
  <c r="U7" i="1"/>
  <c r="T7" i="1"/>
  <c r="Q7" i="1"/>
  <c r="O7" i="1"/>
  <c r="N7" i="1"/>
  <c r="CT6" i="1"/>
  <c r="CS6" i="1"/>
  <c r="CA6" i="1"/>
  <c r="BZ6" i="1"/>
  <c r="BI6" i="1"/>
  <c r="BH6" i="1"/>
  <c r="BD6" i="1"/>
  <c r="BC6" i="1"/>
  <c r="BE6" i="1" s="1"/>
  <c r="BB6" i="1"/>
  <c r="BA6" i="1"/>
  <c r="AZ6" i="1"/>
  <c r="AY6" i="1"/>
  <c r="AX6" i="1"/>
  <c r="BF6" i="1" s="1"/>
  <c r="AQ6" i="1"/>
  <c r="AR6" i="1" s="1"/>
  <c r="AP6" i="1"/>
  <c r="AN6" i="1"/>
  <c r="W6" i="1"/>
  <c r="V6" i="1"/>
  <c r="U6" i="1"/>
  <c r="T6" i="1"/>
  <c r="Q6" i="1"/>
  <c r="O6" i="1"/>
  <c r="N6" i="1"/>
  <c r="CT5" i="1"/>
  <c r="CS5" i="1"/>
  <c r="CA5" i="1"/>
  <c r="BZ5" i="1"/>
  <c r="BI5" i="1"/>
  <c r="BH5" i="1"/>
  <c r="BD5" i="1"/>
  <c r="BC5" i="1"/>
  <c r="BE5" i="1" s="1"/>
  <c r="BB5" i="1"/>
  <c r="BA5" i="1"/>
  <c r="AZ5" i="1"/>
  <c r="AY5" i="1"/>
  <c r="AX5" i="1"/>
  <c r="BF5" i="1" s="1"/>
  <c r="AQ5" i="1"/>
  <c r="AP5" i="1"/>
  <c r="AN5" i="1"/>
  <c r="W5" i="1"/>
  <c r="V5" i="1"/>
  <c r="U5" i="1"/>
  <c r="T5" i="1"/>
  <c r="Q5" i="1"/>
  <c r="O5" i="1"/>
  <c r="N5" i="1"/>
  <c r="CS4" i="1"/>
  <c r="BZ4" i="1"/>
  <c r="BH4" i="1"/>
  <c r="BD4" i="1"/>
  <c r="BC4" i="1"/>
  <c r="BE4" i="1" s="1"/>
  <c r="BB4" i="1"/>
  <c r="BA4" i="1"/>
  <c r="AZ4" i="1"/>
  <c r="AY4" i="1"/>
  <c r="AX4" i="1"/>
  <c r="BF4" i="1" s="1"/>
  <c r="AQ4" i="1"/>
  <c r="AR4" i="1" s="1"/>
  <c r="AP4" i="1"/>
  <c r="AN4" i="1"/>
  <c r="W4" i="1"/>
  <c r="V4" i="1"/>
  <c r="U4" i="1"/>
  <c r="T4" i="1"/>
  <c r="Q4" i="1"/>
  <c r="O4" i="1"/>
  <c r="N4" i="1"/>
  <c r="CS3" i="1"/>
  <c r="BZ3" i="1"/>
  <c r="BH3" i="1"/>
  <c r="BD3" i="1"/>
  <c r="BC3" i="1"/>
  <c r="BB3" i="1"/>
  <c r="BA3" i="1"/>
  <c r="AZ3" i="1"/>
  <c r="AY3" i="1"/>
  <c r="AX3" i="1"/>
  <c r="BF3" i="1" s="1"/>
  <c r="AQ3" i="1"/>
  <c r="AP3" i="1"/>
  <c r="AN3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W3" i="1"/>
  <c r="V3" i="1"/>
  <c r="U3" i="1"/>
  <c r="T3" i="1"/>
  <c r="Q3" i="1"/>
  <c r="O3" i="1"/>
  <c r="N3" i="1"/>
  <c r="CS2" i="1"/>
  <c r="CS31" i="1" s="1"/>
  <c r="CA2" i="1"/>
  <c r="BC2" i="1"/>
  <c r="AQ2" i="1"/>
  <c r="AR2" i="1" s="1"/>
  <c r="AP2" i="1"/>
  <c r="AN2" i="1"/>
  <c r="W2" i="1"/>
  <c r="V2" i="1"/>
  <c r="U2" i="1"/>
  <c r="U15" i="1" s="1"/>
  <c r="T2" i="1"/>
  <c r="Q2" i="1"/>
  <c r="O2" i="1"/>
  <c r="N2" i="1"/>
  <c r="BI26" i="1" l="1"/>
  <c r="CA7" i="1"/>
  <c r="BI27" i="1"/>
  <c r="CA8" i="1"/>
  <c r="CT15" i="1"/>
  <c r="CA23" i="1"/>
  <c r="CA13" i="1"/>
  <c r="CA24" i="1"/>
  <c r="CA14" i="1"/>
  <c r="BI16" i="1"/>
  <c r="BI7" i="1"/>
  <c r="CT26" i="1"/>
  <c r="CA18" i="1"/>
  <c r="CT29" i="1"/>
  <c r="CT16" i="1"/>
  <c r="BI8" i="1"/>
  <c r="CA15" i="1"/>
  <c r="BI17" i="1"/>
  <c r="CT27" i="1"/>
  <c r="CA30" i="1"/>
  <c r="BI14" i="1"/>
  <c r="BI23" i="1"/>
  <c r="CA25" i="1"/>
  <c r="BI29" i="1"/>
  <c r="BI19" i="1"/>
  <c r="BI22" i="1"/>
  <c r="BI28" i="1"/>
  <c r="BI25" i="1"/>
  <c r="BJ4" i="1"/>
  <c r="BG4" i="1"/>
  <c r="BJ7" i="1"/>
  <c r="BG7" i="1"/>
  <c r="CB8" i="1"/>
  <c r="BY8" i="1"/>
  <c r="BB2" i="1"/>
  <c r="BB31" i="1" s="1"/>
  <c r="BI2" i="1"/>
  <c r="BA2" i="1"/>
  <c r="BH2" i="1"/>
  <c r="BH31" i="1" s="1"/>
  <c r="AZ2" i="1"/>
  <c r="AZ31" i="1" s="1"/>
  <c r="AY2" i="1"/>
  <c r="AY31" i="1" s="1"/>
  <c r="BZ2" i="1"/>
  <c r="BZ31" i="1" s="1"/>
  <c r="CT2" i="1"/>
  <c r="BD2" i="1"/>
  <c r="BD31" i="1" s="1"/>
  <c r="AX2" i="1"/>
  <c r="AX31" i="1" s="1"/>
  <c r="BJ6" i="1"/>
  <c r="BG6" i="1"/>
  <c r="CR8" i="1"/>
  <c r="CU8" i="1"/>
  <c r="BJ5" i="1"/>
  <c r="BG5" i="1"/>
  <c r="BC31" i="1"/>
  <c r="AR5" i="1"/>
  <c r="BJ13" i="1"/>
  <c r="BG13" i="1"/>
  <c r="BJ18" i="1"/>
  <c r="BG18" i="1"/>
  <c r="BT2" i="1"/>
  <c r="BI3" i="1"/>
  <c r="CT3" i="1"/>
  <c r="BJ14" i="1"/>
  <c r="BG14" i="1"/>
  <c r="BG16" i="1"/>
  <c r="BE3" i="1"/>
  <c r="BS2" i="1"/>
  <c r="AR3" i="1"/>
  <c r="AS2" i="1" s="1"/>
  <c r="BJ11" i="1"/>
  <c r="BG11" i="1"/>
  <c r="BJ8" i="1"/>
  <c r="BG8" i="1"/>
  <c r="BJ15" i="1"/>
  <c r="BG15" i="1"/>
  <c r="J17" i="1"/>
  <c r="CL2" i="1" s="1"/>
  <c r="J18" i="1"/>
  <c r="L15" i="1"/>
  <c r="BU2" i="1" s="1"/>
  <c r="BE19" i="1"/>
  <c r="BE21" i="1"/>
  <c r="M15" i="1"/>
  <c r="BV2" i="1" s="1"/>
  <c r="G16" i="1"/>
  <c r="BJ16" i="1"/>
  <c r="BG17" i="1"/>
  <c r="CB24" i="1"/>
  <c r="BY24" i="1"/>
  <c r="BJ26" i="1"/>
  <c r="BG26" i="1"/>
  <c r="CM2" i="1"/>
  <c r="BE9" i="1"/>
  <c r="BE10" i="1"/>
  <c r="H16" i="1"/>
  <c r="BJ22" i="1"/>
  <c r="BG22" i="1"/>
  <c r="BJ24" i="1"/>
  <c r="BG24" i="1"/>
  <c r="G15" i="1"/>
  <c r="J16" i="1"/>
  <c r="K17" i="1"/>
  <c r="BJ23" i="1"/>
  <c r="BG23" i="1"/>
  <c r="BJ27" i="1"/>
  <c r="BG27" i="1"/>
  <c r="H15" i="1"/>
  <c r="BQ2" i="1" s="1"/>
  <c r="K16" i="1"/>
  <c r="U16" i="1"/>
  <c r="K18" i="1" s="1"/>
  <c r="BJ20" i="1"/>
  <c r="BG20" i="1"/>
  <c r="O14" i="1"/>
  <c r="I15" i="1"/>
  <c r="BR2" i="1" s="1"/>
  <c r="L16" i="1"/>
  <c r="BJ25" i="1"/>
  <c r="BG25" i="1"/>
  <c r="BJ28" i="1"/>
  <c r="H18" i="1"/>
  <c r="J15" i="1"/>
  <c r="M16" i="1"/>
  <c r="K15" i="1"/>
  <c r="AD46" i="1"/>
  <c r="I32" i="1"/>
  <c r="BR4" i="1" s="1"/>
  <c r="H32" i="1"/>
  <c r="BQ4" i="1" s="1"/>
  <c r="G32" i="1"/>
  <c r="M32" i="1"/>
  <c r="BV4" i="1" s="1"/>
  <c r="L32" i="1"/>
  <c r="BU4" i="1" s="1"/>
  <c r="U32" i="1"/>
  <c r="K32" i="1"/>
  <c r="BT4" i="1" s="1"/>
  <c r="M33" i="1"/>
  <c r="BV5" i="1" s="1"/>
  <c r="L33" i="1"/>
  <c r="BU5" i="1" s="1"/>
  <c r="U33" i="1"/>
  <c r="K33" i="1"/>
  <c r="BT5" i="1" s="1"/>
  <c r="J33" i="1"/>
  <c r="BS5" i="1" s="1"/>
  <c r="I33" i="1"/>
  <c r="BR5" i="1" s="1"/>
  <c r="H33" i="1"/>
  <c r="BQ5" i="1" s="1"/>
  <c r="H34" i="1"/>
  <c r="BQ6" i="1" s="1"/>
  <c r="G34" i="1"/>
  <c r="M34" i="1"/>
  <c r="BV6" i="1" s="1"/>
  <c r="L34" i="1"/>
  <c r="BU6" i="1" s="1"/>
  <c r="U34" i="1"/>
  <c r="K34" i="1"/>
  <c r="BT6" i="1" s="1"/>
  <c r="J34" i="1"/>
  <c r="BS6" i="1" s="1"/>
  <c r="J35" i="1"/>
  <c r="I35" i="1"/>
  <c r="H35" i="1"/>
  <c r="G35" i="1"/>
  <c r="M35" i="1"/>
  <c r="L35" i="1"/>
  <c r="M36" i="1"/>
  <c r="L36" i="1"/>
  <c r="L41" i="1" s="1"/>
  <c r="U36" i="1"/>
  <c r="K36" i="1"/>
  <c r="J36" i="1"/>
  <c r="J41" i="1" s="1"/>
  <c r="I36" i="1"/>
  <c r="H36" i="1"/>
  <c r="H41" i="1" s="1"/>
  <c r="G36" i="1"/>
  <c r="BG29" i="1"/>
  <c r="J32" i="1"/>
  <c r="BS4" i="1" s="1"/>
  <c r="AR45" i="1"/>
  <c r="BG28" i="1"/>
  <c r="G33" i="1"/>
  <c r="I34" i="1"/>
  <c r="BR6" i="1" s="1"/>
  <c r="K35" i="1"/>
  <c r="BT7" i="1" s="1"/>
  <c r="AR44" i="1"/>
  <c r="AO39" i="1"/>
  <c r="BE30" i="1"/>
  <c r="AQ42" i="1"/>
  <c r="AR42" i="1" s="1"/>
  <c r="AJ46" i="1"/>
  <c r="AQ46" i="1" s="1"/>
  <c r="AR46" i="1" s="1"/>
  <c r="H37" i="1"/>
  <c r="U35" i="1"/>
  <c r="AK46" i="1"/>
  <c r="K92" i="1"/>
  <c r="J37" i="1"/>
  <c r="CL4" i="1" s="1"/>
  <c r="N67" i="1"/>
  <c r="M101" i="1"/>
  <c r="CO12" i="1" s="1"/>
  <c r="G93" i="1"/>
  <c r="U93" i="1"/>
  <c r="H162" i="1"/>
  <c r="H155" i="1"/>
  <c r="O67" i="1"/>
  <c r="G92" i="1"/>
  <c r="M92" i="1"/>
  <c r="L92" i="1"/>
  <c r="AN72" i="1"/>
  <c r="N89" i="1"/>
  <c r="I90" i="1"/>
  <c r="I93" i="1"/>
  <c r="BR10" i="1" s="1"/>
  <c r="G156" i="1"/>
  <c r="M156" i="1"/>
  <c r="L156" i="1"/>
  <c r="I158" i="1"/>
  <c r="H158" i="1"/>
  <c r="G158" i="1"/>
  <c r="I155" i="1"/>
  <c r="H156" i="1"/>
  <c r="K163" i="1"/>
  <c r="L37" i="1"/>
  <c r="CN4" i="1" s="1"/>
  <c r="AE42" i="1"/>
  <c r="AE46" i="1" s="1"/>
  <c r="K101" i="1"/>
  <c r="CM12" i="1" s="1"/>
  <c r="O89" i="1"/>
  <c r="J163" i="1"/>
  <c r="I156" i="1"/>
  <c r="I162" i="1" s="1"/>
  <c r="U158" i="1"/>
  <c r="H164" i="1" s="1"/>
  <c r="M37" i="1"/>
  <c r="CO4" i="1" s="1"/>
  <c r="AN42" i="1"/>
  <c r="AO6" i="1" s="1"/>
  <c r="U52" i="1"/>
  <c r="U51" i="1"/>
  <c r="U50" i="1"/>
  <c r="U49" i="1"/>
  <c r="U48" i="1"/>
  <c r="U47" i="1"/>
  <c r="O56" i="1"/>
  <c r="L91" i="1"/>
  <c r="U91" i="1"/>
  <c r="L97" i="1" s="1"/>
  <c r="K91" i="1"/>
  <c r="J95" i="1"/>
  <c r="BS12" i="1" s="1"/>
  <c r="H95" i="1"/>
  <c r="BQ12" i="1" s="1"/>
  <c r="G95" i="1"/>
  <c r="H100" i="1"/>
  <c r="H91" i="1"/>
  <c r="H97" i="1" s="1"/>
  <c r="H94" i="1"/>
  <c r="BQ11" i="1" s="1"/>
  <c r="U94" i="1"/>
  <c r="H157" i="1"/>
  <c r="BQ16" i="1" s="1"/>
  <c r="G157" i="1"/>
  <c r="M157" i="1"/>
  <c r="M163" i="1" s="1"/>
  <c r="CO16" i="1" s="1"/>
  <c r="K161" i="1"/>
  <c r="G153" i="1"/>
  <c r="O155" i="1"/>
  <c r="J156" i="1"/>
  <c r="J162" i="1" s="1"/>
  <c r="I157" i="1"/>
  <c r="BR16" i="1" s="1"/>
  <c r="AL46" i="1"/>
  <c r="AP46" i="1" s="1"/>
  <c r="AP72" i="1"/>
  <c r="AR72" i="1" s="1"/>
  <c r="H93" i="1"/>
  <c r="BQ10" i="1" s="1"/>
  <c r="M93" i="1"/>
  <c r="BV10" i="1" s="1"/>
  <c r="U76" i="1"/>
  <c r="U84" i="1"/>
  <c r="G90" i="1" s="1"/>
  <c r="I99" i="1"/>
  <c r="CK10" i="1" s="1"/>
  <c r="I91" i="1"/>
  <c r="L93" i="1"/>
  <c r="BU10" i="1" s="1"/>
  <c r="J94" i="1"/>
  <c r="BS11" i="1" s="1"/>
  <c r="I97" i="1"/>
  <c r="M100" i="1"/>
  <c r="CO11" i="1" s="1"/>
  <c r="L153" i="1"/>
  <c r="BU14" i="1" s="1"/>
  <c r="U153" i="1"/>
  <c r="K153" i="1"/>
  <c r="BT14" i="1" s="1"/>
  <c r="J153" i="1"/>
  <c r="BS14" i="1" s="1"/>
  <c r="I153" i="1"/>
  <c r="BR14" i="1" s="1"/>
  <c r="H153" i="1"/>
  <c r="BQ14" i="1" s="1"/>
  <c r="K156" i="1"/>
  <c r="J157" i="1"/>
  <c r="BS16" i="1" s="1"/>
  <c r="J158" i="1"/>
  <c r="J164" i="1" s="1"/>
  <c r="L162" i="1"/>
  <c r="N253" i="1"/>
  <c r="N31" i="1"/>
  <c r="U58" i="1"/>
  <c r="U59" i="1"/>
  <c r="U60" i="1"/>
  <c r="U61" i="1"/>
  <c r="M90" i="1"/>
  <c r="U90" i="1"/>
  <c r="M96" i="1" s="1"/>
  <c r="K90" i="1"/>
  <c r="J90" i="1"/>
  <c r="J101" i="1"/>
  <c r="CL12" i="1" s="1"/>
  <c r="J91" i="1"/>
  <c r="O91" i="1" s="1"/>
  <c r="H92" i="1"/>
  <c r="U92" i="1"/>
  <c r="M98" i="1" s="1"/>
  <c r="U95" i="1"/>
  <c r="I101" i="1" s="1"/>
  <c r="CK12" i="1" s="1"/>
  <c r="M154" i="1"/>
  <c r="BV13" i="1" s="1"/>
  <c r="L154" i="1"/>
  <c r="BU13" i="1" s="1"/>
  <c r="U154" i="1"/>
  <c r="K154" i="1"/>
  <c r="BT13" i="1" s="1"/>
  <c r="J154" i="1"/>
  <c r="BS13" i="1" s="1"/>
  <c r="M162" i="1"/>
  <c r="G154" i="1"/>
  <c r="K157" i="1"/>
  <c r="K158" i="1"/>
  <c r="K159" i="1"/>
  <c r="CM14" i="1" s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O196" i="1"/>
  <c r="U249" i="1"/>
  <c r="U248" i="1"/>
  <c r="U247" i="1"/>
  <c r="U246" i="1"/>
  <c r="U245" i="1"/>
  <c r="U244" i="1"/>
  <c r="U243" i="1"/>
  <c r="U242" i="1"/>
  <c r="U241" i="1"/>
  <c r="U240" i="1"/>
  <c r="U239" i="1"/>
  <c r="O253" i="1"/>
  <c r="J319" i="1"/>
  <c r="O31" i="1"/>
  <c r="I94" i="1"/>
  <c r="BR11" i="1" s="1"/>
  <c r="G94" i="1"/>
  <c r="K100" i="1"/>
  <c r="CM11" i="1" s="1"/>
  <c r="M91" i="1"/>
  <c r="I92" i="1"/>
  <c r="L94" i="1"/>
  <c r="BU11" i="1" s="1"/>
  <c r="M155" i="1"/>
  <c r="M161" i="1" s="1"/>
  <c r="L155" i="1"/>
  <c r="N155" i="1" s="1"/>
  <c r="U155" i="1"/>
  <c r="L161" i="1" s="1"/>
  <c r="K155" i="1"/>
  <c r="H154" i="1"/>
  <c r="BQ13" i="1" s="1"/>
  <c r="L158" i="1"/>
  <c r="U210" i="1"/>
  <c r="U209" i="1"/>
  <c r="U208" i="1"/>
  <c r="U207" i="1"/>
  <c r="U206" i="1"/>
  <c r="U205" i="1"/>
  <c r="U204" i="1"/>
  <c r="U203" i="1"/>
  <c r="U202" i="1"/>
  <c r="O214" i="1"/>
  <c r="L101" i="1"/>
  <c r="CN12" i="1" s="1"/>
  <c r="L98" i="1"/>
  <c r="J92" i="1"/>
  <c r="N276" i="1"/>
  <c r="U272" i="1"/>
  <c r="U271" i="1"/>
  <c r="U270" i="1"/>
  <c r="U269" i="1"/>
  <c r="U268" i="1"/>
  <c r="U267" i="1"/>
  <c r="U266" i="1"/>
  <c r="U265" i="1"/>
  <c r="U264" i="1"/>
  <c r="U263" i="1"/>
  <c r="O152" i="1"/>
  <c r="O178" i="1"/>
  <c r="M319" i="1"/>
  <c r="I96" i="1"/>
  <c r="I100" i="1"/>
  <c r="CK11" i="1" s="1"/>
  <c r="H159" i="1"/>
  <c r="J160" i="1"/>
  <c r="CL13" i="1" s="1"/>
  <c r="I159" i="1"/>
  <c r="CK14" i="1" s="1"/>
  <c r="K96" i="1"/>
  <c r="N302" i="1"/>
  <c r="U298" i="1"/>
  <c r="U297" i="1"/>
  <c r="U296" i="1"/>
  <c r="U295" i="1"/>
  <c r="U294" i="1"/>
  <c r="U293" i="1"/>
  <c r="U292" i="1"/>
  <c r="U291" i="1"/>
  <c r="U290" i="1"/>
  <c r="O374" i="1"/>
  <c r="O475" i="1"/>
  <c r="L620" i="1"/>
  <c r="CN26" i="1" s="1"/>
  <c r="L622" i="1"/>
  <c r="CN27" i="1" s="1"/>
  <c r="M316" i="1"/>
  <c r="M318" i="1" s="1"/>
  <c r="I319" i="1"/>
  <c r="U321" i="1"/>
  <c r="U322" i="1"/>
  <c r="U323" i="1"/>
  <c r="U324" i="1"/>
  <c r="U325" i="1"/>
  <c r="U326" i="1"/>
  <c r="U327" i="1"/>
  <c r="N401" i="1"/>
  <c r="U415" i="1"/>
  <c r="U416" i="1"/>
  <c r="U417" i="1"/>
  <c r="U418" i="1"/>
  <c r="U419" i="1"/>
  <c r="U420" i="1"/>
  <c r="U421" i="1"/>
  <c r="U422" i="1"/>
  <c r="U423" i="1"/>
  <c r="N500" i="1"/>
  <c r="U509" i="1"/>
  <c r="U530" i="1"/>
  <c r="U529" i="1"/>
  <c r="U528" i="1"/>
  <c r="U527" i="1"/>
  <c r="U526" i="1"/>
  <c r="U525" i="1"/>
  <c r="O534" i="1"/>
  <c r="N288" i="1"/>
  <c r="G317" i="1"/>
  <c r="H318" i="1"/>
  <c r="O401" i="1"/>
  <c r="O500" i="1"/>
  <c r="U508" i="1"/>
  <c r="M620" i="1"/>
  <c r="CO26" i="1" s="1"/>
  <c r="G316" i="1"/>
  <c r="H317" i="1"/>
  <c r="K319" i="1"/>
  <c r="N331" i="1"/>
  <c r="U343" i="1"/>
  <c r="U344" i="1"/>
  <c r="U345" i="1"/>
  <c r="U346" i="1"/>
  <c r="U347" i="1"/>
  <c r="U348" i="1"/>
  <c r="U349" i="1"/>
  <c r="N427" i="1"/>
  <c r="U443" i="1"/>
  <c r="U444" i="1"/>
  <c r="U445" i="1"/>
  <c r="U446" i="1"/>
  <c r="U447" i="1"/>
  <c r="U448" i="1"/>
  <c r="U507" i="1"/>
  <c r="U518" i="1" s="1"/>
  <c r="O331" i="1"/>
  <c r="O427" i="1"/>
  <c r="O517" i="1"/>
  <c r="L618" i="1"/>
  <c r="CN24" i="1" s="1"/>
  <c r="O687" i="1"/>
  <c r="O315" i="1"/>
  <c r="I316" i="1"/>
  <c r="I318" i="1" s="1"/>
  <c r="J317" i="1"/>
  <c r="N353" i="1"/>
  <c r="U365" i="1"/>
  <c r="U366" i="1"/>
  <c r="U367" i="1"/>
  <c r="U368" i="1"/>
  <c r="U369" i="1"/>
  <c r="U370" i="1"/>
  <c r="O387" i="1"/>
  <c r="N452" i="1"/>
  <c r="U465" i="1"/>
  <c r="U466" i="1"/>
  <c r="U467" i="1"/>
  <c r="U468" i="1"/>
  <c r="U469" i="1"/>
  <c r="U470" i="1"/>
  <c r="U471" i="1"/>
  <c r="U513" i="1"/>
  <c r="H622" i="1"/>
  <c r="L689" i="1"/>
  <c r="J316" i="1"/>
  <c r="J318" i="1" s="1"/>
  <c r="K317" i="1"/>
  <c r="U317" i="1"/>
  <c r="O353" i="1"/>
  <c r="N413" i="1"/>
  <c r="O452" i="1"/>
  <c r="U512" i="1"/>
  <c r="O616" i="1"/>
  <c r="I622" i="1"/>
  <c r="CK27" i="1" s="1"/>
  <c r="M690" i="1"/>
  <c r="K316" i="1"/>
  <c r="K318" i="1" s="1"/>
  <c r="U389" i="1"/>
  <c r="U390" i="1"/>
  <c r="U391" i="1"/>
  <c r="U392" i="1"/>
  <c r="U393" i="1"/>
  <c r="U394" i="1"/>
  <c r="U395" i="1"/>
  <c r="U396" i="1"/>
  <c r="U511" i="1"/>
  <c r="N581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39" i="1"/>
  <c r="U540" i="1"/>
  <c r="U541" i="1"/>
  <c r="U542" i="1"/>
  <c r="O562" i="1"/>
  <c r="M613" i="1"/>
  <c r="BV24" i="1" s="1"/>
  <c r="G615" i="1"/>
  <c r="H616" i="1"/>
  <c r="I617" i="1"/>
  <c r="BR27" i="1" s="1"/>
  <c r="J618" i="1"/>
  <c r="CL24" i="1" s="1"/>
  <c r="L619" i="1"/>
  <c r="CN25" i="1" s="1"/>
  <c r="H621" i="1"/>
  <c r="J622" i="1"/>
  <c r="CL27" i="1" s="1"/>
  <c r="J687" i="1"/>
  <c r="K688" i="1"/>
  <c r="U688" i="1"/>
  <c r="J690" i="1" s="1"/>
  <c r="U694" i="1"/>
  <c r="K718" i="1" s="1"/>
  <c r="BT30" i="1" s="1"/>
  <c r="U695" i="1"/>
  <c r="H718" i="1" s="1"/>
  <c r="BQ30" i="1" s="1"/>
  <c r="U696" i="1"/>
  <c r="U697" i="1"/>
  <c r="H719" i="1" s="1"/>
  <c r="BQ29" i="1" s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G718" i="1"/>
  <c r="N613" i="1"/>
  <c r="G614" i="1"/>
  <c r="H615" i="1"/>
  <c r="BQ26" i="1" s="1"/>
  <c r="I616" i="1"/>
  <c r="J617" i="1"/>
  <c r="BS27" i="1" s="1"/>
  <c r="BX27" i="1" s="1"/>
  <c r="K618" i="1"/>
  <c r="CM24" i="1" s="1"/>
  <c r="M619" i="1"/>
  <c r="CO25" i="1" s="1"/>
  <c r="I621" i="1"/>
  <c r="K622" i="1"/>
  <c r="CM27" i="1" s="1"/>
  <c r="N654" i="1"/>
  <c r="K687" i="1"/>
  <c r="K689" i="1" s="1"/>
  <c r="U687" i="1"/>
  <c r="L688" i="1"/>
  <c r="BU16" i="1" s="1"/>
  <c r="O613" i="1"/>
  <c r="O654" i="1"/>
  <c r="L687" i="1"/>
  <c r="M688" i="1"/>
  <c r="H690" i="1"/>
  <c r="N716" i="1"/>
  <c r="I718" i="1"/>
  <c r="BR30" i="1" s="1"/>
  <c r="O546" i="1"/>
  <c r="N612" i="1"/>
  <c r="H613" i="1"/>
  <c r="BQ24" i="1" s="1"/>
  <c r="I614" i="1"/>
  <c r="BR25" i="1" s="1"/>
  <c r="J615" i="1"/>
  <c r="BS26" i="1" s="1"/>
  <c r="K616" i="1"/>
  <c r="U616" i="1"/>
  <c r="J621" i="1" s="1"/>
  <c r="L617" i="1"/>
  <c r="M618" i="1"/>
  <c r="CO24" i="1" s="1"/>
  <c r="I620" i="1"/>
  <c r="CK26" i="1" s="1"/>
  <c r="K621" i="1"/>
  <c r="M622" i="1"/>
  <c r="CO27" i="1" s="1"/>
  <c r="M687" i="1"/>
  <c r="M689" i="1" s="1"/>
  <c r="O716" i="1"/>
  <c r="I613" i="1"/>
  <c r="BR24" i="1" s="1"/>
  <c r="J614" i="1"/>
  <c r="BS25" i="1" s="1"/>
  <c r="K615" i="1"/>
  <c r="BT26" i="1" s="1"/>
  <c r="L616" i="1"/>
  <c r="L621" i="1" s="1"/>
  <c r="M617" i="1"/>
  <c r="BV27" i="1" s="1"/>
  <c r="H619" i="1"/>
  <c r="N687" i="1"/>
  <c r="G688" i="1"/>
  <c r="H689" i="1"/>
  <c r="M621" i="1"/>
  <c r="L718" i="1"/>
  <c r="BU30" i="1" s="1"/>
  <c r="O617" i="1"/>
  <c r="I618" i="1"/>
  <c r="CK24" i="1" s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K38" i="1" l="1"/>
  <c r="CM5" i="1" s="1"/>
  <c r="J38" i="1"/>
  <c r="CL5" i="1" s="1"/>
  <c r="L39" i="1"/>
  <c r="CN6" i="1" s="1"/>
  <c r="K40" i="1"/>
  <c r="CM7" i="1" s="1"/>
  <c r="L38" i="1"/>
  <c r="CN5" i="1" s="1"/>
  <c r="M39" i="1"/>
  <c r="CO6" i="1" s="1"/>
  <c r="I38" i="1"/>
  <c r="CK5" i="1" s="1"/>
  <c r="M41" i="1"/>
  <c r="H39" i="1"/>
  <c r="CJ6" i="1" s="1"/>
  <c r="J40" i="1"/>
  <c r="H38" i="1"/>
  <c r="M38" i="1"/>
  <c r="CO5" i="1" s="1"/>
  <c r="U719" i="1"/>
  <c r="G622" i="1"/>
  <c r="CJ27" i="1"/>
  <c r="BQ21" i="1"/>
  <c r="H255" i="1"/>
  <c r="G255" i="1"/>
  <c r="M255" i="1"/>
  <c r="K255" i="1"/>
  <c r="J255" i="1"/>
  <c r="I255" i="1"/>
  <c r="U255" i="1"/>
  <c r="L255" i="1"/>
  <c r="M160" i="1"/>
  <c r="CO13" i="1" s="1"/>
  <c r="H160" i="1"/>
  <c r="M159" i="1"/>
  <c r="CO14" i="1" s="1"/>
  <c r="L159" i="1"/>
  <c r="CN14" i="1" s="1"/>
  <c r="O153" i="1"/>
  <c r="N153" i="1"/>
  <c r="BP14" i="1"/>
  <c r="M99" i="1"/>
  <c r="CO10" i="1" s="1"/>
  <c r="H99" i="1"/>
  <c r="K99" i="1"/>
  <c r="CM10" i="1" s="1"/>
  <c r="J39" i="1"/>
  <c r="CL6" i="1" s="1"/>
  <c r="AO32" i="1"/>
  <c r="AO41" i="1"/>
  <c r="BV7" i="1"/>
  <c r="BS3" i="1"/>
  <c r="AO22" i="1"/>
  <c r="AO26" i="1"/>
  <c r="BJ21" i="1"/>
  <c r="BG21" i="1"/>
  <c r="H17" i="1"/>
  <c r="AO3" i="1"/>
  <c r="L18" i="1"/>
  <c r="CN3" i="1" s="1"/>
  <c r="I619" i="1"/>
  <c r="CK25" i="1" s="1"/>
  <c r="H518" i="1"/>
  <c r="H521" i="1" s="1"/>
  <c r="M717" i="1"/>
  <c r="L717" i="1"/>
  <c r="U717" i="1"/>
  <c r="K717" i="1"/>
  <c r="J717" i="1"/>
  <c r="I717" i="1"/>
  <c r="BR28" i="1" s="1"/>
  <c r="H717" i="1"/>
  <c r="BQ28" i="1" s="1"/>
  <c r="G717" i="1"/>
  <c r="BU28" i="1"/>
  <c r="BW14" i="1"/>
  <c r="I163" i="1"/>
  <c r="N93" i="1"/>
  <c r="O93" i="1"/>
  <c r="BP10" i="1"/>
  <c r="BX10" i="1" s="1"/>
  <c r="AO40" i="1"/>
  <c r="BR3" i="1"/>
  <c r="O35" i="1"/>
  <c r="N35" i="1"/>
  <c r="BP7" i="1"/>
  <c r="AO25" i="1"/>
  <c r="O15" i="1"/>
  <c r="N15" i="1"/>
  <c r="I17" i="1"/>
  <c r="CK2" i="1" s="1"/>
  <c r="AO21" i="1"/>
  <c r="BP2" i="1"/>
  <c r="BW2" i="1" s="1"/>
  <c r="CC8" i="1"/>
  <c r="I719" i="1"/>
  <c r="BR29" i="1" s="1"/>
  <c r="O316" i="1"/>
  <c r="N316" i="1"/>
  <c r="I518" i="1"/>
  <c r="BR21" i="1" s="1"/>
  <c r="L519" i="1"/>
  <c r="BU17" i="1" s="1"/>
  <c r="BW17" i="1" s="1"/>
  <c r="U519" i="1"/>
  <c r="K519" i="1"/>
  <c r="H519" i="1"/>
  <c r="M519" i="1"/>
  <c r="BV17" i="1" s="1"/>
  <c r="J519" i="1"/>
  <c r="I519" i="1"/>
  <c r="G519" i="1"/>
  <c r="BP17" i="1" s="1"/>
  <c r="CJ14" i="1"/>
  <c r="I256" i="1"/>
  <c r="H256" i="1"/>
  <c r="G256" i="1"/>
  <c r="K256" i="1"/>
  <c r="J256" i="1"/>
  <c r="U256" i="1"/>
  <c r="M256" i="1"/>
  <c r="L256" i="1"/>
  <c r="BT17" i="1"/>
  <c r="U718" i="1"/>
  <c r="J718" i="1"/>
  <c r="BS30" i="1" s="1"/>
  <c r="N617" i="1"/>
  <c r="BU27" i="1"/>
  <c r="BW27" i="1" s="1"/>
  <c r="N616" i="1"/>
  <c r="L319" i="1"/>
  <c r="H319" i="1"/>
  <c r="J619" i="1"/>
  <c r="CL25" i="1" s="1"/>
  <c r="G518" i="1"/>
  <c r="M718" i="1"/>
  <c r="BV30" i="1" s="1"/>
  <c r="K620" i="1"/>
  <c r="CM26" i="1" s="1"/>
  <c r="I164" i="1"/>
  <c r="O94" i="1"/>
  <c r="N94" i="1"/>
  <c r="BP11" i="1"/>
  <c r="J257" i="1"/>
  <c r="I257" i="1"/>
  <c r="H257" i="1"/>
  <c r="G257" i="1"/>
  <c r="K257" i="1"/>
  <c r="U257" i="1"/>
  <c r="M257" i="1"/>
  <c r="BV9" i="1" s="1"/>
  <c r="L257" i="1"/>
  <c r="BT16" i="1"/>
  <c r="H101" i="1"/>
  <c r="O90" i="1"/>
  <c r="K160" i="1"/>
  <c r="CM13" i="1" s="1"/>
  <c r="O158" i="1"/>
  <c r="N158" i="1"/>
  <c r="H90" i="1"/>
  <c r="H96" i="1" s="1"/>
  <c r="H40" i="1"/>
  <c r="L40" i="1"/>
  <c r="CN7" i="1" s="1"/>
  <c r="L90" i="1"/>
  <c r="L96" i="1" s="1"/>
  <c r="O34" i="1"/>
  <c r="N34" i="1"/>
  <c r="BP6" i="1"/>
  <c r="BW6" i="1" s="1"/>
  <c r="BV3" i="1"/>
  <c r="BI4" i="1"/>
  <c r="CT4" i="1"/>
  <c r="CA4" i="1"/>
  <c r="AO20" i="1"/>
  <c r="AO27" i="1"/>
  <c r="M18" i="1"/>
  <c r="BQ3" i="1"/>
  <c r="CC24" i="1"/>
  <c r="BJ19" i="1"/>
  <c r="BG19" i="1"/>
  <c r="AO15" i="1"/>
  <c r="CJ25" i="1"/>
  <c r="M518" i="1"/>
  <c r="BV21" i="1" s="1"/>
  <c r="O317" i="1"/>
  <c r="N317" i="1"/>
  <c r="BP21" i="1"/>
  <c r="H618" i="1"/>
  <c r="L719" i="1"/>
  <c r="BU29" i="1" s="1"/>
  <c r="K719" i="1"/>
  <c r="BT29" i="1" s="1"/>
  <c r="L690" i="1"/>
  <c r="CN16" i="1" s="1"/>
  <c r="K690" i="1"/>
  <c r="H620" i="1"/>
  <c r="J689" i="1"/>
  <c r="I689" i="1"/>
  <c r="BS28" i="1"/>
  <c r="N615" i="1"/>
  <c r="O615" i="1"/>
  <c r="BP26" i="1"/>
  <c r="BW26" i="1" s="1"/>
  <c r="M520" i="1"/>
  <c r="L520" i="1"/>
  <c r="J520" i="1"/>
  <c r="I520" i="1"/>
  <c r="K520" i="1"/>
  <c r="BT9" i="1" s="1"/>
  <c r="H520" i="1"/>
  <c r="U520" i="1"/>
  <c r="G520" i="1"/>
  <c r="J518" i="1"/>
  <c r="J521" i="1" s="1"/>
  <c r="I690" i="1"/>
  <c r="G690" i="1" s="1"/>
  <c r="G719" i="1"/>
  <c r="I160" i="1"/>
  <c r="CK13" i="1" s="1"/>
  <c r="J161" i="1"/>
  <c r="I161" i="1"/>
  <c r="H161" i="1"/>
  <c r="H198" i="1"/>
  <c r="BQ19" i="1" s="1"/>
  <c r="G198" i="1"/>
  <c r="M198" i="1"/>
  <c r="BV19" i="1" s="1"/>
  <c r="K198" i="1"/>
  <c r="BT19" i="1" s="1"/>
  <c r="J198" i="1"/>
  <c r="BS19" i="1" s="1"/>
  <c r="I198" i="1"/>
  <c r="BR19" i="1" s="1"/>
  <c r="U198" i="1"/>
  <c r="L198" i="1"/>
  <c r="BU19" i="1" s="1"/>
  <c r="O154" i="1"/>
  <c r="N154" i="1"/>
  <c r="BP13" i="1"/>
  <c r="BW13" i="1" s="1"/>
  <c r="J96" i="1"/>
  <c r="L160" i="1"/>
  <c r="CN13" i="1" s="1"/>
  <c r="K164" i="1"/>
  <c r="K97" i="1"/>
  <c r="L518" i="1"/>
  <c r="BU21" i="1" s="1"/>
  <c r="BW21" i="1" s="1"/>
  <c r="BQ17" i="1"/>
  <c r="AO72" i="1"/>
  <c r="CJ4" i="1"/>
  <c r="BJ30" i="1"/>
  <c r="BG30" i="1"/>
  <c r="BR7" i="1"/>
  <c r="M17" i="1"/>
  <c r="CO2" i="1" s="1"/>
  <c r="L17" i="1"/>
  <c r="CN2" i="1" s="1"/>
  <c r="BJ10" i="1"/>
  <c r="BG10" i="1"/>
  <c r="AO19" i="1"/>
  <c r="I18" i="1"/>
  <c r="AO11" i="1"/>
  <c r="BA31" i="1"/>
  <c r="BF2" i="1"/>
  <c r="M719" i="1"/>
  <c r="BV29" i="1" s="1"/>
  <c r="G689" i="1"/>
  <c r="BV28" i="1"/>
  <c r="J719" i="1"/>
  <c r="BS29" i="1" s="1"/>
  <c r="BT28" i="1"/>
  <c r="J620" i="1"/>
  <c r="CL26" i="1" s="1"/>
  <c r="BI21" i="1"/>
  <c r="CA21" i="1"/>
  <c r="CT21" i="1"/>
  <c r="BS21" i="1"/>
  <c r="BX21" i="1" s="1"/>
  <c r="K518" i="1"/>
  <c r="CT20" i="1"/>
  <c r="CA20" i="1"/>
  <c r="BI20" i="1"/>
  <c r="J98" i="1"/>
  <c r="I98" i="1"/>
  <c r="H98" i="1"/>
  <c r="K98" i="1"/>
  <c r="L164" i="1"/>
  <c r="K162" i="1"/>
  <c r="BV16" i="1"/>
  <c r="BU9" i="1"/>
  <c r="AO34" i="1"/>
  <c r="AO31" i="1"/>
  <c r="AO42" i="1"/>
  <c r="AO35" i="1"/>
  <c r="AO29" i="1"/>
  <c r="AO10" i="1"/>
  <c r="AO18" i="1"/>
  <c r="AO16" i="1"/>
  <c r="BR17" i="1"/>
  <c r="M97" i="1"/>
  <c r="J100" i="1"/>
  <c r="CL11" i="1" s="1"/>
  <c r="N91" i="1"/>
  <c r="M164" i="1"/>
  <c r="K41" i="1"/>
  <c r="CM3" i="1" s="1"/>
  <c r="I41" i="1"/>
  <c r="BS7" i="1"/>
  <c r="K37" i="1"/>
  <c r="CM4" i="1" s="1"/>
  <c r="I37" i="1"/>
  <c r="CK4" i="1" s="1"/>
  <c r="CJ3" i="1"/>
  <c r="G18" i="1"/>
  <c r="BU3" i="1"/>
  <c r="BJ9" i="1"/>
  <c r="BG9" i="1"/>
  <c r="AO9" i="1"/>
  <c r="AO5" i="1"/>
  <c r="AO7" i="1"/>
  <c r="O614" i="1"/>
  <c r="N614" i="1"/>
  <c r="BP25" i="1"/>
  <c r="BW25" i="1" s="1"/>
  <c r="N718" i="1"/>
  <c r="O718" i="1"/>
  <c r="BP30" i="1"/>
  <c r="BW30" i="1" s="1"/>
  <c r="U582" i="1"/>
  <c r="K582" i="1"/>
  <c r="BT22" i="1" s="1"/>
  <c r="J582" i="1"/>
  <c r="BS22" i="1" s="1"/>
  <c r="H582" i="1"/>
  <c r="BQ22" i="1" s="1"/>
  <c r="G582" i="1"/>
  <c r="M582" i="1"/>
  <c r="BV22" i="1" s="1"/>
  <c r="L582" i="1"/>
  <c r="BU22" i="1" s="1"/>
  <c r="I582" i="1"/>
  <c r="BR22" i="1" s="1"/>
  <c r="G197" i="1"/>
  <c r="M197" i="1"/>
  <c r="L197" i="1"/>
  <c r="K197" i="1"/>
  <c r="J197" i="1"/>
  <c r="I197" i="1"/>
  <c r="H197" i="1"/>
  <c r="U197" i="1"/>
  <c r="BX11" i="1"/>
  <c r="O157" i="1"/>
  <c r="N157" i="1"/>
  <c r="BP16" i="1"/>
  <c r="BW16" i="1" s="1"/>
  <c r="BQ9" i="1"/>
  <c r="BU15" i="1"/>
  <c r="G162" i="1"/>
  <c r="AO33" i="1"/>
  <c r="BT3" i="1"/>
  <c r="AO24" i="1"/>
  <c r="CL3" i="1"/>
  <c r="BX2" i="1"/>
  <c r="AO12" i="1"/>
  <c r="AO14" i="1"/>
  <c r="O688" i="1"/>
  <c r="N688" i="1"/>
  <c r="G621" i="1"/>
  <c r="L583" i="1"/>
  <c r="BU23" i="1" s="1"/>
  <c r="U583" i="1"/>
  <c r="K583" i="1"/>
  <c r="BT23" i="1" s="1"/>
  <c r="I583" i="1"/>
  <c r="BR23" i="1" s="1"/>
  <c r="H583" i="1"/>
  <c r="BQ23" i="1" s="1"/>
  <c r="G583" i="1"/>
  <c r="M583" i="1"/>
  <c r="BV23" i="1" s="1"/>
  <c r="J583" i="1"/>
  <c r="BS23" i="1" s="1"/>
  <c r="G318" i="1"/>
  <c r="BW11" i="1"/>
  <c r="G254" i="1"/>
  <c r="M254" i="1"/>
  <c r="L254" i="1"/>
  <c r="K254" i="1"/>
  <c r="BT15" i="1" s="1"/>
  <c r="J254" i="1"/>
  <c r="BS15" i="1" s="1"/>
  <c r="BX15" i="1" s="1"/>
  <c r="I254" i="1"/>
  <c r="BR15" i="1" s="1"/>
  <c r="H254" i="1"/>
  <c r="U254" i="1"/>
  <c r="BX13" i="1"/>
  <c r="BS9" i="1"/>
  <c r="BS17" i="1"/>
  <c r="BX14" i="1"/>
  <c r="BW10" i="1"/>
  <c r="CJ11" i="1"/>
  <c r="CL16" i="1"/>
  <c r="CM16" i="1"/>
  <c r="BV15" i="1"/>
  <c r="O92" i="1"/>
  <c r="N92" i="1"/>
  <c r="AO38" i="1"/>
  <c r="AO37" i="1"/>
  <c r="N33" i="1"/>
  <c r="O33" i="1"/>
  <c r="BP5" i="1"/>
  <c r="BW5" i="1" s="1"/>
  <c r="AO23" i="1"/>
  <c r="N16" i="1"/>
  <c r="O16" i="1"/>
  <c r="BP3" i="1"/>
  <c r="AO8" i="1"/>
  <c r="AO2" i="1"/>
  <c r="BE2" i="1"/>
  <c r="AO4" i="1"/>
  <c r="J159" i="1"/>
  <c r="CL14" i="1" s="1"/>
  <c r="H163" i="1"/>
  <c r="J97" i="1"/>
  <c r="BX16" i="1"/>
  <c r="BR9" i="1"/>
  <c r="L100" i="1"/>
  <c r="CN11" i="1" s="1"/>
  <c r="O95" i="1"/>
  <c r="N95" i="1"/>
  <c r="BP12" i="1"/>
  <c r="BW12" i="1" s="1"/>
  <c r="L99" i="1"/>
  <c r="CN10" i="1" s="1"/>
  <c r="BQ15" i="1"/>
  <c r="O156" i="1"/>
  <c r="N156" i="1"/>
  <c r="BP15" i="1"/>
  <c r="J99" i="1"/>
  <c r="CL10" i="1" s="1"/>
  <c r="M40" i="1"/>
  <c r="CO7" i="1" s="1"/>
  <c r="AO36" i="1"/>
  <c r="AO30" i="1"/>
  <c r="O36" i="1"/>
  <c r="N36" i="1"/>
  <c r="BU7" i="1"/>
  <c r="K39" i="1"/>
  <c r="CM6" i="1" s="1"/>
  <c r="I39" i="1"/>
  <c r="CK6" i="1" s="1"/>
  <c r="O32" i="1"/>
  <c r="N32" i="1"/>
  <c r="BP4" i="1"/>
  <c r="BW4" i="1" s="1"/>
  <c r="I40" i="1"/>
  <c r="CK7" i="1" s="1"/>
  <c r="AO28" i="1"/>
  <c r="AO17" i="1"/>
  <c r="BJ3" i="1"/>
  <c r="BG3" i="1"/>
  <c r="CW8" i="1"/>
  <c r="CV8" i="1"/>
  <c r="AO13" i="1"/>
  <c r="P35" i="1" l="1"/>
  <c r="P36" i="1"/>
  <c r="P34" i="1"/>
  <c r="P33" i="1"/>
  <c r="CO3" i="1"/>
  <c r="CL7" i="1"/>
  <c r="G38" i="1"/>
  <c r="CI5" i="1" s="1"/>
  <c r="BX7" i="1"/>
  <c r="BX6" i="1"/>
  <c r="BY6" i="1" s="1"/>
  <c r="G41" i="1"/>
  <c r="BI31" i="1"/>
  <c r="CJ5" i="1"/>
  <c r="G619" i="1"/>
  <c r="BW7" i="1"/>
  <c r="CT31" i="1"/>
  <c r="BX5" i="1"/>
  <c r="CB5" i="1" s="1"/>
  <c r="CC5" i="1" s="1"/>
  <c r="CB16" i="1"/>
  <c r="CC16" i="1" s="1"/>
  <c r="BY16" i="1"/>
  <c r="BY13" i="1"/>
  <c r="CB13" i="1"/>
  <c r="CC13" i="1" s="1"/>
  <c r="AJ69" i="1"/>
  <c r="CL21" i="1"/>
  <c r="O690" i="1"/>
  <c r="N690" i="1"/>
  <c r="CB2" i="1"/>
  <c r="BY2" i="1"/>
  <c r="CB10" i="1"/>
  <c r="CC10" i="1" s="1"/>
  <c r="BY10" i="1"/>
  <c r="O583" i="1"/>
  <c r="N583" i="1"/>
  <c r="BP23" i="1"/>
  <c r="BU18" i="1"/>
  <c r="BU31" i="1" s="1"/>
  <c r="O719" i="1"/>
  <c r="N719" i="1"/>
  <c r="BP29" i="1"/>
  <c r="L721" i="1"/>
  <c r="CN30" i="1" s="1"/>
  <c r="H721" i="1"/>
  <c r="I721" i="1"/>
  <c r="CK30" i="1" s="1"/>
  <c r="K721" i="1"/>
  <c r="CM30" i="1" s="1"/>
  <c r="M721" i="1"/>
  <c r="CO30" i="1" s="1"/>
  <c r="J721" i="1"/>
  <c r="CL30" i="1" s="1"/>
  <c r="O256" i="1"/>
  <c r="N256" i="1"/>
  <c r="BP20" i="1"/>
  <c r="O717" i="1"/>
  <c r="N717" i="1"/>
  <c r="BP28" i="1"/>
  <c r="M722" i="1"/>
  <c r="CO29" i="1" s="1"/>
  <c r="I722" i="1"/>
  <c r="CK29" i="1" s="1"/>
  <c r="L722" i="1"/>
  <c r="CN29" i="1" s="1"/>
  <c r="J722" i="1"/>
  <c r="CL29" i="1" s="1"/>
  <c r="K722" i="1"/>
  <c r="CM29" i="1" s="1"/>
  <c r="H722" i="1"/>
  <c r="M521" i="1"/>
  <c r="O162" i="1"/>
  <c r="N162" i="1"/>
  <c r="BV18" i="1"/>
  <c r="BV31" i="1" s="1"/>
  <c r="BV32" i="1" s="1"/>
  <c r="O198" i="1"/>
  <c r="N198" i="1"/>
  <c r="BP19" i="1"/>
  <c r="G40" i="1"/>
  <c r="CJ7" i="1"/>
  <c r="G319" i="1"/>
  <c r="CJ21" i="1"/>
  <c r="BQ20" i="1"/>
  <c r="CK16" i="1"/>
  <c r="K259" i="1"/>
  <c r="I259" i="1"/>
  <c r="L259" i="1"/>
  <c r="H259" i="1"/>
  <c r="M259" i="1"/>
  <c r="J259" i="1"/>
  <c r="L521" i="1"/>
  <c r="BW15" i="1"/>
  <c r="O197" i="1"/>
  <c r="N197" i="1"/>
  <c r="BP18" i="1"/>
  <c r="I584" i="1"/>
  <c r="CK22" i="1" s="1"/>
  <c r="J584" i="1"/>
  <c r="CL22" i="1" s="1"/>
  <c r="L584" i="1"/>
  <c r="CN22" i="1" s="1"/>
  <c r="H584" i="1"/>
  <c r="K584" i="1"/>
  <c r="CM22" i="1" s="1"/>
  <c r="M584" i="1"/>
  <c r="CO22" i="1" s="1"/>
  <c r="CB21" i="1"/>
  <c r="CC21" i="1" s="1"/>
  <c r="BY21" i="1"/>
  <c r="BX28" i="1"/>
  <c r="BW29" i="1"/>
  <c r="G96" i="1"/>
  <c r="N90" i="1"/>
  <c r="M261" i="1"/>
  <c r="CO9" i="1" s="1"/>
  <c r="H261" i="1"/>
  <c r="J261" i="1"/>
  <c r="CL9" i="1" s="1"/>
  <c r="I261" i="1"/>
  <c r="K261" i="1"/>
  <c r="L261" i="1"/>
  <c r="AL69" i="1"/>
  <c r="CN21" i="1"/>
  <c r="BR20" i="1"/>
  <c r="G99" i="1"/>
  <c r="CJ10" i="1"/>
  <c r="BX26" i="1"/>
  <c r="K521" i="1"/>
  <c r="CM21" i="1" s="1"/>
  <c r="CB12" i="1"/>
  <c r="CC12" i="1" s="1"/>
  <c r="K199" i="1"/>
  <c r="J199" i="1"/>
  <c r="CL18" i="1" s="1"/>
  <c r="M199" i="1"/>
  <c r="CO18" i="1" s="1"/>
  <c r="L199" i="1"/>
  <c r="CN18" i="1" s="1"/>
  <c r="H199" i="1"/>
  <c r="I199" i="1"/>
  <c r="CK18" i="1" s="1"/>
  <c r="BW3" i="1"/>
  <c r="BX4" i="1"/>
  <c r="CB4" i="1" s="1"/>
  <c r="CC4" i="1" s="1"/>
  <c r="BW19" i="1"/>
  <c r="G161" i="1"/>
  <c r="CK28" i="1"/>
  <c r="BU20" i="1"/>
  <c r="BW20" i="1" s="1"/>
  <c r="K522" i="1"/>
  <c r="AK73" i="1" s="1"/>
  <c r="J522" i="1"/>
  <c r="H522" i="1"/>
  <c r="M522" i="1"/>
  <c r="AM73" i="1" s="1"/>
  <c r="I522" i="1"/>
  <c r="AI73" i="1" s="1"/>
  <c r="L522" i="1"/>
  <c r="CN17" i="1" s="1"/>
  <c r="BX12" i="1"/>
  <c r="BY12" i="1" s="1"/>
  <c r="BJ31" i="1"/>
  <c r="BX3" i="1"/>
  <c r="M585" i="1"/>
  <c r="CO23" i="1" s="1"/>
  <c r="H585" i="1"/>
  <c r="J585" i="1"/>
  <c r="CL23" i="1" s="1"/>
  <c r="K585" i="1"/>
  <c r="CM23" i="1" s="1"/>
  <c r="I585" i="1"/>
  <c r="CK23" i="1" s="1"/>
  <c r="L585" i="1"/>
  <c r="CN23" i="1" s="1"/>
  <c r="AH71" i="1"/>
  <c r="BQ18" i="1"/>
  <c r="O18" i="1"/>
  <c r="N18" i="1"/>
  <c r="CO17" i="1"/>
  <c r="G98" i="1"/>
  <c r="BX29" i="1"/>
  <c r="CK3" i="1"/>
  <c r="CM17" i="1"/>
  <c r="L200" i="1"/>
  <c r="CN19" i="1" s="1"/>
  <c r="M200" i="1"/>
  <c r="CO19" i="1" s="1"/>
  <c r="I200" i="1"/>
  <c r="CK19" i="1" s="1"/>
  <c r="H200" i="1"/>
  <c r="K200" i="1"/>
  <c r="CM19" i="1" s="1"/>
  <c r="J200" i="1"/>
  <c r="CL19" i="1" s="1"/>
  <c r="O520" i="1"/>
  <c r="N520" i="1"/>
  <c r="BT21" i="1"/>
  <c r="CL28" i="1"/>
  <c r="G618" i="1"/>
  <c r="CJ24" i="1"/>
  <c r="O257" i="1"/>
  <c r="N257" i="1"/>
  <c r="BP9" i="1"/>
  <c r="BX9" i="1" s="1"/>
  <c r="CK17" i="1"/>
  <c r="AM70" i="1"/>
  <c r="BV20" i="1"/>
  <c r="G159" i="1"/>
  <c r="BY14" i="1"/>
  <c r="CB14" i="1"/>
  <c r="CC14" i="1" s="1"/>
  <c r="G163" i="1"/>
  <c r="CJ16" i="1"/>
  <c r="BW23" i="1"/>
  <c r="AI71" i="1"/>
  <c r="BR18" i="1"/>
  <c r="BR31" i="1" s="1"/>
  <c r="BR32" i="1" s="1"/>
  <c r="G164" i="1"/>
  <c r="H523" i="1"/>
  <c r="L523" i="1"/>
  <c r="I523" i="1"/>
  <c r="K523" i="1"/>
  <c r="CM9" i="1" s="1"/>
  <c r="J523" i="1"/>
  <c r="M523" i="1"/>
  <c r="G620" i="1"/>
  <c r="CJ26" i="1"/>
  <c r="G101" i="1"/>
  <c r="CJ12" i="1"/>
  <c r="CB27" i="1"/>
  <c r="CC27" i="1" s="1"/>
  <c r="BY27" i="1"/>
  <c r="J260" i="1"/>
  <c r="CL20" i="1" s="1"/>
  <c r="M260" i="1"/>
  <c r="CO20" i="1" s="1"/>
  <c r="K260" i="1"/>
  <c r="CM20" i="1" s="1"/>
  <c r="L260" i="1"/>
  <c r="CN20" i="1" s="1"/>
  <c r="H260" i="1"/>
  <c r="I260" i="1"/>
  <c r="CK20" i="1" s="1"/>
  <c r="N519" i="1"/>
  <c r="O519" i="1"/>
  <c r="H720" i="1"/>
  <c r="I720" i="1"/>
  <c r="K720" i="1"/>
  <c r="CM28" i="1" s="1"/>
  <c r="L720" i="1"/>
  <c r="CN28" i="1" s="1"/>
  <c r="M720" i="1"/>
  <c r="CO28" i="1" s="1"/>
  <c r="J720" i="1"/>
  <c r="AH69" i="1"/>
  <c r="G97" i="1"/>
  <c r="BJ2" i="1"/>
  <c r="BG2" i="1"/>
  <c r="G100" i="1"/>
  <c r="M258" i="1"/>
  <c r="CO15" i="1" s="1"/>
  <c r="L258" i="1"/>
  <c r="CN15" i="1" s="1"/>
  <c r="I258" i="1"/>
  <c r="CK15" i="1" s="1"/>
  <c r="K258" i="1"/>
  <c r="CM15" i="1" s="1"/>
  <c r="J258" i="1"/>
  <c r="CL15" i="1" s="1"/>
  <c r="H258" i="1"/>
  <c r="BX23" i="1"/>
  <c r="O621" i="1"/>
  <c r="N621" i="1"/>
  <c r="AJ71" i="1"/>
  <c r="BS18" i="1"/>
  <c r="BX18" i="1" s="1"/>
  <c r="O582" i="1"/>
  <c r="N582" i="1"/>
  <c r="BP22" i="1"/>
  <c r="BW22" i="1" s="1"/>
  <c r="G37" i="1"/>
  <c r="BX19" i="1"/>
  <c r="CB26" i="1"/>
  <c r="CC26" i="1" s="1"/>
  <c r="BY26" i="1"/>
  <c r="BX25" i="1"/>
  <c r="CB25" i="1" s="1"/>
  <c r="CC25" i="1" s="1"/>
  <c r="CA31" i="1"/>
  <c r="BQ7" i="1"/>
  <c r="BQ31" i="1" s="1"/>
  <c r="BS20" i="1"/>
  <c r="BX20" i="1" s="1"/>
  <c r="G17" i="1"/>
  <c r="CJ2" i="1"/>
  <c r="G160" i="1"/>
  <c r="CJ13" i="1"/>
  <c r="O255" i="1"/>
  <c r="N255" i="1"/>
  <c r="I521" i="1"/>
  <c r="BX17" i="1"/>
  <c r="CB17" i="1" s="1"/>
  <c r="CC17" i="1" s="1"/>
  <c r="O254" i="1"/>
  <c r="N254" i="1"/>
  <c r="O318" i="1"/>
  <c r="N318" i="1"/>
  <c r="CB11" i="1"/>
  <c r="CC11" i="1" s="1"/>
  <c r="BY11" i="1"/>
  <c r="AK71" i="1"/>
  <c r="BT18" i="1"/>
  <c r="BT31" i="1" s="1"/>
  <c r="BT32" i="1" s="1"/>
  <c r="G39" i="1"/>
  <c r="O689" i="1"/>
  <c r="N689" i="1"/>
  <c r="O518" i="1"/>
  <c r="N518" i="1"/>
  <c r="BX30" i="1"/>
  <c r="CB30" i="1" s="1"/>
  <c r="CC30" i="1" s="1"/>
  <c r="AK70" i="1"/>
  <c r="BT20" i="1"/>
  <c r="BW28" i="1"/>
  <c r="O622" i="1"/>
  <c r="N622" i="1"/>
  <c r="CI27" i="1"/>
  <c r="CI3" i="1" l="1"/>
  <c r="CQ3" i="1" s="1"/>
  <c r="P622" i="1"/>
  <c r="P621" i="1"/>
  <c r="O38" i="1"/>
  <c r="N41" i="1"/>
  <c r="O619" i="1"/>
  <c r="N38" i="1"/>
  <c r="CI25" i="1"/>
  <c r="CP25" i="1" s="1"/>
  <c r="CB7" i="1"/>
  <c r="CC7" i="1" s="1"/>
  <c r="N619" i="1"/>
  <c r="O41" i="1"/>
  <c r="CB6" i="1"/>
  <c r="CC6" i="1" s="1"/>
  <c r="BY7" i="1"/>
  <c r="BY5" i="1"/>
  <c r="BU32" i="1"/>
  <c r="BQ32" i="1"/>
  <c r="O17" i="1"/>
  <c r="N17" i="1"/>
  <c r="CI2" i="1"/>
  <c r="AM69" i="1"/>
  <c r="CO21" i="1"/>
  <c r="CO31" i="1" s="1"/>
  <c r="CO32" i="1" s="1"/>
  <c r="G523" i="1"/>
  <c r="CJ9" i="1"/>
  <c r="N161" i="1"/>
  <c r="O161" i="1"/>
  <c r="AN69" i="1"/>
  <c r="AO69" i="1" s="1"/>
  <c r="O96" i="1"/>
  <c r="N96" i="1"/>
  <c r="O40" i="1"/>
  <c r="N40" i="1"/>
  <c r="CI7" i="1"/>
  <c r="AM71" i="1"/>
  <c r="G722" i="1"/>
  <c r="CJ29" i="1"/>
  <c r="AK69" i="1"/>
  <c r="O37" i="1"/>
  <c r="N37" i="1"/>
  <c r="CI4" i="1"/>
  <c r="BS31" i="1"/>
  <c r="CB19" i="1"/>
  <c r="CC19" i="1" s="1"/>
  <c r="BY19" i="1"/>
  <c r="AL73" i="1"/>
  <c r="CN9" i="1"/>
  <c r="CB29" i="1"/>
  <c r="CC29" i="1" s="1"/>
  <c r="BY29" i="1"/>
  <c r="G584" i="1"/>
  <c r="CJ22" i="1"/>
  <c r="BY25" i="1"/>
  <c r="G720" i="1"/>
  <c r="CJ28" i="1"/>
  <c r="CP27" i="1"/>
  <c r="CQ27" i="1"/>
  <c r="AJ70" i="1"/>
  <c r="BW9" i="1"/>
  <c r="O620" i="1"/>
  <c r="N620" i="1"/>
  <c r="CI26" i="1"/>
  <c r="O164" i="1"/>
  <c r="N164" i="1"/>
  <c r="G522" i="1"/>
  <c r="AG73" i="1" s="1"/>
  <c r="CJ17" i="1"/>
  <c r="AH73" i="1"/>
  <c r="CM18" i="1"/>
  <c r="CM31" i="1" s="1"/>
  <c r="CM32" i="1" s="1"/>
  <c r="BY15" i="1"/>
  <c r="CB15" i="1"/>
  <c r="CC15" i="1" s="1"/>
  <c r="BY30" i="1"/>
  <c r="BY4" i="1"/>
  <c r="AI69" i="1"/>
  <c r="CK21" i="1"/>
  <c r="O97" i="1"/>
  <c r="N97" i="1"/>
  <c r="O39" i="1"/>
  <c r="N39" i="1"/>
  <c r="CI6" i="1"/>
  <c r="G585" i="1"/>
  <c r="CJ23" i="1"/>
  <c r="CQ5" i="1"/>
  <c r="CP5" i="1"/>
  <c r="CL17" i="1"/>
  <c r="AJ73" i="1"/>
  <c r="CK9" i="1"/>
  <c r="CK31" i="1" s="1"/>
  <c r="CK32" i="1" s="1"/>
  <c r="BX22" i="1"/>
  <c r="CB22" i="1" s="1"/>
  <c r="CC22" i="1" s="1"/>
  <c r="O100" i="1"/>
  <c r="N100" i="1"/>
  <c r="CI11" i="1"/>
  <c r="G260" i="1"/>
  <c r="CJ20" i="1"/>
  <c r="O101" i="1"/>
  <c r="N101" i="1"/>
  <c r="CI12" i="1"/>
  <c r="BP31" i="1"/>
  <c r="BP32" i="1" s="1"/>
  <c r="CB3" i="1"/>
  <c r="CC3" i="1" s="1"/>
  <c r="BY3" i="1"/>
  <c r="O99" i="1"/>
  <c r="N99" i="1"/>
  <c r="CI10" i="1"/>
  <c r="AH70" i="1"/>
  <c r="G721" i="1"/>
  <c r="CJ30" i="1"/>
  <c r="BW18" i="1"/>
  <c r="G521" i="1"/>
  <c r="O163" i="1"/>
  <c r="N163" i="1"/>
  <c r="CI16" i="1"/>
  <c r="CB23" i="1"/>
  <c r="CC23" i="1" s="1"/>
  <c r="BY23" i="1"/>
  <c r="O159" i="1"/>
  <c r="N159" i="1"/>
  <c r="CI14" i="1"/>
  <c r="O98" i="1"/>
  <c r="N98" i="1"/>
  <c r="CB20" i="1"/>
  <c r="CC20" i="1" s="1"/>
  <c r="BY20" i="1"/>
  <c r="G261" i="1"/>
  <c r="CI9" i="1" s="1"/>
  <c r="CQ9" i="1" s="1"/>
  <c r="AL71" i="1"/>
  <c r="CC2" i="1"/>
  <c r="BY17" i="1"/>
  <c r="O160" i="1"/>
  <c r="N160" i="1"/>
  <c r="CI13" i="1"/>
  <c r="CB28" i="1"/>
  <c r="CC28" i="1" s="1"/>
  <c r="BY28" i="1"/>
  <c r="G258" i="1"/>
  <c r="CJ15" i="1"/>
  <c r="O618" i="1"/>
  <c r="N618" i="1"/>
  <c r="CI24" i="1"/>
  <c r="G200" i="1"/>
  <c r="CJ19" i="1"/>
  <c r="AL70" i="1"/>
  <c r="G199" i="1"/>
  <c r="CJ18" i="1"/>
  <c r="AI70" i="1"/>
  <c r="G259" i="1"/>
  <c r="O319" i="1"/>
  <c r="N319" i="1"/>
  <c r="CI21" i="1"/>
  <c r="CQ21" i="1" s="1"/>
  <c r="AG69" i="1"/>
  <c r="AQ69" i="1" s="1"/>
  <c r="P40" i="1" l="1"/>
  <c r="CP3" i="1"/>
  <c r="CU3" i="1" s="1"/>
  <c r="BS32" i="1"/>
  <c r="BX31" i="1"/>
  <c r="BW31" i="1"/>
  <c r="P38" i="1"/>
  <c r="P41" i="1"/>
  <c r="P39" i="1"/>
  <c r="P619" i="1"/>
  <c r="P620" i="1"/>
  <c r="CQ25" i="1"/>
  <c r="CR25" i="1" s="1"/>
  <c r="CJ31" i="1"/>
  <c r="CJ32" i="1" s="1"/>
  <c r="CQ14" i="1"/>
  <c r="CP14" i="1"/>
  <c r="CP11" i="1"/>
  <c r="CQ11" i="1"/>
  <c r="AQ73" i="1"/>
  <c r="AR73" i="1" s="1"/>
  <c r="CP26" i="1"/>
  <c r="CQ26" i="1"/>
  <c r="CR27" i="1"/>
  <c r="CU27" i="1"/>
  <c r="CQ4" i="1"/>
  <c r="CP4" i="1"/>
  <c r="O722" i="1"/>
  <c r="N722" i="1"/>
  <c r="CI29" i="1"/>
  <c r="BY22" i="1"/>
  <c r="CQ13" i="1"/>
  <c r="CP13" i="1"/>
  <c r="CP10" i="1"/>
  <c r="CQ10" i="1"/>
  <c r="CP9" i="1"/>
  <c r="CN31" i="1"/>
  <c r="O199" i="1"/>
  <c r="N199" i="1"/>
  <c r="CI18" i="1"/>
  <c r="AG71" i="1"/>
  <c r="AQ71" i="1" s="1"/>
  <c r="CR5" i="1"/>
  <c r="CU5" i="1"/>
  <c r="O720" i="1"/>
  <c r="N720" i="1"/>
  <c r="CI28" i="1"/>
  <c r="AP73" i="1"/>
  <c r="AN73" i="1"/>
  <c r="AO73" i="1" s="1"/>
  <c r="CQ7" i="1"/>
  <c r="CP7" i="1"/>
  <c r="AP69" i="1"/>
  <c r="AR69" i="1" s="1"/>
  <c r="CQ12" i="1"/>
  <c r="CP12" i="1"/>
  <c r="AN70" i="1"/>
  <c r="AO70" i="1" s="1"/>
  <c r="O258" i="1"/>
  <c r="N258" i="1"/>
  <c r="CI15" i="1"/>
  <c r="CP21" i="1"/>
  <c r="CQ16" i="1"/>
  <c r="CP16" i="1"/>
  <c r="O522" i="1"/>
  <c r="N522" i="1"/>
  <c r="O261" i="1"/>
  <c r="N261" i="1"/>
  <c r="N521" i="1"/>
  <c r="O521" i="1"/>
  <c r="CI17" i="1"/>
  <c r="CP17" i="1" s="1"/>
  <c r="CL31" i="1"/>
  <c r="AP71" i="1"/>
  <c r="AN71" i="1"/>
  <c r="AO71" i="1" s="1"/>
  <c r="O200" i="1"/>
  <c r="N200" i="1"/>
  <c r="CI19" i="1"/>
  <c r="BY18" i="1"/>
  <c r="CB18" i="1"/>
  <c r="CC18" i="1" s="1"/>
  <c r="O585" i="1"/>
  <c r="N585" i="1"/>
  <c r="CI23" i="1"/>
  <c r="CB9" i="1"/>
  <c r="CC9" i="1" s="1"/>
  <c r="BY9" i="1"/>
  <c r="CQ24" i="1"/>
  <c r="CP24" i="1"/>
  <c r="O260" i="1"/>
  <c r="N260" i="1"/>
  <c r="CI20" i="1"/>
  <c r="AG70" i="1"/>
  <c r="AQ70" i="1" s="1"/>
  <c r="CP6" i="1"/>
  <c r="CQ6" i="1"/>
  <c r="O584" i="1"/>
  <c r="N584" i="1"/>
  <c r="CI22" i="1"/>
  <c r="N259" i="1"/>
  <c r="O259" i="1"/>
  <c r="O721" i="1"/>
  <c r="N721" i="1"/>
  <c r="CI30" i="1"/>
  <c r="O523" i="1"/>
  <c r="N523" i="1"/>
  <c r="CQ2" i="1"/>
  <c r="CP2" i="1"/>
  <c r="CR3" i="1" l="1"/>
  <c r="BY31" i="1"/>
  <c r="CL32" i="1"/>
  <c r="CU25" i="1"/>
  <c r="CW25" i="1" s="1"/>
  <c r="CQ19" i="1"/>
  <c r="CP19" i="1"/>
  <c r="CR7" i="1"/>
  <c r="CU7" i="1"/>
  <c r="CW5" i="1"/>
  <c r="CV5" i="1"/>
  <c r="CR9" i="1"/>
  <c r="CU9" i="1"/>
  <c r="CB31" i="1"/>
  <c r="CC31" i="1" s="1"/>
  <c r="CQ17" i="1"/>
  <c r="AP70" i="1"/>
  <c r="AR70" i="1" s="1"/>
  <c r="CR2" i="1"/>
  <c r="CU2" i="1"/>
  <c r="CP23" i="1"/>
  <c r="CQ23" i="1"/>
  <c r="CU16" i="1"/>
  <c r="CR16" i="1"/>
  <c r="AR71" i="1"/>
  <c r="CR10" i="1"/>
  <c r="CU10" i="1"/>
  <c r="CR4" i="1"/>
  <c r="CU4" i="1"/>
  <c r="CR11" i="1"/>
  <c r="CU11" i="1"/>
  <c r="CR12" i="1"/>
  <c r="CU12" i="1"/>
  <c r="CP18" i="1"/>
  <c r="CQ18" i="1"/>
  <c r="CU13" i="1"/>
  <c r="CR13" i="1"/>
  <c r="CR14" i="1"/>
  <c r="CU14" i="1"/>
  <c r="CI31" i="1"/>
  <c r="CQ31" i="1" s="1"/>
  <c r="CR21" i="1"/>
  <c r="CU21" i="1"/>
  <c r="CP28" i="1"/>
  <c r="CQ28" i="1"/>
  <c r="CW27" i="1"/>
  <c r="CV27" i="1"/>
  <c r="CR6" i="1"/>
  <c r="CU6" i="1"/>
  <c r="CR24" i="1"/>
  <c r="CU24" i="1"/>
  <c r="CQ15" i="1"/>
  <c r="CP15" i="1"/>
  <c r="CW3" i="1"/>
  <c r="CV3" i="1"/>
  <c r="CQ30" i="1"/>
  <c r="CP30" i="1"/>
  <c r="CP29" i="1"/>
  <c r="CQ29" i="1"/>
  <c r="CQ22" i="1"/>
  <c r="CP22" i="1"/>
  <c r="CP20" i="1"/>
  <c r="CQ20" i="1"/>
  <c r="CU17" i="1"/>
  <c r="CR17" i="1"/>
  <c r="CN32" i="1"/>
  <c r="CR26" i="1"/>
  <c r="CU26" i="1"/>
  <c r="CP31" i="1" l="1"/>
  <c r="CR31" i="1" s="1"/>
  <c r="CV25" i="1"/>
  <c r="CW26" i="1"/>
  <c r="CV26" i="1"/>
  <c r="CR22" i="1"/>
  <c r="CU22" i="1"/>
  <c r="CR15" i="1"/>
  <c r="CU15" i="1"/>
  <c r="CW13" i="1"/>
  <c r="CV13" i="1"/>
  <c r="CW2" i="1"/>
  <c r="CV2" i="1"/>
  <c r="CR20" i="1"/>
  <c r="CU20" i="1"/>
  <c r="CR28" i="1"/>
  <c r="CU28" i="1"/>
  <c r="CW10" i="1"/>
  <c r="CV10" i="1"/>
  <c r="CW24" i="1"/>
  <c r="CV24" i="1"/>
  <c r="CW21" i="1"/>
  <c r="CV21" i="1"/>
  <c r="CU18" i="1"/>
  <c r="CR18" i="1"/>
  <c r="CW7" i="1"/>
  <c r="CV7" i="1"/>
  <c r="CR29" i="1"/>
  <c r="CU29" i="1"/>
  <c r="CW12" i="1"/>
  <c r="CV12" i="1"/>
  <c r="CW4" i="1"/>
  <c r="CV4" i="1"/>
  <c r="CR30" i="1"/>
  <c r="CU30" i="1"/>
  <c r="CV6" i="1"/>
  <c r="CW6" i="1"/>
  <c r="CI32" i="1"/>
  <c r="CR19" i="1"/>
  <c r="CU19" i="1"/>
  <c r="CV17" i="1"/>
  <c r="CW17" i="1"/>
  <c r="CW14" i="1"/>
  <c r="CV14" i="1"/>
  <c r="CW11" i="1"/>
  <c r="CV11" i="1"/>
  <c r="CV16" i="1"/>
  <c r="CW16" i="1"/>
  <c r="CR23" i="1"/>
  <c r="CU23" i="1"/>
  <c r="CW9" i="1"/>
  <c r="CV9" i="1"/>
  <c r="CW19" i="1" l="1"/>
  <c r="CV19" i="1"/>
  <c r="CW28" i="1"/>
  <c r="CV28" i="1"/>
  <c r="CV15" i="1"/>
  <c r="CW15" i="1"/>
  <c r="CV18" i="1"/>
  <c r="CW18" i="1"/>
  <c r="CW30" i="1"/>
  <c r="CV30" i="1"/>
  <c r="CU31" i="1"/>
  <c r="CW20" i="1"/>
  <c r="CV20" i="1"/>
  <c r="CW22" i="1"/>
  <c r="CV22" i="1"/>
  <c r="CW23" i="1"/>
  <c r="CW34" i="1" s="1"/>
  <c r="CV23" i="1"/>
  <c r="CW29" i="1"/>
  <c r="CV29" i="1"/>
  <c r="CW33" i="1" l="1"/>
  <c r="CW31" i="1"/>
  <c r="CV31" i="1"/>
</calcChain>
</file>

<file path=xl/sharedStrings.xml><?xml version="1.0" encoding="utf-8"?>
<sst xmlns="http://schemas.openxmlformats.org/spreadsheetml/2006/main" count="13417" uniqueCount="3011">
  <si>
    <t>Precinct Number</t>
  </si>
  <si>
    <t>Precinct Name</t>
  </si>
  <si>
    <t>RV</t>
  </si>
  <si>
    <t>Cards Cast</t>
  </si>
  <si>
    <t>Turnout</t>
  </si>
  <si>
    <t>Total Votes - Pres</t>
  </si>
  <si>
    <t>Baldwin</t>
  </si>
  <si>
    <t>Barr</t>
  </si>
  <si>
    <t>McCain</t>
  </si>
  <si>
    <t>Nader</t>
  </si>
  <si>
    <t>Obama</t>
  </si>
  <si>
    <t>Write-In</t>
  </si>
  <si>
    <t>PCT Obama</t>
  </si>
  <si>
    <t>PCT McCain</t>
  </si>
  <si>
    <t>2008PresWinCode</t>
  </si>
  <si>
    <t>District</t>
  </si>
  <si>
    <t>Municipality</t>
  </si>
  <si>
    <t>PCT ED</t>
  </si>
  <si>
    <t>WE</t>
  </si>
  <si>
    <t>SL</t>
  </si>
  <si>
    <t>01-110</t>
  </si>
  <si>
    <t>Ketchikan No. 1</t>
  </si>
  <si>
    <t>Ketchikan</t>
  </si>
  <si>
    <t>01-120</t>
  </si>
  <si>
    <t>Ketchikan No. 2</t>
  </si>
  <si>
    <t>01-130</t>
  </si>
  <si>
    <t>Ketchikan No. 3</t>
  </si>
  <si>
    <t>01-140</t>
  </si>
  <si>
    <t>North Tongass No. 1</t>
  </si>
  <si>
    <t>01-150</t>
  </si>
  <si>
    <t>North Tongass No. 2</t>
  </si>
  <si>
    <t>01-160</t>
  </si>
  <si>
    <t>Saxman</t>
  </si>
  <si>
    <t>01-170</t>
  </si>
  <si>
    <t>South Tongass</t>
  </si>
  <si>
    <t>01-180</t>
  </si>
  <si>
    <t>Thorne Bay</t>
  </si>
  <si>
    <t>Prince of Wales</t>
  </si>
  <si>
    <t>01-185</t>
  </si>
  <si>
    <t>Coffman Cove</t>
  </si>
  <si>
    <t>District 1</t>
  </si>
  <si>
    <t>Absentee</t>
  </si>
  <si>
    <t>-</t>
  </si>
  <si>
    <t>Abs</t>
  </si>
  <si>
    <t>Question</t>
  </si>
  <si>
    <t>Que</t>
  </si>
  <si>
    <t>Early Voting</t>
  </si>
  <si>
    <t>EV</t>
  </si>
  <si>
    <t>01-ED</t>
  </si>
  <si>
    <t>ED Total</t>
  </si>
  <si>
    <t>ED</t>
  </si>
  <si>
    <t>01-SL</t>
  </si>
  <si>
    <t>SL AQE Est</t>
  </si>
  <si>
    <t>01-WE</t>
  </si>
  <si>
    <t>Weighted AQE Est</t>
  </si>
  <si>
    <t>02-210</t>
  </si>
  <si>
    <t>Sitka No. 1</t>
  </si>
  <si>
    <t>Sitka</t>
  </si>
  <si>
    <t>02-220</t>
  </si>
  <si>
    <t>Sitka No, 2</t>
  </si>
  <si>
    <t>02-230</t>
  </si>
  <si>
    <t>Halibut Point</t>
  </si>
  <si>
    <t>02-240</t>
  </si>
  <si>
    <t>Sawmill Creek</t>
  </si>
  <si>
    <t>02-250</t>
  </si>
  <si>
    <t>Petersburg/Kupreanof</t>
  </si>
  <si>
    <t>Petersburg</t>
  </si>
  <si>
    <t>02-260</t>
  </si>
  <si>
    <t>Wrangell</t>
  </si>
  <si>
    <t>02-285</t>
  </si>
  <si>
    <t>Pelican/Elfin</t>
  </si>
  <si>
    <t>Hoonah-Angoon</t>
  </si>
  <si>
    <t>02-295</t>
  </si>
  <si>
    <t>Port Alexander</t>
  </si>
  <si>
    <t>District 2</t>
  </si>
  <si>
    <t>02-ED</t>
  </si>
  <si>
    <t>02-SL</t>
  </si>
  <si>
    <t>02-WE</t>
  </si>
  <si>
    <t>03-300</t>
  </si>
  <si>
    <t>Douglas</t>
  </si>
  <si>
    <t>J</t>
  </si>
  <si>
    <t>03-310</t>
  </si>
  <si>
    <t>Juneau No. 1</t>
  </si>
  <si>
    <t>03-320</t>
  </si>
  <si>
    <t>Juneau No. 2</t>
  </si>
  <si>
    <t>03-330</t>
  </si>
  <si>
    <t>Juneau No. 3</t>
  </si>
  <si>
    <t>03-340</t>
  </si>
  <si>
    <t>Juneau No. 4</t>
  </si>
  <si>
    <t>03-350</t>
  </si>
  <si>
    <t>Juneau Airport Area</t>
  </si>
  <si>
    <t>03-360</t>
  </si>
  <si>
    <t>Lemon Creek</t>
  </si>
  <si>
    <t>03-370</t>
  </si>
  <si>
    <t>North Douglas</t>
  </si>
  <si>
    <t>03-380</t>
  </si>
  <si>
    <t>Salmon Creek</t>
  </si>
  <si>
    <t>03-390</t>
  </si>
  <si>
    <t>Switzer Creek</t>
  </si>
  <si>
    <t>District 3</t>
  </si>
  <si>
    <t>03-ED</t>
  </si>
  <si>
    <t>04-410</t>
  </si>
  <si>
    <t>Mendenhall Valley No. 1</t>
  </si>
  <si>
    <t>04-420</t>
  </si>
  <si>
    <t>Mendenhall Valley No. 2</t>
  </si>
  <si>
    <t>04-430</t>
  </si>
  <si>
    <t>Mendenhall Valley No. 3</t>
  </si>
  <si>
    <t>04-440</t>
  </si>
  <si>
    <t>Mendenhall Valley No. 4</t>
  </si>
  <si>
    <t>04-450</t>
  </si>
  <si>
    <t>Auke Bay/Fritz Cove</t>
  </si>
  <si>
    <t>04-460</t>
  </si>
  <si>
    <t>Lynn Canal</t>
  </si>
  <si>
    <t>District 4</t>
  </si>
  <si>
    <t>04-ED</t>
  </si>
  <si>
    <t>05-500</t>
  </si>
  <si>
    <t>Angoon</t>
  </si>
  <si>
    <t>05-502</t>
  </si>
  <si>
    <t>Cordova</t>
  </si>
  <si>
    <t>VC</t>
  </si>
  <si>
    <t>05-504</t>
  </si>
  <si>
    <t>Craig</t>
  </si>
  <si>
    <t>05-506</t>
  </si>
  <si>
    <t>Gustavus</t>
  </si>
  <si>
    <t>05-510</t>
  </si>
  <si>
    <t>Haines No. 1</t>
  </si>
  <si>
    <t>Haines</t>
  </si>
  <si>
    <t>05-512</t>
  </si>
  <si>
    <t>Haines Highway</t>
  </si>
  <si>
    <t>05-514</t>
  </si>
  <si>
    <t>Hoonah</t>
  </si>
  <si>
    <t>05-516</t>
  </si>
  <si>
    <t>Hydaburg</t>
  </si>
  <si>
    <t>05-518</t>
  </si>
  <si>
    <t>Kake</t>
  </si>
  <si>
    <t>05-525</t>
  </si>
  <si>
    <t>Kasaan</t>
  </si>
  <si>
    <t>05-530</t>
  </si>
  <si>
    <t>Klawock</t>
  </si>
  <si>
    <t>05-535</t>
  </si>
  <si>
    <t>Klukwan</t>
  </si>
  <si>
    <t>05-540</t>
  </si>
  <si>
    <t>Metlakatla</t>
  </si>
  <si>
    <t>05-550</t>
  </si>
  <si>
    <t>Skagway</t>
  </si>
  <si>
    <t>05-556</t>
  </si>
  <si>
    <t>Tatitlek</t>
  </si>
  <si>
    <t>05-565</t>
  </si>
  <si>
    <t>Tenakee</t>
  </si>
  <si>
    <t>05-570</t>
  </si>
  <si>
    <t>Yakutat</t>
  </si>
  <si>
    <t>District 5</t>
  </si>
  <si>
    <t>05-ED</t>
  </si>
  <si>
    <t>05-SL</t>
  </si>
  <si>
    <t>05-WE</t>
  </si>
  <si>
    <t>06-505</t>
  </si>
  <si>
    <t>Allakaket</t>
  </si>
  <si>
    <t>YK</t>
  </si>
  <si>
    <t>06-510</t>
  </si>
  <si>
    <t>Aniak</t>
  </si>
  <si>
    <t>Bethel</t>
  </si>
  <si>
    <t>06-515</t>
  </si>
  <si>
    <t>Anvik</t>
  </si>
  <si>
    <t>06-520</t>
  </si>
  <si>
    <t>Arctic Village</t>
  </si>
  <si>
    <t>06-525</t>
  </si>
  <si>
    <t>Beaver</t>
  </si>
  <si>
    <t>06-530</t>
  </si>
  <si>
    <t>Bettles</t>
  </si>
  <si>
    <t>06-533</t>
  </si>
  <si>
    <t>Central</t>
  </si>
  <si>
    <t>06-537</t>
  </si>
  <si>
    <t>Chistochina</t>
  </si>
  <si>
    <t>06-540</t>
  </si>
  <si>
    <t>Chuathbaluk</t>
  </si>
  <si>
    <t>06-542</t>
  </si>
  <si>
    <t>Circle</t>
  </si>
  <si>
    <t>06-543</t>
  </si>
  <si>
    <t>Copper Center</t>
  </si>
  <si>
    <t>06-545</t>
  </si>
  <si>
    <t>Crooked Creek</t>
  </si>
  <si>
    <t>06-546</t>
  </si>
  <si>
    <t>Deltana</t>
  </si>
  <si>
    <t>SEF</t>
  </si>
  <si>
    <t>06-547</t>
  </si>
  <si>
    <t>Dot Lake</t>
  </si>
  <si>
    <t>06-550</t>
  </si>
  <si>
    <t>Eagle</t>
  </si>
  <si>
    <t>06-555</t>
  </si>
  <si>
    <t>Fort Yukon</t>
  </si>
  <si>
    <t>06-557</t>
  </si>
  <si>
    <t>Gakona</t>
  </si>
  <si>
    <t>06-560</t>
  </si>
  <si>
    <t>Galena</t>
  </si>
  <si>
    <t>06-565</t>
  </si>
  <si>
    <t>Grayling</t>
  </si>
  <si>
    <t>06-570</t>
  </si>
  <si>
    <t>Holy Cross</t>
  </si>
  <si>
    <t>06-575</t>
  </si>
  <si>
    <t>Hughes</t>
  </si>
  <si>
    <t>06-580</t>
  </si>
  <si>
    <t>Huslia</t>
  </si>
  <si>
    <t>06-590</t>
  </si>
  <si>
    <t>Kaltag</t>
  </si>
  <si>
    <t>06-593</t>
  </si>
  <si>
    <t>Kenny Lake</t>
  </si>
  <si>
    <t>06-595</t>
  </si>
  <si>
    <t>Koyukuk</t>
  </si>
  <si>
    <t>06-605</t>
  </si>
  <si>
    <t>Manley Hot Springs</t>
  </si>
  <si>
    <t>06-607</t>
  </si>
  <si>
    <t>Marshall</t>
  </si>
  <si>
    <t>Wade-Hampton</t>
  </si>
  <si>
    <t>06-610</t>
  </si>
  <si>
    <t>McGrath</t>
  </si>
  <si>
    <t>06-613</t>
  </si>
  <si>
    <t>Mentasta</t>
  </si>
  <si>
    <t>06-615</t>
  </si>
  <si>
    <t>Minto</t>
  </si>
  <si>
    <t>06-620</t>
  </si>
  <si>
    <t>Nenana</t>
  </si>
  <si>
    <t>06-625</t>
  </si>
  <si>
    <t>Nikolai</t>
  </si>
  <si>
    <t>06-627</t>
  </si>
  <si>
    <t>Northway</t>
  </si>
  <si>
    <t>06-630</t>
  </si>
  <si>
    <t>Nulato</t>
  </si>
  <si>
    <t>06-650</t>
  </si>
  <si>
    <t>Ruby</t>
  </si>
  <si>
    <t>06-655</t>
  </si>
  <si>
    <t>Russian Mission</t>
  </si>
  <si>
    <t>06-660</t>
  </si>
  <si>
    <t>Shageluk</t>
  </si>
  <si>
    <t>06-665</t>
  </si>
  <si>
    <t>Sleetmute</t>
  </si>
  <si>
    <t>06-675</t>
  </si>
  <si>
    <t>Stevens Village</t>
  </si>
  <si>
    <t>06-680</t>
  </si>
  <si>
    <t>Takotna</t>
  </si>
  <si>
    <t>06-683</t>
  </si>
  <si>
    <t>Tanacross</t>
  </si>
  <si>
    <t>06-685</t>
  </si>
  <si>
    <t>Tanana</t>
  </si>
  <si>
    <t>06-687</t>
  </si>
  <si>
    <t>Tetlin</t>
  </si>
  <si>
    <t>06-688</t>
  </si>
  <si>
    <t>Tok</t>
  </si>
  <si>
    <t>06-695</t>
  </si>
  <si>
    <t>Tyonek</t>
  </si>
  <si>
    <t>K</t>
  </si>
  <si>
    <t>06-700</t>
  </si>
  <si>
    <t>Venetie</t>
  </si>
  <si>
    <t>District 6</t>
  </si>
  <si>
    <t>06-ED</t>
  </si>
  <si>
    <t>06-SL</t>
  </si>
  <si>
    <t>06-WE</t>
  </si>
  <si>
    <t>07-210</t>
  </si>
  <si>
    <t>Chatanika</t>
  </si>
  <si>
    <t>F</t>
  </si>
  <si>
    <t>07-225</t>
  </si>
  <si>
    <t>Farmers Loop</t>
  </si>
  <si>
    <t>07-230</t>
  </si>
  <si>
    <t>Fox</t>
  </si>
  <si>
    <t>07-235</t>
  </si>
  <si>
    <t>Goldstream #1</t>
  </si>
  <si>
    <t>07-240</t>
  </si>
  <si>
    <t>Shanly</t>
  </si>
  <si>
    <t>07-245</t>
  </si>
  <si>
    <t>Steele Creek/Gilmore</t>
  </si>
  <si>
    <t>07-250</t>
  </si>
  <si>
    <t>Steese East</t>
  </si>
  <si>
    <t>07-255</t>
  </si>
  <si>
    <t>Steese West</t>
  </si>
  <si>
    <t>07-260</t>
  </si>
  <si>
    <t>Two Rivers</t>
  </si>
  <si>
    <t>District 7</t>
  </si>
  <si>
    <t>07-ED</t>
  </si>
  <si>
    <t>08-100</t>
  </si>
  <si>
    <t>Anderson</t>
  </si>
  <si>
    <t>Denali</t>
  </si>
  <si>
    <t>08-110</t>
  </si>
  <si>
    <t>Cantwell</t>
  </si>
  <si>
    <t>08-115</t>
  </si>
  <si>
    <t>Chena</t>
  </si>
  <si>
    <t>08-120</t>
  </si>
  <si>
    <t>Clear</t>
  </si>
  <si>
    <t>08-125</t>
  </si>
  <si>
    <t>Denali Park</t>
  </si>
  <si>
    <t>08-130</t>
  </si>
  <si>
    <t>Ester</t>
  </si>
  <si>
    <t>08-132</t>
  </si>
  <si>
    <t>Geist</t>
  </si>
  <si>
    <t>08-134</t>
  </si>
  <si>
    <t>Goldstream #2</t>
  </si>
  <si>
    <t>08-136</t>
  </si>
  <si>
    <t>Healy</t>
  </si>
  <si>
    <t>08-138</t>
  </si>
  <si>
    <t>Pike</t>
  </si>
  <si>
    <t>08-140</t>
  </si>
  <si>
    <t>University Campus</t>
  </si>
  <si>
    <t>08-143</t>
  </si>
  <si>
    <t>University Hills</t>
  </si>
  <si>
    <t>08-145</t>
  </si>
  <si>
    <t>University West</t>
  </si>
  <si>
    <t>District 8</t>
  </si>
  <si>
    <t>08-ED</t>
  </si>
  <si>
    <t>08-SL</t>
  </si>
  <si>
    <t>08-WE</t>
  </si>
  <si>
    <t>09-305</t>
  </si>
  <si>
    <t>Airport</t>
  </si>
  <si>
    <t>09-310</t>
  </si>
  <si>
    <t>Aurora</t>
  </si>
  <si>
    <t>09-320</t>
  </si>
  <si>
    <t>Fairbanks #1</t>
  </si>
  <si>
    <t>09-330</t>
  </si>
  <si>
    <t>Fairbanks #3</t>
  </si>
  <si>
    <t>09-335</t>
  </si>
  <si>
    <t>Fairbanks #4</t>
  </si>
  <si>
    <t>09-340</t>
  </si>
  <si>
    <t>Fairbanks #5</t>
  </si>
  <si>
    <t>09-345</t>
  </si>
  <si>
    <t>Fairbanks #6</t>
  </si>
  <si>
    <t>09-350</t>
  </si>
  <si>
    <t>Fairbanks #7</t>
  </si>
  <si>
    <t>09-353</t>
  </si>
  <si>
    <t>Fairbanks #10</t>
  </si>
  <si>
    <t>District 9</t>
  </si>
  <si>
    <t>09-ED</t>
  </si>
  <si>
    <t>10-325</t>
  </si>
  <si>
    <t>Fairbanks #2</t>
  </si>
  <si>
    <t>10-355</t>
  </si>
  <si>
    <t>Fairbanks #8</t>
  </si>
  <si>
    <t>10-360</t>
  </si>
  <si>
    <t>Fairbanks #9</t>
  </si>
  <si>
    <t>10-365</t>
  </si>
  <si>
    <t>Fort Wainwright</t>
  </si>
  <si>
    <t>10-367</t>
  </si>
  <si>
    <t>Lakeview</t>
  </si>
  <si>
    <t>District 10</t>
  </si>
  <si>
    <t>10-ED</t>
  </si>
  <si>
    <t>11-400</t>
  </si>
  <si>
    <t>Badger #1</t>
  </si>
  <si>
    <t>11-405</t>
  </si>
  <si>
    <t>Badger #2</t>
  </si>
  <si>
    <t>11-410</t>
  </si>
  <si>
    <t>Chena Lakes</t>
  </si>
  <si>
    <t>11-415</t>
  </si>
  <si>
    <t>Moose Creek</t>
  </si>
  <si>
    <t>11-420</t>
  </si>
  <si>
    <t>Newby</t>
  </si>
  <si>
    <t>11-425</t>
  </si>
  <si>
    <t>North Pole</t>
  </si>
  <si>
    <t>11-430</t>
  </si>
  <si>
    <t>Plack</t>
  </si>
  <si>
    <t>11-435</t>
  </si>
  <si>
    <t>Richardson</t>
  </si>
  <si>
    <t>District 11</t>
  </si>
  <si>
    <t>11-ED</t>
  </si>
  <si>
    <t>12-010</t>
  </si>
  <si>
    <t>Big Delta</t>
  </si>
  <si>
    <t>12-020</t>
  </si>
  <si>
    <t>Delta Junction</t>
  </si>
  <si>
    <t>12-025</t>
  </si>
  <si>
    <t>Eielson</t>
  </si>
  <si>
    <t>12-030</t>
  </si>
  <si>
    <t>Farm Loop</t>
  </si>
  <si>
    <t>MS</t>
  </si>
  <si>
    <t>12-031</t>
  </si>
  <si>
    <t>Glennallen</t>
  </si>
  <si>
    <t>12-035</t>
  </si>
  <si>
    <t>Salcha</t>
  </si>
  <si>
    <t>12-043</t>
  </si>
  <si>
    <t>Sheep Mountain</t>
  </si>
  <si>
    <t>12-047</t>
  </si>
  <si>
    <t>Sutton</t>
  </si>
  <si>
    <t>12-050</t>
  </si>
  <si>
    <t>Valdez #1</t>
  </si>
  <si>
    <t>12-055</t>
  </si>
  <si>
    <t>Valdez #2</t>
  </si>
  <si>
    <t>12-060</t>
  </si>
  <si>
    <t>Valdez #3</t>
  </si>
  <si>
    <t>District 12</t>
  </si>
  <si>
    <t>12-ED</t>
  </si>
  <si>
    <t>12-SL</t>
  </si>
  <si>
    <t>12-WE</t>
  </si>
  <si>
    <t>13-005</t>
  </si>
  <si>
    <t>Fishhook</t>
  </si>
  <si>
    <t>13-010</t>
  </si>
  <si>
    <t>Greater Palmer</t>
  </si>
  <si>
    <t>13-015</t>
  </si>
  <si>
    <t>Lakes</t>
  </si>
  <si>
    <t>13-020</t>
  </si>
  <si>
    <t>Mat-Su Campus</t>
  </si>
  <si>
    <t>13-025</t>
  </si>
  <si>
    <t>City of Palmer No. 1</t>
  </si>
  <si>
    <t>13-027</t>
  </si>
  <si>
    <t>City of Palmer No. 2</t>
  </si>
  <si>
    <t>13-033</t>
  </si>
  <si>
    <t>Palmer Fishhook</t>
  </si>
  <si>
    <t>13-035</t>
  </si>
  <si>
    <t>Pioneer Peak</t>
  </si>
  <si>
    <t>13-040</t>
  </si>
  <si>
    <t>Trunk</t>
  </si>
  <si>
    <t>13-045</t>
  </si>
  <si>
    <t>Walby Lake</t>
  </si>
  <si>
    <t>13-ED</t>
  </si>
  <si>
    <t>14-050</t>
  </si>
  <si>
    <t>Kings Lake</t>
  </si>
  <si>
    <t>14-055</t>
  </si>
  <si>
    <t>Knik</t>
  </si>
  <si>
    <t>14-060</t>
  </si>
  <si>
    <t>Schrock</t>
  </si>
  <si>
    <t>14-065</t>
  </si>
  <si>
    <t>Seward Meridian</t>
  </si>
  <si>
    <t>14-070</t>
  </si>
  <si>
    <t>Wasilla Lake</t>
  </si>
  <si>
    <t>14-075</t>
  </si>
  <si>
    <t>Wasilla No. 1</t>
  </si>
  <si>
    <t>14-080</t>
  </si>
  <si>
    <t>Wasilla No. 2</t>
  </si>
  <si>
    <t>14-ED</t>
  </si>
  <si>
    <t>15-100</t>
  </si>
  <si>
    <t>Big Lake</t>
  </si>
  <si>
    <t>15-103</t>
  </si>
  <si>
    <t>Houston City</t>
  </si>
  <si>
    <t>15-105</t>
  </si>
  <si>
    <t>Knik Goose Bay</t>
  </si>
  <si>
    <t>15-110</t>
  </si>
  <si>
    <t>Meadow Lakes No. 1</t>
  </si>
  <si>
    <t>15-115</t>
  </si>
  <si>
    <t>Meadow Lakes No. 2</t>
  </si>
  <si>
    <t>15-120</t>
  </si>
  <si>
    <t>Susitna</t>
  </si>
  <si>
    <t>15-125</t>
  </si>
  <si>
    <t>Talkeetna</t>
  </si>
  <si>
    <t>15-130</t>
  </si>
  <si>
    <t>Trapper Creek</t>
  </si>
  <si>
    <t>15-135</t>
  </si>
  <si>
    <t>Willow</t>
  </si>
  <si>
    <t>15-ED</t>
  </si>
  <si>
    <t>16-140</t>
  </si>
  <si>
    <t>Butte</t>
  </si>
  <si>
    <t>16-145</t>
  </si>
  <si>
    <t>Eklutna</t>
  </si>
  <si>
    <t>ANC</t>
  </si>
  <si>
    <t>16-150</t>
  </si>
  <si>
    <t>Fairview</t>
  </si>
  <si>
    <t>16-155</t>
  </si>
  <si>
    <t>Lazy Mountain</t>
  </si>
  <si>
    <t>16-160</t>
  </si>
  <si>
    <t>Peters Creek No. 1</t>
  </si>
  <si>
    <t>16-165</t>
  </si>
  <si>
    <t>Peters Creek No. 2</t>
  </si>
  <si>
    <t>16-170</t>
  </si>
  <si>
    <t>Snowshoe</t>
  </si>
  <si>
    <t>16-175</t>
  </si>
  <si>
    <t>Springer Loop</t>
  </si>
  <si>
    <t>16-ED</t>
  </si>
  <si>
    <t>16-SL</t>
  </si>
  <si>
    <t>16-WE</t>
  </si>
  <si>
    <t>17-200</t>
  </si>
  <si>
    <t>Chugach Park No. 3</t>
  </si>
  <si>
    <t>17-205</t>
  </si>
  <si>
    <t>Dntn Eagle River No. 1</t>
  </si>
  <si>
    <t>17-210</t>
  </si>
  <si>
    <t>Dntn Eagle River No. 2</t>
  </si>
  <si>
    <t>17-215</t>
  </si>
  <si>
    <t>Eagle River No. 1</t>
  </si>
  <si>
    <t>17-220</t>
  </si>
  <si>
    <t>Eagle River No. 2</t>
  </si>
  <si>
    <t>17-225</t>
  </si>
  <si>
    <t>Meadow Creek No. 1</t>
  </si>
  <si>
    <t>17-230</t>
  </si>
  <si>
    <t>Meadow Creek No. 2</t>
  </si>
  <si>
    <t>District 17</t>
  </si>
  <si>
    <t>17-ED</t>
  </si>
  <si>
    <t>18-235</t>
  </si>
  <si>
    <t>Elmendorf</t>
  </si>
  <si>
    <t>18-240</t>
  </si>
  <si>
    <t>Fire Lake</t>
  </si>
  <si>
    <t>18-245</t>
  </si>
  <si>
    <t>Fort Richardson</t>
  </si>
  <si>
    <t>18-250</t>
  </si>
  <si>
    <t>Government Hill No. 2</t>
  </si>
  <si>
    <t>18-255</t>
  </si>
  <si>
    <t>North Muldoon</t>
  </si>
  <si>
    <t>District 18</t>
  </si>
  <si>
    <t>18-ED</t>
  </si>
  <si>
    <t>19-300</t>
  </si>
  <si>
    <t>Cheney Lake</t>
  </si>
  <si>
    <t>19-305</t>
  </si>
  <si>
    <t>Creekside Park</t>
  </si>
  <si>
    <t>19-310</t>
  </si>
  <si>
    <t>Muldoon No. 1</t>
  </si>
  <si>
    <t>19-315</t>
  </si>
  <si>
    <t>Muldoon No. 2</t>
  </si>
  <si>
    <t>19-320</t>
  </si>
  <si>
    <t>Muldoon No. 3</t>
  </si>
  <si>
    <t>19-325</t>
  </si>
  <si>
    <t>Muldoon No. 4</t>
  </si>
  <si>
    <t>19-330</t>
  </si>
  <si>
    <t>Nunaka Valley</t>
  </si>
  <si>
    <t>District 19</t>
  </si>
  <si>
    <t>19-ED</t>
  </si>
  <si>
    <t>20-335</t>
  </si>
  <si>
    <t>Northeast Anchorage</t>
  </si>
  <si>
    <t>20-340</t>
  </si>
  <si>
    <t>North Mtn View No. 1</t>
  </si>
  <si>
    <t>20-345</t>
  </si>
  <si>
    <t>North Mtn View No. 2</t>
  </si>
  <si>
    <t>20-350</t>
  </si>
  <si>
    <t>South Mtn View No. 1</t>
  </si>
  <si>
    <t>20-355</t>
  </si>
  <si>
    <t>Wonder Park</t>
  </si>
  <si>
    <t>District 20</t>
  </si>
  <si>
    <t>20-ED</t>
  </si>
  <si>
    <t>21-400</t>
  </si>
  <si>
    <t>Baxter</t>
  </si>
  <si>
    <t>21-405</t>
  </si>
  <si>
    <t>Chester Valley</t>
  </si>
  <si>
    <t>21-410</t>
  </si>
  <si>
    <t>Chugach Foot Hills No. 1</t>
  </si>
  <si>
    <t>21-415</t>
  </si>
  <si>
    <t>Chugach Foot Hills No. 2</t>
  </si>
  <si>
    <t>21-420</t>
  </si>
  <si>
    <t>Reflection Lake</t>
  </si>
  <si>
    <t>21-425</t>
  </si>
  <si>
    <t>Scenic Park</t>
  </si>
  <si>
    <t>District 21</t>
  </si>
  <si>
    <t>21-ED</t>
  </si>
  <si>
    <t>22-430</t>
  </si>
  <si>
    <t>Airport Heights No. 1</t>
  </si>
  <si>
    <t>22-435</t>
  </si>
  <si>
    <t>Airport Heights No. 2</t>
  </si>
  <si>
    <t>22-440</t>
  </si>
  <si>
    <t>College Gate</t>
  </si>
  <si>
    <t>22-445</t>
  </si>
  <si>
    <t>East Anchorage</t>
  </si>
  <si>
    <t>22-450</t>
  </si>
  <si>
    <t>Russian Jack</t>
  </si>
  <si>
    <t>22-455</t>
  </si>
  <si>
    <t>South Mtn View No. 2</t>
  </si>
  <si>
    <t>22-460</t>
  </si>
  <si>
    <t>University No 1</t>
  </si>
  <si>
    <t>22-465</t>
  </si>
  <si>
    <t>University No 2</t>
  </si>
  <si>
    <t>District 22</t>
  </si>
  <si>
    <t>22-ED</t>
  </si>
  <si>
    <t>23-500</t>
  </si>
  <si>
    <t>Downtown Anchorage No. 1</t>
  </si>
  <si>
    <t>23-505</t>
  </si>
  <si>
    <t>Downtown Anchorage No. 2</t>
  </si>
  <si>
    <t>23-510</t>
  </si>
  <si>
    <t>Downtown Anchorage No. 3</t>
  </si>
  <si>
    <t>23-515</t>
  </si>
  <si>
    <t>Downtown Anchorage No. 4</t>
  </si>
  <si>
    <t>23-520</t>
  </si>
  <si>
    <t>23-525</t>
  </si>
  <si>
    <t>Fireweed</t>
  </si>
  <si>
    <t>23-530</t>
  </si>
  <si>
    <t>Government Hill No. 1</t>
  </si>
  <si>
    <t>23-535</t>
  </si>
  <si>
    <t>Merrill Field</t>
  </si>
  <si>
    <t>23-540</t>
  </si>
  <si>
    <t>Rogers Park</t>
  </si>
  <si>
    <t>District 23</t>
  </si>
  <si>
    <t>23-ED</t>
  </si>
  <si>
    <t>24-545</t>
  </si>
  <si>
    <t>East Dowling</t>
  </si>
  <si>
    <t>24-550</t>
  </si>
  <si>
    <t>Far North Bicentennial</t>
  </si>
  <si>
    <t>24-555</t>
  </si>
  <si>
    <t>Midtown No. 1</t>
  </si>
  <si>
    <t>24-560</t>
  </si>
  <si>
    <t>Midtown No. 2</t>
  </si>
  <si>
    <t>24-565</t>
  </si>
  <si>
    <t>Midtown No. 3</t>
  </si>
  <si>
    <t>24-570</t>
  </si>
  <si>
    <t>Taku</t>
  </si>
  <si>
    <t>24-575</t>
  </si>
  <si>
    <t>Tudor</t>
  </si>
  <si>
    <t>District 24</t>
  </si>
  <si>
    <t>24-ED</t>
  </si>
  <si>
    <t>25-600</t>
  </si>
  <si>
    <t>Arctic</t>
  </si>
  <si>
    <t>25-605</t>
  </si>
  <si>
    <t>Conners Lake</t>
  </si>
  <si>
    <t>25-610</t>
  </si>
  <si>
    <t>Northwood</t>
  </si>
  <si>
    <t>25-615</t>
  </si>
  <si>
    <t>Spenard No. 1</t>
  </si>
  <si>
    <t>25-620</t>
  </si>
  <si>
    <t>Spenard No. 2</t>
  </si>
  <si>
    <t>25-625</t>
  </si>
  <si>
    <t>Spenard No. 3</t>
  </si>
  <si>
    <t>25-630</t>
  </si>
  <si>
    <t>Westchester No. 1</t>
  </si>
  <si>
    <t>25-635</t>
  </si>
  <si>
    <t>Willowcrest No. 1</t>
  </si>
  <si>
    <t>25-640</t>
  </si>
  <si>
    <t>Willowcrest No. 2</t>
  </si>
  <si>
    <t>District 25</t>
  </si>
  <si>
    <t>25-ED</t>
  </si>
  <si>
    <t>26-645</t>
  </si>
  <si>
    <t>Inlet View No. 1</t>
  </si>
  <si>
    <t>26-650</t>
  </si>
  <si>
    <t>Inlet View No. 2</t>
  </si>
  <si>
    <t>26-655</t>
  </si>
  <si>
    <t>Lake Hood</t>
  </si>
  <si>
    <t>26-660</t>
  </si>
  <si>
    <t>Lake Spenard</t>
  </si>
  <si>
    <t>26-665</t>
  </si>
  <si>
    <t>Turnagain No. 1</t>
  </si>
  <si>
    <t>26-670</t>
  </si>
  <si>
    <t>Turnagain No. 2</t>
  </si>
  <si>
    <t>26-675</t>
  </si>
  <si>
    <t>Turnagain No. 3</t>
  </si>
  <si>
    <t>26-680</t>
  </si>
  <si>
    <t>Turnagain No. 4</t>
  </si>
  <si>
    <t>26-685</t>
  </si>
  <si>
    <t>Westchester No. 2</t>
  </si>
  <si>
    <t>District 26</t>
  </si>
  <si>
    <t>26-ED</t>
  </si>
  <si>
    <t>27-700</t>
  </si>
  <si>
    <t>Dimond No. 1</t>
  </si>
  <si>
    <t>27-705</t>
  </si>
  <si>
    <t>Jewel Lake No 1</t>
  </si>
  <si>
    <t>27-710</t>
  </si>
  <si>
    <t>Kincaid</t>
  </si>
  <si>
    <t>27-715</t>
  </si>
  <si>
    <t>Sand Lake No. 1</t>
  </si>
  <si>
    <t>27-720</t>
  </si>
  <si>
    <t>Sand Lake No. 2</t>
  </si>
  <si>
    <t>27-725</t>
  </si>
  <si>
    <t>Sand Lake No. 3</t>
  </si>
  <si>
    <t>District 27</t>
  </si>
  <si>
    <t>27-ED</t>
  </si>
  <si>
    <t>28-730</t>
  </si>
  <si>
    <t>Bayshore</t>
  </si>
  <si>
    <t>28-735</t>
  </si>
  <si>
    <t>Campbell Lake</t>
  </si>
  <si>
    <t>28-740</t>
  </si>
  <si>
    <t>Jewel Lake No. 2</t>
  </si>
  <si>
    <t>28-745</t>
  </si>
  <si>
    <t>Klatt No. 1</t>
  </si>
  <si>
    <t>28-750</t>
  </si>
  <si>
    <t>Oceanview No. 1</t>
  </si>
  <si>
    <t>28-755</t>
  </si>
  <si>
    <t>Southport</t>
  </si>
  <si>
    <t>District 28</t>
  </si>
  <si>
    <t>28-ED</t>
  </si>
  <si>
    <t>29-800</t>
  </si>
  <si>
    <t>Campbell Creek No. 1</t>
  </si>
  <si>
    <t>29-805</t>
  </si>
  <si>
    <t>Campbell Creek No. 2</t>
  </si>
  <si>
    <t>29-810</t>
  </si>
  <si>
    <t>Campbell Creek No. 3</t>
  </si>
  <si>
    <t>29-815</t>
  </si>
  <si>
    <t>Dimond No. 2</t>
  </si>
  <si>
    <t>29-820</t>
  </si>
  <si>
    <t>Dimond No. 3</t>
  </si>
  <si>
    <t>29-825</t>
  </si>
  <si>
    <t>Independence Park No. 1</t>
  </si>
  <si>
    <t>29-830</t>
  </si>
  <si>
    <t>Independence Park No. 2</t>
  </si>
  <si>
    <t>District 29</t>
  </si>
  <si>
    <t>29-ED</t>
  </si>
  <si>
    <t>30-835</t>
  </si>
  <si>
    <t>Abbott Loop No. 1</t>
  </si>
  <si>
    <t>30-840</t>
  </si>
  <si>
    <t>Abbott Loop No. 2</t>
  </si>
  <si>
    <t>30-845</t>
  </si>
  <si>
    <t>Abbott Loop No. 3</t>
  </si>
  <si>
    <t>30-850</t>
  </si>
  <si>
    <t>Abbott Loop No. 4</t>
  </si>
  <si>
    <t>30-855</t>
  </si>
  <si>
    <t>Laurel/Dowling</t>
  </si>
  <si>
    <t>30-860</t>
  </si>
  <si>
    <t>Lore No. 1</t>
  </si>
  <si>
    <t>30-865</t>
  </si>
  <si>
    <t>Lore No. 2</t>
  </si>
  <si>
    <t>District 30</t>
  </si>
  <si>
    <t>30-ED</t>
  </si>
  <si>
    <t>31-900</t>
  </si>
  <si>
    <t>Huffman No. 1</t>
  </si>
  <si>
    <t>31-905</t>
  </si>
  <si>
    <t>Huffman No. 2</t>
  </si>
  <si>
    <t>31-910</t>
  </si>
  <si>
    <t>Huffman No. 3</t>
  </si>
  <si>
    <t>31-915</t>
  </si>
  <si>
    <t>Huffman No. 4</t>
  </si>
  <si>
    <t>31-920</t>
  </si>
  <si>
    <t>Huffman No. 5</t>
  </si>
  <si>
    <t>31-925</t>
  </si>
  <si>
    <t>Huffman No. 6</t>
  </si>
  <si>
    <t>31-930</t>
  </si>
  <si>
    <t>Huffman No.7</t>
  </si>
  <si>
    <t>31-935</t>
  </si>
  <si>
    <t>Huffman No. 8</t>
  </si>
  <si>
    <t>District 31</t>
  </si>
  <si>
    <t>31-ED</t>
  </si>
  <si>
    <t>32-940</t>
  </si>
  <si>
    <t>Bear Valley</t>
  </si>
  <si>
    <t>32-945</t>
  </si>
  <si>
    <t>Centennial Park</t>
  </si>
  <si>
    <t>32-950</t>
  </si>
  <si>
    <t>Chugach Park No. 1</t>
  </si>
  <si>
    <t>32-955</t>
  </si>
  <si>
    <t>Chugach Park No. 2</t>
  </si>
  <si>
    <t>32-960</t>
  </si>
  <si>
    <t>Girdwood</t>
  </si>
  <si>
    <t>32-965</t>
  </si>
  <si>
    <t>Golden View</t>
  </si>
  <si>
    <t>32-970</t>
  </si>
  <si>
    <t>Hiland</t>
  </si>
  <si>
    <t>32-975</t>
  </si>
  <si>
    <t>Hope</t>
  </si>
  <si>
    <t>32-980</t>
  </si>
  <si>
    <t>Indian</t>
  </si>
  <si>
    <t>32-985</t>
  </si>
  <si>
    <t>Rabbit Creek</t>
  </si>
  <si>
    <t>32-990</t>
  </si>
  <si>
    <t>Stuckagain Heights</t>
  </si>
  <si>
    <t>32-995</t>
  </si>
  <si>
    <t>Whittier</t>
  </si>
  <si>
    <t>District 32</t>
  </si>
  <si>
    <t>32-ED</t>
  </si>
  <si>
    <t>32-SL</t>
  </si>
  <si>
    <t>32-WE</t>
  </si>
  <si>
    <t>33-700</t>
  </si>
  <si>
    <t>33-710</t>
  </si>
  <si>
    <t>Kenai No. 1</t>
  </si>
  <si>
    <t>33-720</t>
  </si>
  <si>
    <t>Kenai No. 2</t>
  </si>
  <si>
    <t>33-730</t>
  </si>
  <si>
    <t>Kenai No. 3</t>
  </si>
  <si>
    <t>33-740</t>
  </si>
  <si>
    <t>K-Beach</t>
  </si>
  <si>
    <t>33-750</t>
  </si>
  <si>
    <t>Soldotna</t>
  </si>
  <si>
    <t>33-ED</t>
  </si>
  <si>
    <t>34-810</t>
  </si>
  <si>
    <t>Funny River</t>
  </si>
  <si>
    <t>34-820</t>
  </si>
  <si>
    <t>Kasilof</t>
  </si>
  <si>
    <t>34-830</t>
  </si>
  <si>
    <t>Mackey Lake</t>
  </si>
  <si>
    <t>34-840</t>
  </si>
  <si>
    <t>Nikiski</t>
  </si>
  <si>
    <t>34-850</t>
  </si>
  <si>
    <t>Ninilchik</t>
  </si>
  <si>
    <t>34-870</t>
  </si>
  <si>
    <t>Salamatoff</t>
  </si>
  <si>
    <t>34-880</t>
  </si>
  <si>
    <t>Sterling</t>
  </si>
  <si>
    <t>District 34</t>
  </si>
  <si>
    <t>34-ED</t>
  </si>
  <si>
    <t>35-010</t>
  </si>
  <si>
    <t>Homer No. 1</t>
  </si>
  <si>
    <t>35-020</t>
  </si>
  <si>
    <t>Homer No. 2</t>
  </si>
  <si>
    <t>35-030</t>
  </si>
  <si>
    <t>Anchor Point</t>
  </si>
  <si>
    <t>35-040</t>
  </si>
  <si>
    <t>Bear Creek</t>
  </si>
  <si>
    <t>35-050</t>
  </si>
  <si>
    <t>Cooper Landing</t>
  </si>
  <si>
    <t>35-060</t>
  </si>
  <si>
    <t>Diamond Ridge</t>
  </si>
  <si>
    <t>35-070</t>
  </si>
  <si>
    <t>Kachemak Bay</t>
  </si>
  <si>
    <t>35-080</t>
  </si>
  <si>
    <t>Kachemak City/Fritz Creek</t>
  </si>
  <si>
    <t>35-090</t>
  </si>
  <si>
    <t>Moose Pass</t>
  </si>
  <si>
    <t>35-095</t>
  </si>
  <si>
    <t>Seldovia</t>
  </si>
  <si>
    <t>35-098</t>
  </si>
  <si>
    <t>Seward</t>
  </si>
  <si>
    <t>District 35</t>
  </si>
  <si>
    <t>35-ED</t>
  </si>
  <si>
    <t>36-605</t>
  </si>
  <si>
    <t>Chiniak</t>
  </si>
  <si>
    <t>Kodiak</t>
  </si>
  <si>
    <t>36-608</t>
  </si>
  <si>
    <t>Flats</t>
  </si>
  <si>
    <t>36-615</t>
  </si>
  <si>
    <t>Kodiak Island South</t>
  </si>
  <si>
    <t>36-618</t>
  </si>
  <si>
    <t>Kodiak No. 1</t>
  </si>
  <si>
    <t>36-620</t>
  </si>
  <si>
    <t>Kodiak No. 2</t>
  </si>
  <si>
    <t>36-622</t>
  </si>
  <si>
    <t>Mission Road</t>
  </si>
  <si>
    <t>36-625</t>
  </si>
  <si>
    <t>Old Harbor</t>
  </si>
  <si>
    <t>36-635</t>
  </si>
  <si>
    <t>Ouzinkie</t>
  </si>
  <si>
    <t>36-645</t>
  </si>
  <si>
    <t>Port Lions</t>
  </si>
  <si>
    <t>36-655</t>
  </si>
  <si>
    <t>Iliamna/Newhalen</t>
  </si>
  <si>
    <t>Lake and Peninsula</t>
  </si>
  <si>
    <t>36-665</t>
  </si>
  <si>
    <t>Kokhanok/Igiugig</t>
  </si>
  <si>
    <t>36-676</t>
  </si>
  <si>
    <t>Levelock</t>
  </si>
  <si>
    <t>36-685</t>
  </si>
  <si>
    <t>Nondalton</t>
  </si>
  <si>
    <t>36-696</t>
  </si>
  <si>
    <t>Pedro Bay</t>
  </si>
  <si>
    <t>District 36</t>
  </si>
  <si>
    <t>36-ED</t>
  </si>
  <si>
    <t>36-SL</t>
  </si>
  <si>
    <t>36-WE</t>
  </si>
  <si>
    <t>37-700</t>
  </si>
  <si>
    <t>Akutan</t>
  </si>
  <si>
    <t>Aleutians East</t>
  </si>
  <si>
    <t>37-702</t>
  </si>
  <si>
    <t>Aleknagik</t>
  </si>
  <si>
    <t>Dillingham</t>
  </si>
  <si>
    <t>37-704</t>
  </si>
  <si>
    <t>Aleutians #1</t>
  </si>
  <si>
    <t>Aleutians West</t>
  </si>
  <si>
    <t>37-706</t>
  </si>
  <si>
    <t>Aleutians #2</t>
  </si>
  <si>
    <t>37-708</t>
  </si>
  <si>
    <t>Chigniks</t>
  </si>
  <si>
    <t>37-710</t>
  </si>
  <si>
    <t>Clarks Point</t>
  </si>
  <si>
    <t>37-712</t>
  </si>
  <si>
    <t>Cold Bay</t>
  </si>
  <si>
    <t>37-714</t>
  </si>
  <si>
    <t>37-716</t>
  </si>
  <si>
    <t>Egegik/Pilot</t>
  </si>
  <si>
    <t>37-718</t>
  </si>
  <si>
    <t>Ekwok</t>
  </si>
  <si>
    <t>37-720</t>
  </si>
  <si>
    <t>King Cove</t>
  </si>
  <si>
    <t>37-722</t>
  </si>
  <si>
    <t>King Salmon</t>
  </si>
  <si>
    <t>Bristol Bay</t>
  </si>
  <si>
    <t>37-724</t>
  </si>
  <si>
    <t>Koliganek</t>
  </si>
  <si>
    <t>37-726</t>
  </si>
  <si>
    <t>Manokotak</t>
  </si>
  <si>
    <t>37-728</t>
  </si>
  <si>
    <t>Naknek</t>
  </si>
  <si>
    <t>37-730</t>
  </si>
  <si>
    <t>New Stuyahok</t>
  </si>
  <si>
    <t>37-732</t>
  </si>
  <si>
    <t>Port Heiden</t>
  </si>
  <si>
    <t>37-734</t>
  </si>
  <si>
    <t>Sand Point</t>
  </si>
  <si>
    <t>37-736</t>
  </si>
  <si>
    <t>South Nanek</t>
  </si>
  <si>
    <t>37-738</t>
  </si>
  <si>
    <t>St. George Island</t>
  </si>
  <si>
    <t>37-740</t>
  </si>
  <si>
    <t>St. Paul Island</t>
  </si>
  <si>
    <t>37-742</t>
  </si>
  <si>
    <t>Togiak</t>
  </si>
  <si>
    <t>District 37</t>
  </si>
  <si>
    <t>37-ED</t>
  </si>
  <si>
    <t>37-SL</t>
  </si>
  <si>
    <t>37-WE</t>
  </si>
  <si>
    <t>38-800</t>
  </si>
  <si>
    <t>Akiachak</t>
  </si>
  <si>
    <t>38-802</t>
  </si>
  <si>
    <t>Akiak</t>
  </si>
  <si>
    <t>38-804</t>
  </si>
  <si>
    <t>Atmautluak</t>
  </si>
  <si>
    <t>38-806</t>
  </si>
  <si>
    <t>Bethel #1</t>
  </si>
  <si>
    <t>38-808</t>
  </si>
  <si>
    <t>Bethel #2</t>
  </si>
  <si>
    <t>38-810</t>
  </si>
  <si>
    <t>Bethel #3</t>
  </si>
  <si>
    <t>38-812</t>
  </si>
  <si>
    <t>Chefornak</t>
  </si>
  <si>
    <t>38-814</t>
  </si>
  <si>
    <t>Eek</t>
  </si>
  <si>
    <t>38-816</t>
  </si>
  <si>
    <t>Goodnews Bay</t>
  </si>
  <si>
    <t>38-818</t>
  </si>
  <si>
    <t>Kalskag</t>
  </si>
  <si>
    <t>38-820</t>
  </si>
  <si>
    <t>Kasigluk</t>
  </si>
  <si>
    <t>38-822</t>
  </si>
  <si>
    <t>Kipnuk</t>
  </si>
  <si>
    <t>38-824</t>
  </si>
  <si>
    <t>Kongiganak</t>
  </si>
  <si>
    <t>38-826</t>
  </si>
  <si>
    <t>Kwethluk</t>
  </si>
  <si>
    <t>38-828</t>
  </si>
  <si>
    <t>Kwigillongok</t>
  </si>
  <si>
    <t>38-830</t>
  </si>
  <si>
    <t>Lower Kalskag</t>
  </si>
  <si>
    <t>38-832</t>
  </si>
  <si>
    <t>Mekoryuk</t>
  </si>
  <si>
    <t>38-834</t>
  </si>
  <si>
    <t>Napakiak</t>
  </si>
  <si>
    <t>38-836</t>
  </si>
  <si>
    <t>Napaskiak</t>
  </si>
  <si>
    <t>38-838</t>
  </si>
  <si>
    <t>Newtok</t>
  </si>
  <si>
    <t>38-840</t>
  </si>
  <si>
    <t>Nightmute</t>
  </si>
  <si>
    <t>38-842</t>
  </si>
  <si>
    <t>Nunapitchuk</t>
  </si>
  <si>
    <t>38-844</t>
  </si>
  <si>
    <t>Quinhagak</t>
  </si>
  <si>
    <t>38-846</t>
  </si>
  <si>
    <t>Toksook Bay</t>
  </si>
  <si>
    <t>38-848</t>
  </si>
  <si>
    <t>Tuluksak</t>
  </si>
  <si>
    <t>38-850</t>
  </si>
  <si>
    <t>Tuntutuliak</t>
  </si>
  <si>
    <t>38-852</t>
  </si>
  <si>
    <t>Tununak</t>
  </si>
  <si>
    <t>District 38</t>
  </si>
  <si>
    <t>38-ED</t>
  </si>
  <si>
    <t>39-900</t>
  </si>
  <si>
    <t>Alakanuk</t>
  </si>
  <si>
    <t>39-902</t>
  </si>
  <si>
    <t>Brevig Mission</t>
  </si>
  <si>
    <t>Nome</t>
  </si>
  <si>
    <t>39-904</t>
  </si>
  <si>
    <t>Chevak</t>
  </si>
  <si>
    <t>39-906</t>
  </si>
  <si>
    <t>Diomede</t>
  </si>
  <si>
    <t>39-908</t>
  </si>
  <si>
    <t>Elim</t>
  </si>
  <si>
    <t>39-910</t>
  </si>
  <si>
    <t>Emmonak</t>
  </si>
  <si>
    <t>39-912</t>
  </si>
  <si>
    <t>Gambell</t>
  </si>
  <si>
    <t>39-914</t>
  </si>
  <si>
    <t>Golovin</t>
  </si>
  <si>
    <t>39-916</t>
  </si>
  <si>
    <t>Hooper Bay</t>
  </si>
  <si>
    <t>39-918</t>
  </si>
  <si>
    <t>Kotlik</t>
  </si>
  <si>
    <t>39-920</t>
  </si>
  <si>
    <t>Koyuk</t>
  </si>
  <si>
    <t>39-922</t>
  </si>
  <si>
    <t>Mountain Village</t>
  </si>
  <si>
    <t>39-924</t>
  </si>
  <si>
    <t>Nome #1</t>
  </si>
  <si>
    <t>39-926</t>
  </si>
  <si>
    <t>Nome #2</t>
  </si>
  <si>
    <t>39-928</t>
  </si>
  <si>
    <t>Nunam Iqua</t>
  </si>
  <si>
    <t>39-930</t>
  </si>
  <si>
    <t>Pilot Station</t>
  </si>
  <si>
    <t>39-932</t>
  </si>
  <si>
    <t>Pitkas Point</t>
  </si>
  <si>
    <t>39-934</t>
  </si>
  <si>
    <t>Savoonga</t>
  </si>
  <si>
    <t>39-936</t>
  </si>
  <si>
    <t>Scammon Bay</t>
  </si>
  <si>
    <t>39-938</t>
  </si>
  <si>
    <t>Shaktoolik</t>
  </si>
  <si>
    <t>39-940</t>
  </si>
  <si>
    <t>St. Mary's</t>
  </si>
  <si>
    <t>39-942</t>
  </si>
  <si>
    <t>St. Michael</t>
  </si>
  <si>
    <t>39-944</t>
  </si>
  <si>
    <t>Stebbins</t>
  </si>
  <si>
    <t>39-946</t>
  </si>
  <si>
    <t>Teller</t>
  </si>
  <si>
    <t>39-948</t>
  </si>
  <si>
    <t>Unalakleet</t>
  </si>
  <si>
    <t>39-950</t>
  </si>
  <si>
    <t>Wales</t>
  </si>
  <si>
    <t>39-952</t>
  </si>
  <si>
    <t>White Mountain</t>
  </si>
  <si>
    <t>District 39</t>
  </si>
  <si>
    <t>39-ED</t>
  </si>
  <si>
    <t>39-SL</t>
  </si>
  <si>
    <t>39-WE</t>
  </si>
  <si>
    <t>40-002</t>
  </si>
  <si>
    <t>Ambler</t>
  </si>
  <si>
    <t>NW Arctic</t>
  </si>
  <si>
    <t>40-004</t>
  </si>
  <si>
    <t>Anaktuvuk Pass</t>
  </si>
  <si>
    <t>North Slope</t>
  </si>
  <si>
    <t>40-006</t>
  </si>
  <si>
    <t>Atqasuk</t>
  </si>
  <si>
    <t>40-008</t>
  </si>
  <si>
    <t>Barrow</t>
  </si>
  <si>
    <t>40-010</t>
  </si>
  <si>
    <t>Browerville</t>
  </si>
  <si>
    <t>40-012</t>
  </si>
  <si>
    <t>Buckland</t>
  </si>
  <si>
    <t>40-014</t>
  </si>
  <si>
    <t>Deering</t>
  </si>
  <si>
    <t>40-016</t>
  </si>
  <si>
    <t>Kaktovik</t>
  </si>
  <si>
    <t>40-018</t>
  </si>
  <si>
    <t>Kiana</t>
  </si>
  <si>
    <t>40-020</t>
  </si>
  <si>
    <t>Kivalina</t>
  </si>
  <si>
    <t>40-022</t>
  </si>
  <si>
    <t>Kobuk</t>
  </si>
  <si>
    <t>40-024</t>
  </si>
  <si>
    <t>Kotzebue</t>
  </si>
  <si>
    <t>40-026</t>
  </si>
  <si>
    <t>Noatak</t>
  </si>
  <si>
    <t>40-028</t>
  </si>
  <si>
    <t>Noorvik</t>
  </si>
  <si>
    <t>40-030</t>
  </si>
  <si>
    <t>Nuiqsut</t>
  </si>
  <si>
    <t>40-032</t>
  </si>
  <si>
    <t>Point Hope</t>
  </si>
  <si>
    <t>40-034</t>
  </si>
  <si>
    <t>Point Lay</t>
  </si>
  <si>
    <t>40-038</t>
  </si>
  <si>
    <t>Selawik</t>
  </si>
  <si>
    <t>40-040</t>
  </si>
  <si>
    <t>Shishmaref</t>
  </si>
  <si>
    <t>40-042</t>
  </si>
  <si>
    <t>Shungnak</t>
  </si>
  <si>
    <t>40-044</t>
  </si>
  <si>
    <t>Wainwright</t>
  </si>
  <si>
    <t>District 40</t>
  </si>
  <si>
    <t>40-ED</t>
  </si>
  <si>
    <t>40-SL</t>
  </si>
  <si>
    <t>40-WE</t>
  </si>
  <si>
    <t>HD</t>
  </si>
  <si>
    <t>Obama 2P%</t>
  </si>
  <si>
    <t>Diff From AK Avg</t>
  </si>
  <si>
    <t>Obama %</t>
  </si>
  <si>
    <t>McCain %</t>
  </si>
  <si>
    <t>Winner Code</t>
  </si>
  <si>
    <t>Municipality Code</t>
  </si>
  <si>
    <t>Total Voters</t>
  </si>
  <si>
    <t>2008SenWinCode</t>
  </si>
  <si>
    <t>Number of Precincts</t>
  </si>
  <si>
    <t>Obama Precincts</t>
  </si>
  <si>
    <t>Margin</t>
  </si>
  <si>
    <t>SL Est</t>
  </si>
  <si>
    <t>Diff from ED</t>
  </si>
  <si>
    <t>Weight Est</t>
  </si>
  <si>
    <t>Diff from SL</t>
  </si>
  <si>
    <t>HD 1 Total</t>
  </si>
  <si>
    <t>Ketchikan Gateway</t>
  </si>
  <si>
    <t>HD 2 Total</t>
  </si>
  <si>
    <t>Prince of Wales-Hyder</t>
  </si>
  <si>
    <t>HD 3 Total</t>
  </si>
  <si>
    <t>HD 4 Total</t>
  </si>
  <si>
    <t>HD 5 Total</t>
  </si>
  <si>
    <t>HD 6 Total</t>
  </si>
  <si>
    <t>HD 7 Total</t>
  </si>
  <si>
    <t>Juneau</t>
  </si>
  <si>
    <t>HD 8 Total</t>
  </si>
  <si>
    <t>Valdez-Cordova</t>
  </si>
  <si>
    <t>HD 9 Total</t>
  </si>
  <si>
    <t>HD 10 Total</t>
  </si>
  <si>
    <t>HD 11 Total</t>
  </si>
  <si>
    <t>HD 12 Total</t>
  </si>
  <si>
    <t>Yukon-Koyukuk</t>
  </si>
  <si>
    <t>HD 13 Total</t>
  </si>
  <si>
    <t>HD 14 Total</t>
  </si>
  <si>
    <t>Southeast Fairbanks</t>
  </si>
  <si>
    <t>HD 15 Total</t>
  </si>
  <si>
    <t>Wade Hampton</t>
  </si>
  <si>
    <t>HD 16 Total</t>
  </si>
  <si>
    <t>Kenai Peninsula</t>
  </si>
  <si>
    <t>HD 17 Total</t>
  </si>
  <si>
    <t>Fairbanks North Star</t>
  </si>
  <si>
    <t>HD 18 Total</t>
  </si>
  <si>
    <t>HD 19 Total</t>
  </si>
  <si>
    <t>Matanuska-Susitna</t>
  </si>
  <si>
    <t>HD 20 Total</t>
  </si>
  <si>
    <t>Anchorage</t>
  </si>
  <si>
    <t>HD 21 Total</t>
  </si>
  <si>
    <t>Kodiak Island</t>
  </si>
  <si>
    <t>HD 22 Total</t>
  </si>
  <si>
    <t>HD 23 Total</t>
  </si>
  <si>
    <t>HD 24 Total</t>
  </si>
  <si>
    <t>HD 25 Total</t>
  </si>
  <si>
    <t>HD 26 Total</t>
  </si>
  <si>
    <t>HD 27 Total</t>
  </si>
  <si>
    <t>HD 28 Total</t>
  </si>
  <si>
    <t>Northwest Arctic</t>
  </si>
  <si>
    <t>HD 29 Total</t>
  </si>
  <si>
    <t>HD 30 Total</t>
  </si>
  <si>
    <t>Total</t>
  </si>
  <si>
    <t>HD 31 Total</t>
  </si>
  <si>
    <t>HD 32 Total</t>
  </si>
  <si>
    <t>Notes: Clear in Denali, despite partially spilling over the Yukon Koyukuk border</t>
  </si>
  <si>
    <t>HD 33 Total</t>
  </si>
  <si>
    <t>St. Michael in Nome, despite partially spilling over the Yukon Koyukuk border</t>
  </si>
  <si>
    <t>HD 34 Total</t>
  </si>
  <si>
    <t>HD 35 Total</t>
  </si>
  <si>
    <t>HD 36 Total</t>
  </si>
  <si>
    <t>HD 37 Total</t>
  </si>
  <si>
    <t>HD 38 Total</t>
  </si>
  <si>
    <t>HD 39 Total</t>
  </si>
  <si>
    <t>HD 40 Total</t>
  </si>
  <si>
    <t>Election Day Vote</t>
  </si>
  <si>
    <t>Total Petersburg</t>
  </si>
  <si>
    <t>Mat-Su</t>
  </si>
  <si>
    <t>Fairbanks</t>
  </si>
  <si>
    <t>Kenai</t>
  </si>
  <si>
    <t>08 Precinct Number</t>
  </si>
  <si>
    <t>08 Precinct Name</t>
  </si>
  <si>
    <t>STATEFP10</t>
  </si>
  <si>
    <t>COUNTYFP10</t>
  </si>
  <si>
    <t>VTDST10</t>
  </si>
  <si>
    <t>GEOID10</t>
  </si>
  <si>
    <t>VTDI10</t>
  </si>
  <si>
    <t>NAME10</t>
  </si>
  <si>
    <t>NAMELSAD10</t>
  </si>
  <si>
    <t>LSAD10</t>
  </si>
  <si>
    <t>MTFCC10</t>
  </si>
  <si>
    <t>FUNCSTAT10</t>
  </si>
  <si>
    <t>ALAND10</t>
  </si>
  <si>
    <t>AWATER10</t>
  </si>
  <si>
    <t>INTPTLAT10</t>
  </si>
  <si>
    <t>INTPTLON10</t>
  </si>
  <si>
    <t>TOTAL_POPU</t>
  </si>
  <si>
    <t>WHITE__NH_</t>
  </si>
  <si>
    <t>BLACK__NH_</t>
  </si>
  <si>
    <t>HISPANIC</t>
  </si>
  <si>
    <t>N_ASIAN_AN</t>
  </si>
  <si>
    <t>NATIVE_AME</t>
  </si>
  <si>
    <t>OTHER__NH_</t>
  </si>
  <si>
    <t>TOTAL_POP2</t>
  </si>
  <si>
    <t>WHITE_18__</t>
  </si>
  <si>
    <t>BLACK_18__</t>
  </si>
  <si>
    <t>HISPANIC_1</t>
  </si>
  <si>
    <t>ASIAN_AND_</t>
  </si>
  <si>
    <t>NATIVE_AM2</t>
  </si>
  <si>
    <t>OTHER_18__</t>
  </si>
  <si>
    <t>PRES08_TOT</t>
  </si>
  <si>
    <t>PRES08_DEM</t>
  </si>
  <si>
    <t>PRES08_REP</t>
  </si>
  <si>
    <t>AVG_DEM_VO</t>
  </si>
  <si>
    <t>AVG_REP_VO</t>
  </si>
  <si>
    <t>PCTOBAMA</t>
  </si>
  <si>
    <t>PCTMCCAIN</t>
  </si>
  <si>
    <t>N08PRESWIN</t>
  </si>
  <si>
    <t>NAME</t>
  </si>
  <si>
    <t>02</t>
  </si>
  <si>
    <t>180</t>
  </si>
  <si>
    <t>0218039-944</t>
  </si>
  <si>
    <t>A</t>
  </si>
  <si>
    <t>Stebbins Precinct</t>
  </si>
  <si>
    <t>00</t>
  </si>
  <si>
    <t>G5240</t>
  </si>
  <si>
    <t>N</t>
  </si>
  <si>
    <t>+63.5813250</t>
  </si>
  <si>
    <t>-162.4423162</t>
  </si>
  <si>
    <t>AK VTD</t>
  </si>
  <si>
    <t>0218039-948</t>
  </si>
  <si>
    <t>Unalakleet Precinct</t>
  </si>
  <si>
    <t>+63.9893056</t>
  </si>
  <si>
    <t>-160.3953643</t>
  </si>
  <si>
    <t>0218039-926</t>
  </si>
  <si>
    <t>Nome No. 2 Precinct</t>
  </si>
  <si>
    <t>+64.8627997</t>
  </si>
  <si>
    <t>-164.5604253</t>
  </si>
  <si>
    <t>0218039-924</t>
  </si>
  <si>
    <t>Nome No. 1 Precinct</t>
  </si>
  <si>
    <t>+64.5870438</t>
  </si>
  <si>
    <t>-165.7387297</t>
  </si>
  <si>
    <t>060</t>
  </si>
  <si>
    <t>0206037-736</t>
  </si>
  <si>
    <t>South Naknek Precinct</t>
  </si>
  <si>
    <t>+58.6221679</t>
  </si>
  <si>
    <t>-157.2420528</t>
  </si>
  <si>
    <t>0206037-722</t>
  </si>
  <si>
    <t>King Salmon Precinct</t>
  </si>
  <si>
    <t>+58.7138608</t>
  </si>
  <si>
    <t>-156.5090708</t>
  </si>
  <si>
    <t>0206037-728</t>
  </si>
  <si>
    <t>Naknek Precinct</t>
  </si>
  <si>
    <t>+58.8065387</t>
  </si>
  <si>
    <t>-157.0065342</t>
  </si>
  <si>
    <t>185</t>
  </si>
  <si>
    <t>0218540-032</t>
  </si>
  <si>
    <t>Point Hope Precinct</t>
  </si>
  <si>
    <t>+68.7026031</t>
  </si>
  <si>
    <t>-164.8070440</t>
  </si>
  <si>
    <t>0218540-034</t>
  </si>
  <si>
    <t>Point Lay Precinct</t>
  </si>
  <si>
    <t>+69.1975739</t>
  </si>
  <si>
    <t>-161.0918620</t>
  </si>
  <si>
    <t>0218540-008</t>
  </si>
  <si>
    <t>Barrow Precinct</t>
  </si>
  <si>
    <t>+71.1745162</t>
  </si>
  <si>
    <t>-156.8847212</t>
  </si>
  <si>
    <t>0218540-010</t>
  </si>
  <si>
    <t>Browerville Precinct</t>
  </si>
  <si>
    <t>+71.1722583</t>
  </si>
  <si>
    <t>-156.3499043</t>
  </si>
  <si>
    <t>0218540-044</t>
  </si>
  <si>
    <t>Wainwright Precinct</t>
  </si>
  <si>
    <t>+70.4935612</t>
  </si>
  <si>
    <t>-159.0949449</t>
  </si>
  <si>
    <t>40-007</t>
  </si>
  <si>
    <t>0218540-007</t>
  </si>
  <si>
    <t>Atqasuk Precinct</t>
  </si>
  <si>
    <t>+70.3102318</t>
  </si>
  <si>
    <t>-157.3164470</t>
  </si>
  <si>
    <t>0218540-016</t>
  </si>
  <si>
    <t>Kaktovik Precinct</t>
  </si>
  <si>
    <t>+69.5481755</t>
  </si>
  <si>
    <t>-143.5848168</t>
  </si>
  <si>
    <t>0218540-030</t>
  </si>
  <si>
    <t>Nuiqsut Precinct</t>
  </si>
  <si>
    <t>+69.4451571</t>
  </si>
  <si>
    <t>-155.7990166</t>
  </si>
  <si>
    <t>0218540-004</t>
  </si>
  <si>
    <t>Anaktuvuk Pass Precinct</t>
  </si>
  <si>
    <t>+69.3039168</t>
  </si>
  <si>
    <t>-149.6463839</t>
  </si>
  <si>
    <t>0218039-942</t>
  </si>
  <si>
    <t>St. Michael Precinct</t>
  </si>
  <si>
    <t>+63.2811033</t>
  </si>
  <si>
    <t>-161.8045457</t>
  </si>
  <si>
    <t>170</t>
  </si>
  <si>
    <t>0217013-020</t>
  </si>
  <si>
    <t>Mat-Su Campus Precinct</t>
  </si>
  <si>
    <t>+61.5667058</t>
  </si>
  <si>
    <t>-149.2230382</t>
  </si>
  <si>
    <t>0217014-080</t>
  </si>
  <si>
    <t>Wasilla No. 2 Precinct</t>
  </si>
  <si>
    <t>+61.5762458</t>
  </si>
  <si>
    <t>-149.4174592</t>
  </si>
  <si>
    <t>0217015-110</t>
  </si>
  <si>
    <t>Meadow Lakes No. 1 Precinct</t>
  </si>
  <si>
    <t>+61.6855695</t>
  </si>
  <si>
    <t>-149.5578040</t>
  </si>
  <si>
    <t>0217013-040</t>
  </si>
  <si>
    <t>Trunk Precinct</t>
  </si>
  <si>
    <t>+61.5700190</t>
  </si>
  <si>
    <t>-149.2656767</t>
  </si>
  <si>
    <t>261</t>
  </si>
  <si>
    <t>0226106-613</t>
  </si>
  <si>
    <t>Mentasta Precinct (Part; Also See Part In Southeast Fairbanks Census Area)</t>
  </si>
  <si>
    <t>+62.9920071</t>
  </si>
  <si>
    <t>-143.6458316</t>
  </si>
  <si>
    <t>0226112-031</t>
  </si>
  <si>
    <t>Glennallen Precinct</t>
  </si>
  <si>
    <t>+61.7912412</t>
  </si>
  <si>
    <t>-146.1593531</t>
  </si>
  <si>
    <t>0226106-593</t>
  </si>
  <si>
    <t>Kenny Lake Precinct</t>
  </si>
  <si>
    <t>+61.6271712</t>
  </si>
  <si>
    <t>-144.8629762</t>
  </si>
  <si>
    <t>0226106-627</t>
  </si>
  <si>
    <t>Northway Precinct (Part; Also See Part In Southeast Fairbanks Census Area)</t>
  </si>
  <si>
    <t>+62.1104841</t>
  </si>
  <si>
    <t>-142.0486415</t>
  </si>
  <si>
    <t>0226106-688</t>
  </si>
  <si>
    <t>Tok Precinct (Part; Also See Part In Southeast Fairbanks Census Area)</t>
  </si>
  <si>
    <t>+63.0993763</t>
  </si>
  <si>
    <t>-143.4322353</t>
  </si>
  <si>
    <t>0226112-055</t>
  </si>
  <si>
    <t>Valdez No. 2 Precinct</t>
  </si>
  <si>
    <t>+61.1470051</t>
  </si>
  <si>
    <t>-146.3356794</t>
  </si>
  <si>
    <t>0226112-050</t>
  </si>
  <si>
    <t>Valdez No. 1 Precinct</t>
  </si>
  <si>
    <t>+61.0745179</t>
  </si>
  <si>
    <t>-146.5388401</t>
  </si>
  <si>
    <t>0226112-060</t>
  </si>
  <si>
    <t>Valdez No. 3 Precinct</t>
  </si>
  <si>
    <t>+61.0279769</t>
  </si>
  <si>
    <t>-147.3427276</t>
  </si>
  <si>
    <t>0226132-995</t>
  </si>
  <si>
    <t>Whittier Precinct</t>
  </si>
  <si>
    <t>+60.7881729</t>
  </si>
  <si>
    <t>-148.5753893</t>
  </si>
  <si>
    <t>0226106-543</t>
  </si>
  <si>
    <t>Copper Center Precinct</t>
  </si>
  <si>
    <t>+61.2709072</t>
  </si>
  <si>
    <t>-142.6055157</t>
  </si>
  <si>
    <t>0226106-557</t>
  </si>
  <si>
    <t>Gakona Precinct</t>
  </si>
  <si>
    <t>+62.7615226</t>
  </si>
  <si>
    <t>-145.2508311</t>
  </si>
  <si>
    <t>0226106-537</t>
  </si>
  <si>
    <t>Chistochina Precinct</t>
  </si>
  <si>
    <t>+62.1486730</t>
  </si>
  <si>
    <t>-143.2868193</t>
  </si>
  <si>
    <t>0226105-502</t>
  </si>
  <si>
    <t>Cordova Precinct</t>
  </si>
  <si>
    <t>+60.5301380</t>
  </si>
  <si>
    <t>-145.6420649</t>
  </si>
  <si>
    <t>0226105-556</t>
  </si>
  <si>
    <t>Tatitlek Precinct (Part; Also See Part In Yakutat Borough)</t>
  </si>
  <si>
    <t>+60.4808619</t>
  </si>
  <si>
    <t>-145.8249756</t>
  </si>
  <si>
    <t>0217013-035</t>
  </si>
  <si>
    <t>Pioneer Peak Precinct</t>
  </si>
  <si>
    <t>+61.6171289</t>
  </si>
  <si>
    <t>-149.2581180</t>
  </si>
  <si>
    <t>0217013-045</t>
  </si>
  <si>
    <t>Walby Lake Precinct</t>
  </si>
  <si>
    <t>+61.6060808</t>
  </si>
  <si>
    <t>-149.2283815</t>
  </si>
  <si>
    <t>0217013-025</t>
  </si>
  <si>
    <t>City of Palmer Precinct</t>
  </si>
  <si>
    <t>+61.5969409</t>
  </si>
  <si>
    <t>-149.1056981</t>
  </si>
  <si>
    <t>0217013-010</t>
  </si>
  <si>
    <t>Greater Palmer Precinct</t>
  </si>
  <si>
    <t>+61.5933258</t>
  </si>
  <si>
    <t>-149.1669323</t>
  </si>
  <si>
    <t>0217013-033</t>
  </si>
  <si>
    <t>Palmer-Fishhook Precinct</t>
  </si>
  <si>
    <t>+61.6306660</t>
  </si>
  <si>
    <t>-149.1700048</t>
  </si>
  <si>
    <t>0217013-005</t>
  </si>
  <si>
    <t>Fishhook Precinct</t>
  </si>
  <si>
    <t>+61.7121204</t>
  </si>
  <si>
    <t>-149.2858683</t>
  </si>
  <si>
    <t>0217014-070</t>
  </si>
  <si>
    <t>Wasilla Lake Precinct</t>
  </si>
  <si>
    <t>+61.5859068</t>
  </si>
  <si>
    <t>-149.3863851</t>
  </si>
  <si>
    <t>0217014-065</t>
  </si>
  <si>
    <t>Seward Meridian Precinct</t>
  </si>
  <si>
    <t>+61.5813312</t>
  </si>
  <si>
    <t>-149.3495257</t>
  </si>
  <si>
    <t>0217014-060</t>
  </si>
  <si>
    <t>Schrock Precinct</t>
  </si>
  <si>
    <t>+61.6511547</t>
  </si>
  <si>
    <t>-149.4452741</t>
  </si>
  <si>
    <t>0217014-055</t>
  </si>
  <si>
    <t>Knik Precinct</t>
  </si>
  <si>
    <t>+61.5551211</t>
  </si>
  <si>
    <t>-149.5437529</t>
  </si>
  <si>
    <t>0217014-050</t>
  </si>
  <si>
    <t>Kings Lake Precinct</t>
  </si>
  <si>
    <t>+61.6225604</t>
  </si>
  <si>
    <t>-149.3675882</t>
  </si>
  <si>
    <t>0217016-175</t>
  </si>
  <si>
    <t>Springer Loop Precinct</t>
  </si>
  <si>
    <t>+61.5537298</t>
  </si>
  <si>
    <t>-149.1585995</t>
  </si>
  <si>
    <t>0217016-170</t>
  </si>
  <si>
    <t>Snowshoe Precinct</t>
  </si>
  <si>
    <t>+61.5313841</t>
  </si>
  <si>
    <t>-149.5373872</t>
  </si>
  <si>
    <t>0217016-150</t>
  </si>
  <si>
    <t>Fairview Precinct</t>
  </si>
  <si>
    <t>+61.5280277</t>
  </si>
  <si>
    <t>-149.4135908</t>
  </si>
  <si>
    <t>0217015-120</t>
  </si>
  <si>
    <t>Susitna Precinct</t>
  </si>
  <si>
    <t>+62.1108168</t>
  </si>
  <si>
    <t>-149.6257587</t>
  </si>
  <si>
    <t>0217015-130</t>
  </si>
  <si>
    <t>Trapper Creek Precinct</t>
  </si>
  <si>
    <t>+62.1834609</t>
  </si>
  <si>
    <t>-151.3057986</t>
  </si>
  <si>
    <t>0217015-103</t>
  </si>
  <si>
    <t>Houston Precinct</t>
  </si>
  <si>
    <t>+61.6165405</t>
  </si>
  <si>
    <t>-149.7716544</t>
  </si>
  <si>
    <t>0217015-100</t>
  </si>
  <si>
    <t>Big Lake Precinct</t>
  </si>
  <si>
    <t>+61.5217366</t>
  </si>
  <si>
    <t>-149.9687381</t>
  </si>
  <si>
    <t>0217015-125</t>
  </si>
  <si>
    <t>Talkeetna Precinct</t>
  </si>
  <si>
    <t>+62.6164170</t>
  </si>
  <si>
    <t>-149.7276791</t>
  </si>
  <si>
    <t>0217012-047</t>
  </si>
  <si>
    <t>Sutton Precinct</t>
  </si>
  <si>
    <t>+61.8304825</t>
  </si>
  <si>
    <t>-148.7413276</t>
  </si>
  <si>
    <t>0217015-135</t>
  </si>
  <si>
    <t>Willow Precinct</t>
  </si>
  <si>
    <t>+61.7442877</t>
  </si>
  <si>
    <t>-149.8171381</t>
  </si>
  <si>
    <t>0217013-027</t>
  </si>
  <si>
    <t>City of Palmer No. 2 Precinct</t>
  </si>
  <si>
    <t>+61.5996465</t>
  </si>
  <si>
    <t>-149.1322868</t>
  </si>
  <si>
    <t>0217012-030</t>
  </si>
  <si>
    <t>Farm Loop Precinct</t>
  </si>
  <si>
    <t>+61.8119870</t>
  </si>
  <si>
    <t>-149.0633092</t>
  </si>
  <si>
    <t>0217012-043</t>
  </si>
  <si>
    <t>Sheep Mountain Precinct</t>
  </si>
  <si>
    <t>+62.4387024</t>
  </si>
  <si>
    <t>-147.9654564</t>
  </si>
  <si>
    <t>0217016-155</t>
  </si>
  <si>
    <t>Lazy Mountain Precinct</t>
  </si>
  <si>
    <t>+61.6399135</t>
  </si>
  <si>
    <t>-148.8047285</t>
  </si>
  <si>
    <t>0217013-015</t>
  </si>
  <si>
    <t>Lakes Precinct</t>
  </si>
  <si>
    <t>+61.6223263</t>
  </si>
  <si>
    <t>-149.3063956</t>
  </si>
  <si>
    <t>0217015-115</t>
  </si>
  <si>
    <t>Meadow Lakes No. 2 Precinct</t>
  </si>
  <si>
    <t>+61.6281252</t>
  </si>
  <si>
    <t>-149.6843271</t>
  </si>
  <si>
    <t>0217014-075</t>
  </si>
  <si>
    <t>Wasilla No. 1 Precinct</t>
  </si>
  <si>
    <t>+61.5769250</t>
  </si>
  <si>
    <t>-149.4953605</t>
  </si>
  <si>
    <t>0217015-105</t>
  </si>
  <si>
    <t>Knik-Goose Bay Precinct</t>
  </si>
  <si>
    <t>+61.3555989</t>
  </si>
  <si>
    <t>-150.1694229</t>
  </si>
  <si>
    <t>0217016-140</t>
  </si>
  <si>
    <t>Butte Precinct</t>
  </si>
  <si>
    <t>+61.5380837</t>
  </si>
  <si>
    <t>-148.6138116</t>
  </si>
  <si>
    <t>240</t>
  </si>
  <si>
    <t>0224012-010</t>
  </si>
  <si>
    <t>Big Delta Precinct</t>
  </si>
  <si>
    <t>+63.9027308</t>
  </si>
  <si>
    <t>-146.2123231</t>
  </si>
  <si>
    <t>0224006-547</t>
  </si>
  <si>
    <t>Dot Lake Precinct</t>
  </si>
  <si>
    <t>+63.9603138</t>
  </si>
  <si>
    <t>-144.1515284</t>
  </si>
  <si>
    <t>0224006-687</t>
  </si>
  <si>
    <t>Tetlin Precinct</t>
  </si>
  <si>
    <t>+62.9353377</t>
  </si>
  <si>
    <t>-142.6419685</t>
  </si>
  <si>
    <t>0224006-688</t>
  </si>
  <si>
    <t>Tok Precinct (Part; Also See Part In Valdez-Cordova Census Area)</t>
  </si>
  <si>
    <t>+63.2752586</t>
  </si>
  <si>
    <t>-142.9528315</t>
  </si>
  <si>
    <t>0224006-627</t>
  </si>
  <si>
    <t>Northway Precinct (Part; Also See Part In Valdez-Cordova Census Area)</t>
  </si>
  <si>
    <t>+62.6952562</t>
  </si>
  <si>
    <t>-141.7917458</t>
  </si>
  <si>
    <t>0224006-683</t>
  </si>
  <si>
    <t>Tanacross Precinct</t>
  </si>
  <si>
    <t>+63.5061972</t>
  </si>
  <si>
    <t>-143.6519629</t>
  </si>
  <si>
    <t>0224006-550</t>
  </si>
  <si>
    <t>Eagle Precinct (Part; Also See Part In Yukon-Koyukuk Census Area)</t>
  </si>
  <si>
    <t>+64.1800359</t>
  </si>
  <si>
    <t>-142.2399579</t>
  </si>
  <si>
    <t>0224006-533</t>
  </si>
  <si>
    <t>Central Precinct (Part; Also See Part In Yukon-Koyukuk Census Area)</t>
  </si>
  <si>
    <t>+65.3570079</t>
  </si>
  <si>
    <t>-141.9559871</t>
  </si>
  <si>
    <t>0224012-020</t>
  </si>
  <si>
    <t>Delta Junction Precinct</t>
  </si>
  <si>
    <t>+64.0602627</t>
  </si>
  <si>
    <t>-145.6935287</t>
  </si>
  <si>
    <t>0224006-613</t>
  </si>
  <si>
    <t>Mentasta Precinct (Part; Also See Part In Valdez Cordova Census Area)</t>
  </si>
  <si>
    <t>+63.2840061</t>
  </si>
  <si>
    <t>-144.4725121</t>
  </si>
  <si>
    <t>0224006-546</t>
  </si>
  <si>
    <t>Deltana Precinct</t>
  </si>
  <si>
    <t>+63.6504220</t>
  </si>
  <si>
    <t>-145.5181793</t>
  </si>
  <si>
    <t>070</t>
  </si>
  <si>
    <t>0207037-718</t>
  </si>
  <si>
    <t>Ekwok Precinct</t>
  </si>
  <si>
    <t>+59.2877742</t>
  </si>
  <si>
    <t>-157.2593474</t>
  </si>
  <si>
    <t>0207037-710</t>
  </si>
  <si>
    <t>Clarks Point Precinct</t>
  </si>
  <si>
    <t>+58.8190760</t>
  </si>
  <si>
    <t>-157.9775386</t>
  </si>
  <si>
    <t>0207037-726</t>
  </si>
  <si>
    <t>Manokotak Precinct</t>
  </si>
  <si>
    <t>+58.9576794</t>
  </si>
  <si>
    <t>-159.2121350</t>
  </si>
  <si>
    <t>0207037-714</t>
  </si>
  <si>
    <t>Dillingham Precinct</t>
  </si>
  <si>
    <t>+59.2050672</t>
  </si>
  <si>
    <t>-157.9760017</t>
  </si>
  <si>
    <t>0207037-730</t>
  </si>
  <si>
    <t>New Stuyahok Precinct</t>
  </si>
  <si>
    <t>+59.5784177</t>
  </si>
  <si>
    <t>-157.7440636</t>
  </si>
  <si>
    <t>0207037-724</t>
  </si>
  <si>
    <t>Koliganek Precinct</t>
  </si>
  <si>
    <t>+60.4083685</t>
  </si>
  <si>
    <t>-156.7895601</t>
  </si>
  <si>
    <t>0207037-702</t>
  </si>
  <si>
    <t>Aleknagik Precinct</t>
  </si>
  <si>
    <t>+60.2611075</t>
  </si>
  <si>
    <t>-159.0928755</t>
  </si>
  <si>
    <t>0207037-742</t>
  </si>
  <si>
    <t>Togiak Precinct</t>
  </si>
  <si>
    <t>+59.1441097</t>
  </si>
  <si>
    <t>-160.2713125</t>
  </si>
  <si>
    <t>090</t>
  </si>
  <si>
    <t>0209011-425</t>
  </si>
  <si>
    <t>North Pole Precinct</t>
  </si>
  <si>
    <t>+64.7527282</t>
  </si>
  <si>
    <t>-147.3626554</t>
  </si>
  <si>
    <t>0209011-420</t>
  </si>
  <si>
    <t>Newby Precinct</t>
  </si>
  <si>
    <t>+64.7496978</t>
  </si>
  <si>
    <t>-147.2997860</t>
  </si>
  <si>
    <t>0209011-415</t>
  </si>
  <si>
    <t>Moose Creek Precinct</t>
  </si>
  <si>
    <t>+64.6927505</t>
  </si>
  <si>
    <t>-147.2351320</t>
  </si>
  <si>
    <t>0209012-025</t>
  </si>
  <si>
    <t>Eielson Precinct</t>
  </si>
  <si>
    <t>+64.6641007</t>
  </si>
  <si>
    <t>-147.0362969</t>
  </si>
  <si>
    <t>0209011-410</t>
  </si>
  <si>
    <t>Chena Lakes Precinct</t>
  </si>
  <si>
    <t>+64.7537266</t>
  </si>
  <si>
    <t>-147.2077945</t>
  </si>
  <si>
    <t>0209007-210</t>
  </si>
  <si>
    <t>Chatanika Precinct</t>
  </si>
  <si>
    <t>+65.2001432</t>
  </si>
  <si>
    <t>-146.8155433</t>
  </si>
  <si>
    <t>0209007-260</t>
  </si>
  <si>
    <t>Two Rivers Precinct</t>
  </si>
  <si>
    <t>+65.0497321</t>
  </si>
  <si>
    <t>-146.3701237</t>
  </si>
  <si>
    <t>0209011-430</t>
  </si>
  <si>
    <t>Plack Precinct</t>
  </si>
  <si>
    <t>+64.7750739</t>
  </si>
  <si>
    <t>-147.3254395</t>
  </si>
  <si>
    <t>0209011-405</t>
  </si>
  <si>
    <t>Badger No. 2 Precinct</t>
  </si>
  <si>
    <t>+64.8076003</t>
  </si>
  <si>
    <t>-147.5371496</t>
  </si>
  <si>
    <t>0209011-400</t>
  </si>
  <si>
    <t>Badger No. 1 Precinct</t>
  </si>
  <si>
    <t>+64.8243557</t>
  </si>
  <si>
    <t>-147.4567417</t>
  </si>
  <si>
    <t>0209007-250</t>
  </si>
  <si>
    <t>Steese East Precinct</t>
  </si>
  <si>
    <t>+64.8590014</t>
  </si>
  <si>
    <t>-147.4966292</t>
  </si>
  <si>
    <t>0209010-365</t>
  </si>
  <si>
    <t>Fort Wainwright Precinct</t>
  </si>
  <si>
    <t>+64.8327544</t>
  </si>
  <si>
    <t>-147.6079732</t>
  </si>
  <si>
    <t>0209010-360</t>
  </si>
  <si>
    <t>Fairbanks No. 9 Precinct</t>
  </si>
  <si>
    <t>+64.8476395</t>
  </si>
  <si>
    <t>-147.6797007</t>
  </si>
  <si>
    <t>0209010-367</t>
  </si>
  <si>
    <t>Lakeview Precinct</t>
  </si>
  <si>
    <t>+64.8093426</t>
  </si>
  <si>
    <t>-147.7234498</t>
  </si>
  <si>
    <t>0209010-325</t>
  </si>
  <si>
    <t>Fairbanks No. 2 Precinct</t>
  </si>
  <si>
    <t>+64.8414875</t>
  </si>
  <si>
    <t>-147.7092987</t>
  </si>
  <si>
    <t>0209009-320</t>
  </si>
  <si>
    <t>Fairbanks No. 1 Precinct</t>
  </si>
  <si>
    <t>+64.8498584</t>
  </si>
  <si>
    <t>-147.7272052</t>
  </si>
  <si>
    <t>0209010-355</t>
  </si>
  <si>
    <t>Fairbanks No. 8 Precinct</t>
  </si>
  <si>
    <t>+64.8563169</t>
  </si>
  <si>
    <t>-147.7006805</t>
  </si>
  <si>
    <t>0209009-330</t>
  </si>
  <si>
    <t>Fairbanks No. 3 Precinct</t>
  </si>
  <si>
    <t>+64.8408054</t>
  </si>
  <si>
    <t>-147.7315774</t>
  </si>
  <si>
    <t>0209009-345</t>
  </si>
  <si>
    <t>Fairbanks No. 6 Precinct</t>
  </si>
  <si>
    <t>+64.8249046</t>
  </si>
  <si>
    <t>-147.7489126</t>
  </si>
  <si>
    <t>0209009-335</t>
  </si>
  <si>
    <t>Fairbanks No. 4 Precinct</t>
  </si>
  <si>
    <t>+64.8404984</t>
  </si>
  <si>
    <t>-147.7558444</t>
  </si>
  <si>
    <t>0209009-310</t>
  </si>
  <si>
    <t>Aurora Precinct</t>
  </si>
  <si>
    <t>+64.8540838</t>
  </si>
  <si>
    <t>-147.7697392</t>
  </si>
  <si>
    <t>0209009-353</t>
  </si>
  <si>
    <t>Fairbanks No. 10 Precinct</t>
  </si>
  <si>
    <t>+64.8329171</t>
  </si>
  <si>
    <t>-147.7902009</t>
  </si>
  <si>
    <t>0209009-340</t>
  </si>
  <si>
    <t>Fairbanks No. 5 Precinct</t>
  </si>
  <si>
    <t>+64.8395690</t>
  </si>
  <si>
    <t>-147.7941650</t>
  </si>
  <si>
    <t>0209007-240</t>
  </si>
  <si>
    <t>Shanly Precinct</t>
  </si>
  <si>
    <t>+64.8585617</t>
  </si>
  <si>
    <t>-147.7971802</t>
  </si>
  <si>
    <t>0209008-132</t>
  </si>
  <si>
    <t>Geist Precinct</t>
  </si>
  <si>
    <t>+64.8481668</t>
  </si>
  <si>
    <t>-147.8360266</t>
  </si>
  <si>
    <t>0209007-255</t>
  </si>
  <si>
    <t>Steese West Precinct</t>
  </si>
  <si>
    <t>+64.8956266</t>
  </si>
  <si>
    <t>-147.6801802</t>
  </si>
  <si>
    <t>0209007-245</t>
  </si>
  <si>
    <t>Steele Creek/Gilmore Precinct</t>
  </si>
  <si>
    <t>+64.8815506</t>
  </si>
  <si>
    <t>-147.3381015</t>
  </si>
  <si>
    <t>0209007-230</t>
  </si>
  <si>
    <t>Fox Precinct</t>
  </si>
  <si>
    <t>+65.0980337</t>
  </si>
  <si>
    <t>-147.9739774</t>
  </si>
  <si>
    <t>0209007-225</t>
  </si>
  <si>
    <t>Farmers Loop Precinct</t>
  </si>
  <si>
    <t>+64.9051290</t>
  </si>
  <si>
    <t>-147.7737788</t>
  </si>
  <si>
    <t>0209008-140</t>
  </si>
  <si>
    <t>University Campus Precinct</t>
  </si>
  <si>
    <t>+64.8694395</t>
  </si>
  <si>
    <t>-147.8426934</t>
  </si>
  <si>
    <t>0209008-143</t>
  </si>
  <si>
    <t>University Hills Precinct</t>
  </si>
  <si>
    <t>+64.8786626</t>
  </si>
  <si>
    <t>-147.9368366</t>
  </si>
  <si>
    <t>0209009-305</t>
  </si>
  <si>
    <t>Airport Precinct</t>
  </si>
  <si>
    <t>+64.8268693</t>
  </si>
  <si>
    <t>-147.8042971</t>
  </si>
  <si>
    <t>0209008-138</t>
  </si>
  <si>
    <t>Pike Precinct</t>
  </si>
  <si>
    <t>+64.8030835</t>
  </si>
  <si>
    <t>-147.8164981</t>
  </si>
  <si>
    <t>0209008-145</t>
  </si>
  <si>
    <t>University West Precinct</t>
  </si>
  <si>
    <t>+64.8366680</t>
  </si>
  <si>
    <t>-147.8648274</t>
  </si>
  <si>
    <t>0209008-130</t>
  </si>
  <si>
    <t>Ester Precinct</t>
  </si>
  <si>
    <t>+64.5257927</t>
  </si>
  <si>
    <t>-147.9821932</t>
  </si>
  <si>
    <t>0209008-115</t>
  </si>
  <si>
    <t>Chena Precinct</t>
  </si>
  <si>
    <t>+64.8009657</t>
  </si>
  <si>
    <t>-147.9828113</t>
  </si>
  <si>
    <t>0209011-435</t>
  </si>
  <si>
    <t>Richardson Precinct</t>
  </si>
  <si>
    <t>+64.7901801</t>
  </si>
  <si>
    <t>-147.4619362</t>
  </si>
  <si>
    <t>0209009-350</t>
  </si>
  <si>
    <t>Fairbanks No. 7 Precinct</t>
  </si>
  <si>
    <t>+64.8273138</t>
  </si>
  <si>
    <t>-147.7219779</t>
  </si>
  <si>
    <t>0209008-134</t>
  </si>
  <si>
    <t>Goldstream No. 2 Precinct</t>
  </si>
  <si>
    <t>+64.9308118</t>
  </si>
  <si>
    <t>-148.3359127</t>
  </si>
  <si>
    <t>0209007-235</t>
  </si>
  <si>
    <t>Goldstream No. 1 Precinct</t>
  </si>
  <si>
    <t>+64.9704359</t>
  </si>
  <si>
    <t>-147.7366359</t>
  </si>
  <si>
    <t>0209012-035</t>
  </si>
  <si>
    <t>Salcha Precinct</t>
  </si>
  <si>
    <t>+64.7940626</t>
  </si>
  <si>
    <t>-145.9118850</t>
  </si>
  <si>
    <t>100</t>
  </si>
  <si>
    <t>0210005-510</t>
  </si>
  <si>
    <t>Haines No. 1 Precinct</t>
  </si>
  <si>
    <t>+58.6375222</t>
  </si>
  <si>
    <t>-135.2165895</t>
  </si>
  <si>
    <t>0210005-512</t>
  </si>
  <si>
    <t>Haines Highway Precinct</t>
  </si>
  <si>
    <t>+59.3650857</t>
  </si>
  <si>
    <t>-136.0635751</t>
  </si>
  <si>
    <t>188</t>
  </si>
  <si>
    <t>0218840-020</t>
  </si>
  <si>
    <t>Kivalina Precinct</t>
  </si>
  <si>
    <t>+68.0348332</t>
  </si>
  <si>
    <t>-163.8003468</t>
  </si>
  <si>
    <t>0218840-024</t>
  </si>
  <si>
    <t>Kotzebue Precinct</t>
  </si>
  <si>
    <t>+66.9043225</t>
  </si>
  <si>
    <t>-162.5787528</t>
  </si>
  <si>
    <t>0218840-042</t>
  </si>
  <si>
    <t>Shungnak Precinct</t>
  </si>
  <si>
    <t>+66.6373952</t>
  </si>
  <si>
    <t>-157.5247807</t>
  </si>
  <si>
    <t>0218840-022</t>
  </si>
  <si>
    <t>Kobuk Precinct</t>
  </si>
  <si>
    <t>+67.0894072</t>
  </si>
  <si>
    <t>-156.1543370</t>
  </si>
  <si>
    <t>0218840-026</t>
  </si>
  <si>
    <t>Noatak Precinct</t>
  </si>
  <si>
    <t>+67.8831262</t>
  </si>
  <si>
    <t>-161.2475702</t>
  </si>
  <si>
    <t>0218840-002</t>
  </si>
  <si>
    <t>Ambler Precinct</t>
  </si>
  <si>
    <t>+67.6544935</t>
  </si>
  <si>
    <t>-157.6991567</t>
  </si>
  <si>
    <t>0218840-028</t>
  </si>
  <si>
    <t>Noorvik Precinct</t>
  </si>
  <si>
    <t>+66.8162645</t>
  </si>
  <si>
    <t>-161.0253690</t>
  </si>
  <si>
    <t>0218840-038</t>
  </si>
  <si>
    <t>Selawik Precinct</t>
  </si>
  <si>
    <t>+66.3921730</t>
  </si>
  <si>
    <t>-159.6756755</t>
  </si>
  <si>
    <t>0218840-014</t>
  </si>
  <si>
    <t>Deering Precinct</t>
  </si>
  <si>
    <t>+66.0682723</t>
  </si>
  <si>
    <t>-163.7298845</t>
  </si>
  <si>
    <t>0218840-012</t>
  </si>
  <si>
    <t>Buckland Precinct</t>
  </si>
  <si>
    <t>+65.7890039</t>
  </si>
  <si>
    <t>-161.1217470</t>
  </si>
  <si>
    <t>0218840-018</t>
  </si>
  <si>
    <t>Kiana Precinct</t>
  </si>
  <si>
    <t>+67.3134800</t>
  </si>
  <si>
    <t>-160.0101435</t>
  </si>
  <si>
    <t>020</t>
  </si>
  <si>
    <t>0202032-985</t>
  </si>
  <si>
    <t>Rabbit Creek Precinct</t>
  </si>
  <si>
    <t>+61.0821338</t>
  </si>
  <si>
    <t>-149.8036148</t>
  </si>
  <si>
    <t>0202017-215</t>
  </si>
  <si>
    <t>Eagle River No. 1 Precinct</t>
  </si>
  <si>
    <t>+61.3066618</t>
  </si>
  <si>
    <t>-149.5517748</t>
  </si>
  <si>
    <t>0202032-955</t>
  </si>
  <si>
    <t>Chugach Park No. 2 Precinct</t>
  </si>
  <si>
    <t>+61.1214608</t>
  </si>
  <si>
    <t>-149.7191380</t>
  </si>
  <si>
    <t>0202032-965</t>
  </si>
  <si>
    <t>Golden View Precinct</t>
  </si>
  <si>
    <t>+61.0643950</t>
  </si>
  <si>
    <t>-149.7579194</t>
  </si>
  <si>
    <t>0202032-940</t>
  </si>
  <si>
    <t>Bear Valley Precinct</t>
  </si>
  <si>
    <t>+61.0539425</t>
  </si>
  <si>
    <t>-149.6552932</t>
  </si>
  <si>
    <t>0202032-970</t>
  </si>
  <si>
    <t>Hiland Precinct</t>
  </si>
  <si>
    <t>+61.1564466</t>
  </si>
  <si>
    <t>-149.3909496</t>
  </si>
  <si>
    <t>0202032-980</t>
  </si>
  <si>
    <t>Indian Precinct</t>
  </si>
  <si>
    <t>+61.0360341</t>
  </si>
  <si>
    <t>-149.4553721</t>
  </si>
  <si>
    <t>0202032-960</t>
  </si>
  <si>
    <t>Girdwood Precinct</t>
  </si>
  <si>
    <t>+60.9658075</t>
  </si>
  <si>
    <t>-148.8766431</t>
  </si>
  <si>
    <t>0202032-950</t>
  </si>
  <si>
    <t>Chugach Park No. 1 Precinct</t>
  </si>
  <si>
    <t>+61.1976007</t>
  </si>
  <si>
    <t>-149.1363105</t>
  </si>
  <si>
    <t>0202030-840</t>
  </si>
  <si>
    <t>Abbott Loop No. 2 Precinct</t>
  </si>
  <si>
    <t>+61.1410861</t>
  </si>
  <si>
    <t>-149.7902554</t>
  </si>
  <si>
    <t>0202024-545</t>
  </si>
  <si>
    <t>East Dowling Precinct</t>
  </si>
  <si>
    <t>+61.1628064</t>
  </si>
  <si>
    <t>-149.8452693</t>
  </si>
  <si>
    <t>0202029-820</t>
  </si>
  <si>
    <t>Dimond No. 3 Precinct</t>
  </si>
  <si>
    <t>+61.1343265</t>
  </si>
  <si>
    <t>-149.8639320</t>
  </si>
  <si>
    <t>0202016-165</t>
  </si>
  <si>
    <t>Peters Creek No. 2 Precinct</t>
  </si>
  <si>
    <t>+61.3488245</t>
  </si>
  <si>
    <t>-149.3997957</t>
  </si>
  <si>
    <t>0202031-930</t>
  </si>
  <si>
    <t>Huffman No. 7 Precinct</t>
  </si>
  <si>
    <t>+61.1116465</t>
  </si>
  <si>
    <t>-149.7898963</t>
  </si>
  <si>
    <t>110</t>
  </si>
  <si>
    <t>0211003-310</t>
  </si>
  <si>
    <t>Juneau No. 1 Precinct</t>
  </si>
  <si>
    <t>+58.3407023</t>
  </si>
  <si>
    <t>-133.8860665</t>
  </si>
  <si>
    <t>0211004-460</t>
  </si>
  <si>
    <t>Lynn Canal Precinct</t>
  </si>
  <si>
    <t>+58.7306949</t>
  </si>
  <si>
    <t>-134.8163144</t>
  </si>
  <si>
    <t>0211003-360</t>
  </si>
  <si>
    <t>Lemon Creek Precinct</t>
  </si>
  <si>
    <t>+58.3871686</t>
  </si>
  <si>
    <t>-134.4578291</t>
  </si>
  <si>
    <t>0211003-300</t>
  </si>
  <si>
    <t>Douglas Precinct</t>
  </si>
  <si>
    <t>+58.1464834</t>
  </si>
  <si>
    <t>-134.4468846</t>
  </si>
  <si>
    <t>0211003-330</t>
  </si>
  <si>
    <t>Juneau No. 3 Precinct</t>
  </si>
  <si>
    <t>+58.3099653</t>
  </si>
  <si>
    <t>-134.4206784</t>
  </si>
  <si>
    <t>0211004-440</t>
  </si>
  <si>
    <t>Mendenhall Valley No. 4 Precinct</t>
  </si>
  <si>
    <t>+58.4406189</t>
  </si>
  <si>
    <t>-134.6059861</t>
  </si>
  <si>
    <t>0211004-450</t>
  </si>
  <si>
    <t>Auke Bay - Fritz Cove Precinct</t>
  </si>
  <si>
    <t>+58.3539250</t>
  </si>
  <si>
    <t>-134.6987194</t>
  </si>
  <si>
    <t>050</t>
  </si>
  <si>
    <t>0205006-665</t>
  </si>
  <si>
    <t>Sleetmute Precinct</t>
  </si>
  <si>
    <t>+61.4688040</t>
  </si>
  <si>
    <t>-156.6922064</t>
  </si>
  <si>
    <t>0205038-818</t>
  </si>
  <si>
    <t>Upper Kalskag Precinct</t>
  </si>
  <si>
    <t>+61.4388635</t>
  </si>
  <si>
    <t>-161.0647134</t>
  </si>
  <si>
    <t>0205038-824</t>
  </si>
  <si>
    <t>Kongiganak Precinct</t>
  </si>
  <si>
    <t>+59.9510109</t>
  </si>
  <si>
    <t>-162.8009442</t>
  </si>
  <si>
    <t>0205038-816</t>
  </si>
  <si>
    <t>Goodnews Bay Precinct</t>
  </si>
  <si>
    <t>+58.9554776</t>
  </si>
  <si>
    <t>-161.5866950</t>
  </si>
  <si>
    <t>0205038-844</t>
  </si>
  <si>
    <t>Quinhagak Precinct</t>
  </si>
  <si>
    <t>+59.6794019</t>
  </si>
  <si>
    <t>-161.3224777</t>
  </si>
  <si>
    <t>0205038-814</t>
  </si>
  <si>
    <t>Eek Precinct</t>
  </si>
  <si>
    <t>+60.0299884</t>
  </si>
  <si>
    <t>-160.7796245</t>
  </si>
  <si>
    <t>0205038-822</t>
  </si>
  <si>
    <t>Kipnuk Precinct</t>
  </si>
  <si>
    <t>+59.8858744</t>
  </si>
  <si>
    <t>-163.8437674</t>
  </si>
  <si>
    <t>0205038-828</t>
  </si>
  <si>
    <t>Kwigillingok Precinct</t>
  </si>
  <si>
    <t>+59.9083299</t>
  </si>
  <si>
    <t>-163.3647389</t>
  </si>
  <si>
    <t>0205038-850</t>
  </si>
  <si>
    <t>Tuntutuliak Precinct</t>
  </si>
  <si>
    <t>+60.1260427</t>
  </si>
  <si>
    <t>-162.6676564</t>
  </si>
  <si>
    <t>0205038-808</t>
  </si>
  <si>
    <t>Bethel No. 2 Precinct</t>
  </si>
  <si>
    <t>+60.7648539</t>
  </si>
  <si>
    <t>-161.8043605</t>
  </si>
  <si>
    <t>0205038-836</t>
  </si>
  <si>
    <t>Napaskiak Precinct</t>
  </si>
  <si>
    <t>+60.6205355</t>
  </si>
  <si>
    <t>-161.7548480</t>
  </si>
  <si>
    <t>0202030-850</t>
  </si>
  <si>
    <t>Abbott Loop No. 4 Precinct</t>
  </si>
  <si>
    <t>+61.1307010</t>
  </si>
  <si>
    <t>-149.7589113</t>
  </si>
  <si>
    <t>0202030-845</t>
  </si>
  <si>
    <t>Abbott Loop No. 3 Precinct</t>
  </si>
  <si>
    <t>+61.1311486</t>
  </si>
  <si>
    <t>-149.8064975</t>
  </si>
  <si>
    <t>0202024-575</t>
  </si>
  <si>
    <t>Tudor Precinct</t>
  </si>
  <si>
    <t>+61.1738811</t>
  </si>
  <si>
    <t>-149.8482088</t>
  </si>
  <si>
    <t>0202022-455</t>
  </si>
  <si>
    <t>South Mountain View No. 2 Precinct</t>
  </si>
  <si>
    <t>+61.2123597</t>
  </si>
  <si>
    <t>-149.8018628</t>
  </si>
  <si>
    <t>0202020-355</t>
  </si>
  <si>
    <t>Wonder Park Precinct</t>
  </si>
  <si>
    <t>+61.2170343</t>
  </si>
  <si>
    <t>-149.7857052</t>
  </si>
  <si>
    <t>0202022-430</t>
  </si>
  <si>
    <t>Airport Heights No. 1 Precinct</t>
  </si>
  <si>
    <t>+61.2106536</t>
  </si>
  <si>
    <t>-149.8165143</t>
  </si>
  <si>
    <t>0202017-200</t>
  </si>
  <si>
    <t>Chugach Park No. 3 Precinct</t>
  </si>
  <si>
    <t>+61.3333229</t>
  </si>
  <si>
    <t>-149.5295920</t>
  </si>
  <si>
    <t>0202017-210</t>
  </si>
  <si>
    <t>Downtown Eagle River No. 2 Precinct</t>
  </si>
  <si>
    <t>+61.3220197</t>
  </si>
  <si>
    <t>-149.5574781</t>
  </si>
  <si>
    <t>0211004-430</t>
  </si>
  <si>
    <t>Mendenhall Valley No. 3 Precinct</t>
  </si>
  <si>
    <t>+58.3958412</t>
  </si>
  <si>
    <t>-134.5756515</t>
  </si>
  <si>
    <t>0211003-340</t>
  </si>
  <si>
    <t>Juneau No. 4 Precinct</t>
  </si>
  <si>
    <t>+58.2861571</t>
  </si>
  <si>
    <t>-134.4311632</t>
  </si>
  <si>
    <t>0211004-420</t>
  </si>
  <si>
    <t>Mendenhall Valley No. 2 Precinct</t>
  </si>
  <si>
    <t>+58.3862735</t>
  </si>
  <si>
    <t>-134.5506888</t>
  </si>
  <si>
    <t>0205038-806</t>
  </si>
  <si>
    <t>Bethel No. 1 Precinct</t>
  </si>
  <si>
    <t>+60.8075055</t>
  </si>
  <si>
    <t>-161.7107605</t>
  </si>
  <si>
    <t>0205038-810</t>
  </si>
  <si>
    <t>Bethel No. 3 Precinct</t>
  </si>
  <si>
    <t>+60.8141554</t>
  </si>
  <si>
    <t>-161.8508097</t>
  </si>
  <si>
    <t>0205038-842</t>
  </si>
  <si>
    <t>Nunapitchuk Precinct</t>
  </si>
  <si>
    <t>+60.8824661</t>
  </si>
  <si>
    <t>-162.4636368</t>
  </si>
  <si>
    <t>0205038-826</t>
  </si>
  <si>
    <t>Kwethluk Precinct</t>
  </si>
  <si>
    <t>+60.4395676</t>
  </si>
  <si>
    <t>-160.4382974</t>
  </si>
  <si>
    <t>0205038-804</t>
  </si>
  <si>
    <t>Atmautluak Precinct</t>
  </si>
  <si>
    <t>+60.8824466</t>
  </si>
  <si>
    <t>-162.3061063</t>
  </si>
  <si>
    <t>0205038-834</t>
  </si>
  <si>
    <t>Napakiak Precinct</t>
  </si>
  <si>
    <t>+60.8219948</t>
  </si>
  <si>
    <t>-161.9508405</t>
  </si>
  <si>
    <t>0205038-846</t>
  </si>
  <si>
    <t>Toksook Bay Precinct</t>
  </si>
  <si>
    <t>+60.5289600</t>
  </si>
  <si>
    <t>-165.1058359</t>
  </si>
  <si>
    <t>0205038-852</t>
  </si>
  <si>
    <t>Tununak Precinct</t>
  </si>
  <si>
    <t>+60.5387698</t>
  </si>
  <si>
    <t>-165.3300544</t>
  </si>
  <si>
    <t>0205038-840</t>
  </si>
  <si>
    <t>Nightmute Precinct</t>
  </si>
  <si>
    <t>+60.5237162</t>
  </si>
  <si>
    <t>-164.8325817</t>
  </si>
  <si>
    <t>0202029-830</t>
  </si>
  <si>
    <t>Independence Park No. 2 Precinct</t>
  </si>
  <si>
    <t>+61.1288039</t>
  </si>
  <si>
    <t>-149.8484783</t>
  </si>
  <si>
    <t>0202029-825</t>
  </si>
  <si>
    <t>Independence Park No. 1 Precinct</t>
  </si>
  <si>
    <t>+61.1373237</t>
  </si>
  <si>
    <t>-149.8433408</t>
  </si>
  <si>
    <t>0202025-635</t>
  </si>
  <si>
    <t>Willowcrest No. 1 Precinct</t>
  </si>
  <si>
    <t>+61.1794101</t>
  </si>
  <si>
    <t>-149.8974244</t>
  </si>
  <si>
    <t>0202023-540</t>
  </si>
  <si>
    <t>Rodgers Park Precinct</t>
  </si>
  <si>
    <t>+61.2012136</t>
  </si>
  <si>
    <t>-149.8478429</t>
  </si>
  <si>
    <t>0202023-525</t>
  </si>
  <si>
    <t>Fireweed Precinct</t>
  </si>
  <si>
    <t>+61.1990936</t>
  </si>
  <si>
    <t>-149.8781667</t>
  </si>
  <si>
    <t>0202030-835</t>
  </si>
  <si>
    <t>Abbott Loop No. 1 Precinct</t>
  </si>
  <si>
    <t>+61.1483484</t>
  </si>
  <si>
    <t>-149.8192122</t>
  </si>
  <si>
    <t>0202031-935</t>
  </si>
  <si>
    <t>Huffman No. 8 Precinct</t>
  </si>
  <si>
    <t>+61.1096584</t>
  </si>
  <si>
    <t>-149.7640132</t>
  </si>
  <si>
    <t>0202030-855</t>
  </si>
  <si>
    <t>Laurel/Dowling Precinct</t>
  </si>
  <si>
    <t>+61.1627489</t>
  </si>
  <si>
    <t>-149.8193403</t>
  </si>
  <si>
    <t>0202031-925</t>
  </si>
  <si>
    <t>Huffman No. 6 Precinct</t>
  </si>
  <si>
    <t>+61.1010353</t>
  </si>
  <si>
    <t>-149.8111381</t>
  </si>
  <si>
    <t>0211003-390</t>
  </si>
  <si>
    <t>Switzer Creek Precinct</t>
  </si>
  <si>
    <t>+58.3698207</t>
  </si>
  <si>
    <t>-134.5264880</t>
  </si>
  <si>
    <t>0211004-410</t>
  </si>
  <si>
    <t>Mendenhall Valley No. 1 District</t>
  </si>
  <si>
    <t>+58.3784442</t>
  </si>
  <si>
    <t>-134.5821148</t>
  </si>
  <si>
    <t>0205038-812</t>
  </si>
  <si>
    <t>Chefornak Precinct</t>
  </si>
  <si>
    <t>+60.4280475</t>
  </si>
  <si>
    <t>-163.8619893</t>
  </si>
  <si>
    <t>0205038-838</t>
  </si>
  <si>
    <t>Newtok Precinct</t>
  </si>
  <si>
    <t>+60.9278930</t>
  </si>
  <si>
    <t>-164.3103203</t>
  </si>
  <si>
    <t>0205038-832</t>
  </si>
  <si>
    <t>Mekoryuk Precinct</t>
  </si>
  <si>
    <t>+60.0972672</t>
  </si>
  <si>
    <t>-166.3903892</t>
  </si>
  <si>
    <t>0205038-830</t>
  </si>
  <si>
    <t>Lower Kalskag Precinct</t>
  </si>
  <si>
    <t>+61.5158128</t>
  </si>
  <si>
    <t>-160.3576352</t>
  </si>
  <si>
    <t>0205038-820</t>
  </si>
  <si>
    <t>Kasigluk Precinct</t>
  </si>
  <si>
    <t>+60.7395189</t>
  </si>
  <si>
    <t>-163.1335099</t>
  </si>
  <si>
    <t>0205038-800</t>
  </si>
  <si>
    <t>Akiachak Precinct</t>
  </si>
  <si>
    <t>+61.0245580</t>
  </si>
  <si>
    <t>-161.8051726</t>
  </si>
  <si>
    <t>0205038-848</t>
  </si>
  <si>
    <t>Tuluksak Precinct</t>
  </si>
  <si>
    <t>+61.0699755</t>
  </si>
  <si>
    <t>-160.3811095</t>
  </si>
  <si>
    <t>0205006-545</t>
  </si>
  <si>
    <t>Crooked Creek Precinct</t>
  </si>
  <si>
    <t>+61.5235521</t>
  </si>
  <si>
    <t>-158.0360918</t>
  </si>
  <si>
    <t>0205006-610</t>
  </si>
  <si>
    <t>Mcgrath Precinct (Part; Also See Part In Yukon-Koyukuk Census Area)</t>
  </si>
  <si>
    <t>+61.4005767</t>
  </si>
  <si>
    <t>-154.7261967</t>
  </si>
  <si>
    <t>0205038-802</t>
  </si>
  <si>
    <t>Akiak Precinct</t>
  </si>
  <si>
    <t>+60.8110518</t>
  </si>
  <si>
    <t>-160.4470487</t>
  </si>
  <si>
    <t>0205006-510</t>
  </si>
  <si>
    <t>Aniak Precinct (Part; Also See Part In Wade Hampton Census Area)</t>
  </si>
  <si>
    <t>+61.4443821</t>
  </si>
  <si>
    <t>-159.0211056</t>
  </si>
  <si>
    <t>0205006-540</t>
  </si>
  <si>
    <t>Chuathbaluk Precinct</t>
  </si>
  <si>
    <t>+61.5755393</t>
  </si>
  <si>
    <t>-159.2470699</t>
  </si>
  <si>
    <t>0218039-952</t>
  </si>
  <si>
    <t>White Mountain Precinct</t>
  </si>
  <si>
    <t>+64.9302891</t>
  </si>
  <si>
    <t>-163.3803659</t>
  </si>
  <si>
    <t>0218039-912</t>
  </si>
  <si>
    <t>Gambell Precinct</t>
  </si>
  <si>
    <t>+63.4978083</t>
  </si>
  <si>
    <t>-171.4290905</t>
  </si>
  <si>
    <t>282</t>
  </si>
  <si>
    <t>0228205-556</t>
  </si>
  <si>
    <t>Tatitlek Precinct (Part; Also See Part In Valdez-Cordova Census Area)</t>
  </si>
  <si>
    <t>+60.1725300</t>
  </si>
  <si>
    <t>-142.3179068</t>
  </si>
  <si>
    <t>0228205-570</t>
  </si>
  <si>
    <t>Yakutat Precinct</t>
  </si>
  <si>
    <t>+59.7924491</t>
  </si>
  <si>
    <t>-139.2579825</t>
  </si>
  <si>
    <t>0202028-735</t>
  </si>
  <si>
    <t>Campbell Lake Precinct</t>
  </si>
  <si>
    <t>+61.1321473</t>
  </si>
  <si>
    <t>-149.9829140</t>
  </si>
  <si>
    <t>0202023-535</t>
  </si>
  <si>
    <t>Merrill Field Precinct</t>
  </si>
  <si>
    <t>+61.2104661</t>
  </si>
  <si>
    <t>-149.8479468</t>
  </si>
  <si>
    <t>0202023-515</t>
  </si>
  <si>
    <t>Downtown No. 4 Precinct</t>
  </si>
  <si>
    <t>+61.2076656</t>
  </si>
  <si>
    <t>-149.8794605</t>
  </si>
  <si>
    <t>0202031-920</t>
  </si>
  <si>
    <t>Huffman No. 5 Precinct</t>
  </si>
  <si>
    <t>+61.1022437</t>
  </si>
  <si>
    <t>-149.8253070</t>
  </si>
  <si>
    <t>0202031-910</t>
  </si>
  <si>
    <t>Huffman No. 3 Precinct</t>
  </si>
  <si>
    <t>+61.1020836</t>
  </si>
  <si>
    <t>-149.8508894</t>
  </si>
  <si>
    <t>0202031-915</t>
  </si>
  <si>
    <t>Huffman No. 4 Precinct</t>
  </si>
  <si>
    <t>+61.1024500</t>
  </si>
  <si>
    <t>-149.8384931</t>
  </si>
  <si>
    <t>0211003-350</t>
  </si>
  <si>
    <t>Juneau Airport Area Precinct</t>
  </si>
  <si>
    <t>+58.3523884</t>
  </si>
  <si>
    <t>-134.5854540</t>
  </si>
  <si>
    <t>0211003-370</t>
  </si>
  <si>
    <t>North Douglas Precinct</t>
  </si>
  <si>
    <t>+58.3005160</t>
  </si>
  <si>
    <t>-134.5821263</t>
  </si>
  <si>
    <t>0218039-934</t>
  </si>
  <si>
    <t>Savoonga Precinct</t>
  </si>
  <si>
    <t>+63.3347495</t>
  </si>
  <si>
    <t>-169.7010140</t>
  </si>
  <si>
    <t>0218039-920</t>
  </si>
  <si>
    <t>Koyuk Precinct</t>
  </si>
  <si>
    <t>+65.1088079</t>
  </si>
  <si>
    <t>-160.7685916</t>
  </si>
  <si>
    <t>0218039-914</t>
  </si>
  <si>
    <t>Golovin Precinct</t>
  </si>
  <si>
    <t>+64.8323864</t>
  </si>
  <si>
    <t>-162.5140085</t>
  </si>
  <si>
    <t>0218039-908</t>
  </si>
  <si>
    <t>Elim Precinct</t>
  </si>
  <si>
    <t>+64.6974222</t>
  </si>
  <si>
    <t>-162.0118601</t>
  </si>
  <si>
    <t>0218039-938</t>
  </si>
  <si>
    <t>Shaktoolik Precinct</t>
  </si>
  <si>
    <t>+64.9544890</t>
  </si>
  <si>
    <t>-160.2248975</t>
  </si>
  <si>
    <t>0218039-950</t>
  </si>
  <si>
    <t>Wales Precinct</t>
  </si>
  <si>
    <t>+65.6716362</t>
  </si>
  <si>
    <t>-166.9214276</t>
  </si>
  <si>
    <t>0218039-902</t>
  </si>
  <si>
    <t>Brevig Mission Precinct</t>
  </si>
  <si>
    <t>+65.4724420</t>
  </si>
  <si>
    <t>-167.1958122</t>
  </si>
  <si>
    <t>0218040-040</t>
  </si>
  <si>
    <t>Shishmaref Precinct</t>
  </si>
  <si>
    <t>+66.1536983</t>
  </si>
  <si>
    <t>-165.4634672</t>
  </si>
  <si>
    <t>0218039-946</t>
  </si>
  <si>
    <t>Teller Precinct</t>
  </si>
  <si>
    <t>+65.4666003</t>
  </si>
  <si>
    <t>-165.3525754</t>
  </si>
  <si>
    <t>0202027-720</t>
  </si>
  <si>
    <t>Sand Lake No. 2 Precinct</t>
  </si>
  <si>
    <t>+61.1553409</t>
  </si>
  <si>
    <t>-149.9229461</t>
  </si>
  <si>
    <t>0202026-665</t>
  </si>
  <si>
    <t>Turnagain No. 1 Precinct</t>
  </si>
  <si>
    <t>+61.1920950</t>
  </si>
  <si>
    <t>-149.9722007</t>
  </si>
  <si>
    <t>0202019-330</t>
  </si>
  <si>
    <t>Nunaka Valley Precinct</t>
  </si>
  <si>
    <t>+61.2092917</t>
  </si>
  <si>
    <t>-149.7704381</t>
  </si>
  <si>
    <t>0202020-335</t>
  </si>
  <si>
    <t>Northeast Anchorage Precinct</t>
  </si>
  <si>
    <t>+61.2205900</t>
  </si>
  <si>
    <t>-149.7634353</t>
  </si>
  <si>
    <t>0202031-905</t>
  </si>
  <si>
    <t>Huffman No. 2 Precinct</t>
  </si>
  <si>
    <t>+61.1159779</t>
  </si>
  <si>
    <t>-149.8296509</t>
  </si>
  <si>
    <t>0202032-945</t>
  </si>
  <si>
    <t>Centennial Park Precinct</t>
  </si>
  <si>
    <t>+61.2276368</t>
  </si>
  <si>
    <t>-149.7139597</t>
  </si>
  <si>
    <t>0202028-740</t>
  </si>
  <si>
    <t>Jewel Lake No. 2 Precinct</t>
  </si>
  <si>
    <t>+61.1393556</t>
  </si>
  <si>
    <t>-149.9424646</t>
  </si>
  <si>
    <t>0211003-320</t>
  </si>
  <si>
    <t>Juneau No. 2 Precinct</t>
  </si>
  <si>
    <t>+58.3049081</t>
  </si>
  <si>
    <t>-134.3807466</t>
  </si>
  <si>
    <t>0211003-380</t>
  </si>
  <si>
    <t>Juneau Salmon Creek Precinct</t>
  </si>
  <si>
    <t>+58.3637952</t>
  </si>
  <si>
    <t>-134.4067417</t>
  </si>
  <si>
    <t>0218039-906</t>
  </si>
  <si>
    <t>Diomede Precinct</t>
  </si>
  <si>
    <t>+65.7537683</t>
  </si>
  <si>
    <t>-168.9231439</t>
  </si>
  <si>
    <t>0202026-660</t>
  </si>
  <si>
    <t>Lake Spenard Precinct</t>
  </si>
  <si>
    <t>+61.1803731</t>
  </si>
  <si>
    <t>-149.9485236</t>
  </si>
  <si>
    <t>0202026-655</t>
  </si>
  <si>
    <t>Lake Hood Precinct</t>
  </si>
  <si>
    <t>+61.1865520</t>
  </si>
  <si>
    <t>-149.9460396</t>
  </si>
  <si>
    <t>0202020-345</t>
  </si>
  <si>
    <t>North Mountain View No. 2 Precinct</t>
  </si>
  <si>
    <t>+61.2240245</t>
  </si>
  <si>
    <t>-149.8105843</t>
  </si>
  <si>
    <t>0202020-350</t>
  </si>
  <si>
    <t>South Mountain View No. 1 Precinct</t>
  </si>
  <si>
    <t>+61.2184183</t>
  </si>
  <si>
    <t>-149.8046434</t>
  </si>
  <si>
    <t>0202020-340</t>
  </si>
  <si>
    <t>North Mountain View No. 1 Precinct</t>
  </si>
  <si>
    <t>+61.2295619</t>
  </si>
  <si>
    <t>-149.8046887</t>
  </si>
  <si>
    <t>0202018-245</t>
  </si>
  <si>
    <t>Fort Richardson Precinct</t>
  </si>
  <si>
    <t>+61.3399163</t>
  </si>
  <si>
    <t>-149.6958560</t>
  </si>
  <si>
    <t>0202023-520</t>
  </si>
  <si>
    <t>+61.2208586</t>
  </si>
  <si>
    <t>-149.8505914</t>
  </si>
  <si>
    <t>0202018-235</t>
  </si>
  <si>
    <t>Elmendorf Precinct</t>
  </si>
  <si>
    <t>+61.2666682</t>
  </si>
  <si>
    <t>-149.8308576</t>
  </si>
  <si>
    <t>0202028-750</t>
  </si>
  <si>
    <t>Oceanview No. 1 Precinct</t>
  </si>
  <si>
    <t>+61.0933123</t>
  </si>
  <si>
    <t>-149.8674822</t>
  </si>
  <si>
    <t>013</t>
  </si>
  <si>
    <t>0201337-732</t>
  </si>
  <si>
    <t>Port Heiden Precinct (Part; Also See Part In Lake And Peninsula Borough)</t>
  </si>
  <si>
    <t>+56.6942824</t>
  </si>
  <si>
    <t>-159.3584401</t>
  </si>
  <si>
    <t>0201337-734</t>
  </si>
  <si>
    <t>Sand Point Precinct</t>
  </si>
  <si>
    <t>+55.6690257</t>
  </si>
  <si>
    <t>-160.2397050</t>
  </si>
  <si>
    <t>0201337-720</t>
  </si>
  <si>
    <t>King Cove Precinct</t>
  </si>
  <si>
    <t>+55.3309687</t>
  </si>
  <si>
    <t>-161.7962224</t>
  </si>
  <si>
    <t>0201337-712</t>
  </si>
  <si>
    <t>Cold Bay Precinct</t>
  </si>
  <si>
    <t>+54.8894464</t>
  </si>
  <si>
    <t>-163.5793959</t>
  </si>
  <si>
    <t>0201337-700</t>
  </si>
  <si>
    <t>Akutan Precinct</t>
  </si>
  <si>
    <t>+54.2064210</t>
  </si>
  <si>
    <t>-165.5569428</t>
  </si>
  <si>
    <t>0202026-650</t>
  </si>
  <si>
    <t>Inlet View No. 2 Precinct</t>
  </si>
  <si>
    <t>+61.2008501</t>
  </si>
  <si>
    <t>-149.9545889</t>
  </si>
  <si>
    <t>0202025-640</t>
  </si>
  <si>
    <t>Willowcrest No. 2 Precinct</t>
  </si>
  <si>
    <t>+61.1843936</t>
  </si>
  <si>
    <t>-149.9055992</t>
  </si>
  <si>
    <t>0202025-620</t>
  </si>
  <si>
    <t>Spenard No. 2 Precinct</t>
  </si>
  <si>
    <t>+61.1933699</t>
  </si>
  <si>
    <t>-149.9054552</t>
  </si>
  <si>
    <t>0202025-615</t>
  </si>
  <si>
    <t>Spenard No. 1 Precinct</t>
  </si>
  <si>
    <t>+61.1998710</t>
  </si>
  <si>
    <t>-149.9006810</t>
  </si>
  <si>
    <t>0202025-625</t>
  </si>
  <si>
    <t>Spenard No. 3 Precinct</t>
  </si>
  <si>
    <t>+61.1933022</t>
  </si>
  <si>
    <t>-149.8923253</t>
  </si>
  <si>
    <t>0202025-630</t>
  </si>
  <si>
    <t>Westchester No. 1 Precinct</t>
  </si>
  <si>
    <t>+61.2060190</t>
  </si>
  <si>
    <t>-149.8970593</t>
  </si>
  <si>
    <t>0202026-685</t>
  </si>
  <si>
    <t>Westchester No. 2 Precinct</t>
  </si>
  <si>
    <t>+61.2113154</t>
  </si>
  <si>
    <t>-149.9199711</t>
  </si>
  <si>
    <t>0202023-530</t>
  </si>
  <si>
    <t>Government Hill No. 1 Precinct</t>
  </si>
  <si>
    <t>+61.2281174</t>
  </si>
  <si>
    <t>-149.8872091</t>
  </si>
  <si>
    <t>0202017-220</t>
  </si>
  <si>
    <t>Eagle River No. 2 Precinct</t>
  </si>
  <si>
    <t>+61.3060989</t>
  </si>
  <si>
    <t>-149.5241517</t>
  </si>
  <si>
    <t>0202027-700</t>
  </si>
  <si>
    <t>Dimond No. 1 Precinct</t>
  </si>
  <si>
    <t>+61.1453921</t>
  </si>
  <si>
    <t>-149.9184176</t>
  </si>
  <si>
    <t>0202023-510</t>
  </si>
  <si>
    <t>Downtown No. 3 Precinct</t>
  </si>
  <si>
    <t>+61.2115697</t>
  </si>
  <si>
    <t>-149.8972029</t>
  </si>
  <si>
    <t>0202023-505</t>
  </si>
  <si>
    <t>Downtown No. 2 Precinct</t>
  </si>
  <si>
    <t>+61.2180901</t>
  </si>
  <si>
    <t>-149.8818402</t>
  </si>
  <si>
    <t>0202017-205</t>
  </si>
  <si>
    <t>Downtown Eagle River No. 1 Precinct</t>
  </si>
  <si>
    <t>+61.3255294</t>
  </si>
  <si>
    <t>-149.5746932</t>
  </si>
  <si>
    <t>0202016-160</t>
  </si>
  <si>
    <t>Peters Creek No. 1 Precinct</t>
  </si>
  <si>
    <t>+61.4214403</t>
  </si>
  <si>
    <t>-149.4530859</t>
  </si>
  <si>
    <t>0202018-250</t>
  </si>
  <si>
    <t>Government Hill No. 2 Precinct</t>
  </si>
  <si>
    <t>+61.2326867</t>
  </si>
  <si>
    <t>-149.8913897</t>
  </si>
  <si>
    <t>0202026-680</t>
  </si>
  <si>
    <t>Turnagain No. 4 Precinct</t>
  </si>
  <si>
    <t>+61.1868481</t>
  </si>
  <si>
    <t>-149.9292118</t>
  </si>
  <si>
    <t>0202027-710</t>
  </si>
  <si>
    <t>Kincaid Precinct</t>
  </si>
  <si>
    <t>+61.1648107</t>
  </si>
  <si>
    <t>-150.1778033</t>
  </si>
  <si>
    <t>0202028-745</t>
  </si>
  <si>
    <t>Klatt No. 1 Precinct</t>
  </si>
  <si>
    <t>+61.1064021</t>
  </si>
  <si>
    <t>-149.9120513</t>
  </si>
  <si>
    <t>0202029-805</t>
  </si>
  <si>
    <t>Campbell Creek No. 2 Precinct</t>
  </si>
  <si>
    <t>+61.1471016</t>
  </si>
  <si>
    <t>-149.9006958</t>
  </si>
  <si>
    <t>0202018-255</t>
  </si>
  <si>
    <t>North Muldoon Precinct</t>
  </si>
  <si>
    <t>+61.2283910</t>
  </si>
  <si>
    <t>-149.7314519</t>
  </si>
  <si>
    <t>0202016-145</t>
  </si>
  <si>
    <t>Eklutna Precinct</t>
  </si>
  <si>
    <t>+61.2336413</t>
  </si>
  <si>
    <t>-148.9650864</t>
  </si>
  <si>
    <t>0202018-240</t>
  </si>
  <si>
    <t>Fire Lake Precinct</t>
  </si>
  <si>
    <t>+61.3729776</t>
  </si>
  <si>
    <t>-149.5465371</t>
  </si>
  <si>
    <t>0202019-300</t>
  </si>
  <si>
    <t>Cheney Lake Precinct</t>
  </si>
  <si>
    <t>+61.2043035</t>
  </si>
  <si>
    <t>-149.7563850</t>
  </si>
  <si>
    <t>0202019-320</t>
  </si>
  <si>
    <t>Muldoon No. 3 Precinct</t>
  </si>
  <si>
    <t>+61.2025874</t>
  </si>
  <si>
    <t>-149.7261892</t>
  </si>
  <si>
    <t>0202028-730</t>
  </si>
  <si>
    <t>Bay Shore Precinct</t>
  </si>
  <si>
    <t>+61.1242929</t>
  </si>
  <si>
    <t>-149.9564551</t>
  </si>
  <si>
    <t>0202023-500</t>
  </si>
  <si>
    <t>Downtown No. 1 Precinct</t>
  </si>
  <si>
    <t>+61.2144950</t>
  </si>
  <si>
    <t>-149.9131496</t>
  </si>
  <si>
    <t>122</t>
  </si>
  <si>
    <t>0212233-710</t>
  </si>
  <si>
    <t>Kenai No. 1 Precinct</t>
  </si>
  <si>
    <t>+60.5696617</t>
  </si>
  <si>
    <t>-151.2925929</t>
  </si>
  <si>
    <t>0212233-730</t>
  </si>
  <si>
    <t>Kenai No. 3 Precinct</t>
  </si>
  <si>
    <t>+60.5297284</t>
  </si>
  <si>
    <t>-151.1899671</t>
  </si>
  <si>
    <t>0212233-740</t>
  </si>
  <si>
    <t>K-Beach Precinct</t>
  </si>
  <si>
    <t>+60.5046784</t>
  </si>
  <si>
    <t>-151.2343018</t>
  </si>
  <si>
    <t>0212234-810</t>
  </si>
  <si>
    <t>Funny River Precinct</t>
  </si>
  <si>
    <t>+60.2998860</t>
  </si>
  <si>
    <t>-150.4992365</t>
  </si>
  <si>
    <t>0212234-820</t>
  </si>
  <si>
    <t>Kasilof Precinct</t>
  </si>
  <si>
    <t>+60.2669714</t>
  </si>
  <si>
    <t>-151.2981721</t>
  </si>
  <si>
    <t>0212234-830</t>
  </si>
  <si>
    <t>Mackey Lake Precinct</t>
  </si>
  <si>
    <t>+60.5227975</t>
  </si>
  <si>
    <t>-151.0042929</t>
  </si>
  <si>
    <t>0212234-880</t>
  </si>
  <si>
    <t>Sterling Precinct</t>
  </si>
  <si>
    <t>+60.6038435</t>
  </si>
  <si>
    <t>-150.1038187</t>
  </si>
  <si>
    <t>0212233-750</t>
  </si>
  <si>
    <t>Soldotna Precinct</t>
  </si>
  <si>
    <t>+60.4853176</t>
  </si>
  <si>
    <t>-151.0690145</t>
  </si>
  <si>
    <t>0212235-040</t>
  </si>
  <si>
    <t>Bear Creek Precinct</t>
  </si>
  <si>
    <t>+59.9334427</t>
  </si>
  <si>
    <t>-149.4874526</t>
  </si>
  <si>
    <t>0212233-720</t>
  </si>
  <si>
    <t>Kenai No. 2 Precinct</t>
  </si>
  <si>
    <t>+60.5839566</t>
  </si>
  <si>
    <t>-151.1717934</t>
  </si>
  <si>
    <t>0212234-870</t>
  </si>
  <si>
    <t>Salamatoff Precinct</t>
  </si>
  <si>
    <t>+60.7525773</t>
  </si>
  <si>
    <t>-150.6290959</t>
  </si>
  <si>
    <t>0212234-840</t>
  </si>
  <si>
    <t>Nikiski Precinct</t>
  </si>
  <si>
    <t>+60.8787492</t>
  </si>
  <si>
    <t>-150.8339761</t>
  </si>
  <si>
    <t>0212235-050</t>
  </si>
  <si>
    <t>Cooper Landing Precinct</t>
  </si>
  <si>
    <t>+60.4071261</t>
  </si>
  <si>
    <t>-149.7342380</t>
  </si>
  <si>
    <t>0212232-975</t>
  </si>
  <si>
    <t>Hope Precinct</t>
  </si>
  <si>
    <t>+60.8059313</t>
  </si>
  <si>
    <t>-149.2781056</t>
  </si>
  <si>
    <t>0202021-415</t>
  </si>
  <si>
    <t>Chugach Hills No. 2 Precinct</t>
  </si>
  <si>
    <t>+61.1842002</t>
  </si>
  <si>
    <t>-149.7274679</t>
  </si>
  <si>
    <t>0202021-425</t>
  </si>
  <si>
    <t>Scenic Park Precinct</t>
  </si>
  <si>
    <t>+61.1884883</t>
  </si>
  <si>
    <t>-149.7412816</t>
  </si>
  <si>
    <t>0202021-400</t>
  </si>
  <si>
    <t>Baxter Precinct</t>
  </si>
  <si>
    <t>+61.1880215</t>
  </si>
  <si>
    <t>-149.7559176</t>
  </si>
  <si>
    <t>0202021-420</t>
  </si>
  <si>
    <t>Reflection Lake Precinct</t>
  </si>
  <si>
    <t>+61.1880151</t>
  </si>
  <si>
    <t>-149.7708838</t>
  </si>
  <si>
    <t>0202029-800</t>
  </si>
  <si>
    <t>Campbell Creek No. 1 Precinct</t>
  </si>
  <si>
    <t>+61.1550260</t>
  </si>
  <si>
    <t>-149.8902963</t>
  </si>
  <si>
    <t>0202028-755</t>
  </si>
  <si>
    <t>Southport Precinct</t>
  </si>
  <si>
    <t>+61.1228514</t>
  </si>
  <si>
    <t>-149.9091161</t>
  </si>
  <si>
    <t>0212235-098</t>
  </si>
  <si>
    <t>Seward Precinct</t>
  </si>
  <si>
    <t>+60.1247863</t>
  </si>
  <si>
    <t>-149.3915808</t>
  </si>
  <si>
    <t>0212235-090</t>
  </si>
  <si>
    <t>Moose Pass Precinct</t>
  </si>
  <si>
    <t>+60.4516335</t>
  </si>
  <si>
    <t>-149.1527165</t>
  </si>
  <si>
    <t>0212235-010</t>
  </si>
  <si>
    <t>Homer No. 1 Precinct</t>
  </si>
  <si>
    <t>+59.6468045</t>
  </si>
  <si>
    <t>-151.5841565</t>
  </si>
  <si>
    <t>0212235-020</t>
  </si>
  <si>
    <t>Homer No. 2 Precinct</t>
  </si>
  <si>
    <t>+59.6273550</t>
  </si>
  <si>
    <t>-151.4738168</t>
  </si>
  <si>
    <t>0212235-080</t>
  </si>
  <si>
    <t>Katchemak City/Fritz Creek Precinct</t>
  </si>
  <si>
    <t>+59.7358851</t>
  </si>
  <si>
    <t>-151.3521531</t>
  </si>
  <si>
    <t>0212235-060</t>
  </si>
  <si>
    <t>Diamond Ridge Precinct</t>
  </si>
  <si>
    <t>+59.7179199</t>
  </si>
  <si>
    <t>-151.5563020</t>
  </si>
  <si>
    <t>0212235-070</t>
  </si>
  <si>
    <t>Kachemak Bay Precinct</t>
  </si>
  <si>
    <t>+59.9267982</t>
  </si>
  <si>
    <t>-152.7062185</t>
  </si>
  <si>
    <t>0212235-095</t>
  </si>
  <si>
    <t>Seldovia Precinct</t>
  </si>
  <si>
    <t>+59.4011898</t>
  </si>
  <si>
    <t>-151.6245864</t>
  </si>
  <si>
    <t>0212235-030</t>
  </si>
  <si>
    <t>Anchor Point Precinct</t>
  </si>
  <si>
    <t>+59.7473639</t>
  </si>
  <si>
    <t>-151.6956971</t>
  </si>
  <si>
    <t>0212234-850</t>
  </si>
  <si>
    <t>Ninilchik Precinct</t>
  </si>
  <si>
    <t>+59.9628125</t>
  </si>
  <si>
    <t>-150.7262033</t>
  </si>
  <si>
    <t>0212233-700</t>
  </si>
  <si>
    <t>Central Precinct</t>
  </si>
  <si>
    <t>+60.4323808</t>
  </si>
  <si>
    <t>-151.1728181</t>
  </si>
  <si>
    <t>0212206-695</t>
  </si>
  <si>
    <t>Tyonek Precinct</t>
  </si>
  <si>
    <t>+61.0406848</t>
  </si>
  <si>
    <t>-152.3511866</t>
  </si>
  <si>
    <t>0202019-305</t>
  </si>
  <si>
    <t>Creekside Park Precinct</t>
  </si>
  <si>
    <t>+61.2144859</t>
  </si>
  <si>
    <t>-149.7467582</t>
  </si>
  <si>
    <t>0202021-410</t>
  </si>
  <si>
    <t>Chugach Foothills No. 1 Precinct</t>
  </si>
  <si>
    <t>+61.1917739</t>
  </si>
  <si>
    <t>-149.7261349</t>
  </si>
  <si>
    <t>0202022-450</t>
  </si>
  <si>
    <t>Russian Jack Precinct</t>
  </si>
  <si>
    <t>+61.2024612</t>
  </si>
  <si>
    <t>-149.7858908</t>
  </si>
  <si>
    <t>0202027-725</t>
  </si>
  <si>
    <t>Sand Lake No. 3 Precinct</t>
  </si>
  <si>
    <t>+61.1486657</t>
  </si>
  <si>
    <t>-149.9401273</t>
  </si>
  <si>
    <t>0202029-810</t>
  </si>
  <si>
    <t>Campbell Creek No. 3 Precinct</t>
  </si>
  <si>
    <t>+61.1482850</t>
  </si>
  <si>
    <t>-149.8734496</t>
  </si>
  <si>
    <t>0202022-445</t>
  </si>
  <si>
    <t>East Anchorage Precinct</t>
  </si>
  <si>
    <t>+61.2039018</t>
  </si>
  <si>
    <t>-149.8006100</t>
  </si>
  <si>
    <t>0202024-565</t>
  </si>
  <si>
    <t>Midtown No. 3 Precinct</t>
  </si>
  <si>
    <t>+61.1845642</t>
  </si>
  <si>
    <t>-149.8502527</t>
  </si>
  <si>
    <t>0202024-560</t>
  </si>
  <si>
    <t>Midtown No. 2 Precinct</t>
  </si>
  <si>
    <t>+61.1918104</t>
  </si>
  <si>
    <t>-149.8532543</t>
  </si>
  <si>
    <t>0202022-435</t>
  </si>
  <si>
    <t>Airport Heights No. 2 Precinct</t>
  </si>
  <si>
    <t>+61.2018187</t>
  </si>
  <si>
    <t>-149.8230943</t>
  </si>
  <si>
    <t>0202027-705</t>
  </si>
  <si>
    <t>Jewel Lake No. 1 Precinct</t>
  </si>
  <si>
    <t>+61.1437995</t>
  </si>
  <si>
    <t>-149.9481441</t>
  </si>
  <si>
    <t>0202026-675</t>
  </si>
  <si>
    <t>Turnagain No. 3 Precinct</t>
  </si>
  <si>
    <t>+61.1926449</t>
  </si>
  <si>
    <t>-149.9201982</t>
  </si>
  <si>
    <t>0202026-670</t>
  </si>
  <si>
    <t>Turnagain No. 2 Precinct</t>
  </si>
  <si>
    <t>+61.1923886</t>
  </si>
  <si>
    <t>-149.9358879</t>
  </si>
  <si>
    <t>0202030-860</t>
  </si>
  <si>
    <t>Lore No. 1 Precinct</t>
  </si>
  <si>
    <t>+61.1610513</t>
  </si>
  <si>
    <t>-149.7625536</t>
  </si>
  <si>
    <t>0202024-550</t>
  </si>
  <si>
    <t>Far North Bicentennial Precinct</t>
  </si>
  <si>
    <t>+61.1746069</t>
  </si>
  <si>
    <t>-149.8238306</t>
  </si>
  <si>
    <t>0202027-715</t>
  </si>
  <si>
    <t>Sand Lake No. 1 Precinct</t>
  </si>
  <si>
    <t>+61.1529935</t>
  </si>
  <si>
    <t>-149.9569030</t>
  </si>
  <si>
    <t>0202025-600</t>
  </si>
  <si>
    <t>Arctic Precinct</t>
  </si>
  <si>
    <t>+61.1665103</t>
  </si>
  <si>
    <t>-149.9009133</t>
  </si>
  <si>
    <t>290</t>
  </si>
  <si>
    <t>0229006-680</t>
  </si>
  <si>
    <t>Takotna Precinct</t>
  </si>
  <si>
    <t>+63.1508948</t>
  </si>
  <si>
    <t>-157.2538640</t>
  </si>
  <si>
    <t>0229006-625</t>
  </si>
  <si>
    <t>Nikolai Precinct</t>
  </si>
  <si>
    <t>+62.9985203</t>
  </si>
  <si>
    <t>-154.3745674</t>
  </si>
  <si>
    <t>0229006-615</t>
  </si>
  <si>
    <t>Minto Precinct</t>
  </si>
  <si>
    <t>+65.1544153</t>
  </si>
  <si>
    <t>-149.3703666</t>
  </si>
  <si>
    <t>0229006-575</t>
  </si>
  <si>
    <t>Hughes Precinct</t>
  </si>
  <si>
    <t>+66.0447220</t>
  </si>
  <si>
    <t>-154.2371753</t>
  </si>
  <si>
    <t>0229006-590</t>
  </si>
  <si>
    <t>Kaltag Precinct</t>
  </si>
  <si>
    <t>+64.1474832</t>
  </si>
  <si>
    <t>-159.0502087</t>
  </si>
  <si>
    <t>0202021-405</t>
  </si>
  <si>
    <t>Chester Valley Precinct</t>
  </si>
  <si>
    <t>+61.1985500</t>
  </si>
  <si>
    <t>-149.7613048</t>
  </si>
  <si>
    <t>0202019-325</t>
  </si>
  <si>
    <t>Muldoon No. 4 Precinct</t>
  </si>
  <si>
    <t>+61.2032865</t>
  </si>
  <si>
    <t>-149.7399406</t>
  </si>
  <si>
    <t>0202022-460</t>
  </si>
  <si>
    <t>University No. 1 Precinct</t>
  </si>
  <si>
    <t>+61.1908309</t>
  </si>
  <si>
    <t>-149.8186697</t>
  </si>
  <si>
    <t>0202025-605</t>
  </si>
  <si>
    <t>Conners Lake Precinct</t>
  </si>
  <si>
    <t>+61.1649455</t>
  </si>
  <si>
    <t>-149.9247540</t>
  </si>
  <si>
    <t>0202025-610</t>
  </si>
  <si>
    <t>Northwood Precinct</t>
  </si>
  <si>
    <t>+61.1802801</t>
  </si>
  <si>
    <t>-149.9196762</t>
  </si>
  <si>
    <t>0202026-645</t>
  </si>
  <si>
    <t>Inlet View No. 1 Precinct</t>
  </si>
  <si>
    <t>+61.2002138</t>
  </si>
  <si>
    <t>-149.9279916</t>
  </si>
  <si>
    <t>0202031-900</t>
  </si>
  <si>
    <t>Huffman No. 1 Precinct</t>
  </si>
  <si>
    <t>+61.1152054</t>
  </si>
  <si>
    <t>-149.8672071</t>
  </si>
  <si>
    <t>164</t>
  </si>
  <si>
    <t>0216437-732</t>
  </si>
  <si>
    <t>Port Heiden Precinct (Part; Also See Part In Aleutians East Borough)</t>
  </si>
  <si>
    <t>+56.9074562</t>
  </si>
  <si>
    <t>-157.6042649</t>
  </si>
  <si>
    <t>0216436-696</t>
  </si>
  <si>
    <t>Pedro Bay Precinct</t>
  </si>
  <si>
    <t>+59.8787667</t>
  </si>
  <si>
    <t>-154.0713185</t>
  </si>
  <si>
    <t>0229006-595</t>
  </si>
  <si>
    <t>Koyukuk Precinct</t>
  </si>
  <si>
    <t>+64.8848473</t>
  </si>
  <si>
    <t>-158.4899551</t>
  </si>
  <si>
    <t>0229006-630</t>
  </si>
  <si>
    <t>Nulato Precinct</t>
  </si>
  <si>
    <t>+64.1865480</t>
  </si>
  <si>
    <t>-157.9782100</t>
  </si>
  <si>
    <t>0229006-560</t>
  </si>
  <si>
    <t>Galena Precinct</t>
  </si>
  <si>
    <t>+64.6578589</t>
  </si>
  <si>
    <t>-156.8302504</t>
  </si>
  <si>
    <t>0229006-650</t>
  </si>
  <si>
    <t>Ruby Precinct</t>
  </si>
  <si>
    <t>+64.5381064</t>
  </si>
  <si>
    <t>-155.0333544</t>
  </si>
  <si>
    <t>0229006-550</t>
  </si>
  <si>
    <t>Eagle Precinct (Part; Also See Part In Southeast Fairbanks Census Area)</t>
  </si>
  <si>
    <t>+64.8374824</t>
  </si>
  <si>
    <t>-143.7835925</t>
  </si>
  <si>
    <t>0229006-542</t>
  </si>
  <si>
    <t>Circle Precinct</t>
  </si>
  <si>
    <t>+65.8386136</t>
  </si>
  <si>
    <t>-144.1761431</t>
  </si>
  <si>
    <t>0229006-675</t>
  </si>
  <si>
    <t>Stevens Village Precinct</t>
  </si>
  <si>
    <t>+66.1328947</t>
  </si>
  <si>
    <t>-149.5881509</t>
  </si>
  <si>
    <t>0229006-525</t>
  </si>
  <si>
    <t>Beaver Precinct</t>
  </si>
  <si>
    <t>+66.1542298</t>
  </si>
  <si>
    <t>-147.1822008</t>
  </si>
  <si>
    <t>0229006-533</t>
  </si>
  <si>
    <t>Central Precinct (Part: Also See Part In Southeast Fairbanks Census Area)</t>
  </si>
  <si>
    <t>+65.5865303</t>
  </si>
  <si>
    <t>-145.0545649</t>
  </si>
  <si>
    <t>0229006-700</t>
  </si>
  <si>
    <t>Venetie Precinct</t>
  </si>
  <si>
    <t>+67.4033261</t>
  </si>
  <si>
    <t>-147.6141987</t>
  </si>
  <si>
    <t>0229006-520</t>
  </si>
  <si>
    <t>Arctic Village Precinct</t>
  </si>
  <si>
    <t>+68.1765300</t>
  </si>
  <si>
    <t>-143.3699053</t>
  </si>
  <si>
    <t>0229006-555</t>
  </si>
  <si>
    <t>Fort Yukon Precinct</t>
  </si>
  <si>
    <t>+66.7583567</t>
  </si>
  <si>
    <t>-144.0326329</t>
  </si>
  <si>
    <t>0229006-570</t>
  </si>
  <si>
    <t>Holy Cross Precinct</t>
  </si>
  <si>
    <t>+62.2219570</t>
  </si>
  <si>
    <t>-160.4237160</t>
  </si>
  <si>
    <t>0229006-660</t>
  </si>
  <si>
    <t>Shageluk Precinct</t>
  </si>
  <si>
    <t>+62.9065913</t>
  </si>
  <si>
    <t>-158.8615935</t>
  </si>
  <si>
    <t>0229006-515</t>
  </si>
  <si>
    <t>Anvik Precinct</t>
  </si>
  <si>
    <t>+62.6401959</t>
  </si>
  <si>
    <t>-160.6703392</t>
  </si>
  <si>
    <t>0229006-565</t>
  </si>
  <si>
    <t>Grayling Precinct</t>
  </si>
  <si>
    <t>+63.1543090</t>
  </si>
  <si>
    <t>-160.3485316</t>
  </si>
  <si>
    <t>0229006-580</t>
  </si>
  <si>
    <t>Huslia Precinct</t>
  </si>
  <si>
    <t>+65.6420211</t>
  </si>
  <si>
    <t>-157.1249840</t>
  </si>
  <si>
    <t>0229008-120</t>
  </si>
  <si>
    <t>Clear Precinct (Part; Also See Part In Denali Borough)</t>
  </si>
  <si>
    <t>+64.4598098</t>
  </si>
  <si>
    <t>-148.5821122</t>
  </si>
  <si>
    <t>0229006-505</t>
  </si>
  <si>
    <t>Allakaket Precinct</t>
  </si>
  <si>
    <t>+66.4024579</t>
  </si>
  <si>
    <t>-153.6287165</t>
  </si>
  <si>
    <t>0202019-315</t>
  </si>
  <si>
    <t>Muldoon No. 2 Precinct</t>
  </si>
  <si>
    <t>+61.2133283</t>
  </si>
  <si>
    <t>0202019-310</t>
  </si>
  <si>
    <t>Muldoon No. 1 Precinct</t>
  </si>
  <si>
    <t>+61.2205199</t>
  </si>
  <si>
    <t>-149.7260360</t>
  </si>
  <si>
    <t>0202017-230</t>
  </si>
  <si>
    <t>Meadow Creek No. 2 Precinct</t>
  </si>
  <si>
    <t>+61.3185982</t>
  </si>
  <si>
    <t>-149.5226861</t>
  </si>
  <si>
    <t>0202017-225</t>
  </si>
  <si>
    <t>Meadow Creek No. 1 Precinct</t>
  </si>
  <si>
    <t>+61.3140410</t>
  </si>
  <si>
    <t>-149.5520231</t>
  </si>
  <si>
    <t>0202022-465</t>
  </si>
  <si>
    <t>University No. 2 Precinct</t>
  </si>
  <si>
    <t>+61.1829344</t>
  </si>
  <si>
    <t>-149.7983804</t>
  </si>
  <si>
    <t>0202022-440</t>
  </si>
  <si>
    <t>College Gate Precinct</t>
  </si>
  <si>
    <t>+61.1905239</t>
  </si>
  <si>
    <t>-149.7862251</t>
  </si>
  <si>
    <t>0202032-990</t>
  </si>
  <si>
    <t>Stuckagain Heights Precinct</t>
  </si>
  <si>
    <t>+61.1206862</t>
  </si>
  <si>
    <t>-149.6217750</t>
  </si>
  <si>
    <t>0202030-865</t>
  </si>
  <si>
    <t>Lore No. 2 Precinct</t>
  </si>
  <si>
    <t>+61.1519350</t>
  </si>
  <si>
    <t>-149.8447304</t>
  </si>
  <si>
    <t>0202024-570</t>
  </si>
  <si>
    <t>Taku Precinct</t>
  </si>
  <si>
    <t>+61.1598781</t>
  </si>
  <si>
    <t>-149.8695070</t>
  </si>
  <si>
    <t>0202024-555</t>
  </si>
  <si>
    <t>Midtown No. 1 Precinct</t>
  </si>
  <si>
    <t>+61.1795322</t>
  </si>
  <si>
    <t>-149.8737078</t>
  </si>
  <si>
    <t>0202029-815</t>
  </si>
  <si>
    <t>Dimond No. 2 Precinct</t>
  </si>
  <si>
    <t>+61.1335712</t>
  </si>
  <si>
    <t>-149.8887584</t>
  </si>
  <si>
    <t>0216436-665</t>
  </si>
  <si>
    <t>Kokhanok/Igiugig Precinct</t>
  </si>
  <si>
    <t>+59.3598832</t>
  </si>
  <si>
    <t>-155.2770196</t>
  </si>
  <si>
    <t>0216436-655</t>
  </si>
  <si>
    <t>Iliamna/Newhalen Precinct</t>
  </si>
  <si>
    <t>+59.8507815</t>
  </si>
  <si>
    <t>-154.5576932</t>
  </si>
  <si>
    <t>0216436-685</t>
  </si>
  <si>
    <t>Nondalton Precinct</t>
  </si>
  <si>
    <t>+60.3128084</t>
  </si>
  <si>
    <t>-154.8557597</t>
  </si>
  <si>
    <t>0216436-676</t>
  </si>
  <si>
    <t>Levelock Precinct</t>
  </si>
  <si>
    <t>+58.7238011</t>
  </si>
  <si>
    <t>-155.7129331</t>
  </si>
  <si>
    <t>0216437-716</t>
  </si>
  <si>
    <t>Egegik- Pilot Point Precinct</t>
  </si>
  <si>
    <t>+57.7692894</t>
  </si>
  <si>
    <t>-156.9360181</t>
  </si>
  <si>
    <t>0216437-708</t>
  </si>
  <si>
    <t>Chignik Precinct</t>
  </si>
  <si>
    <t>+56.2094182</t>
  </si>
  <si>
    <t>-158.6047977</t>
  </si>
  <si>
    <t>0229006-530</t>
  </si>
  <si>
    <t>Bettles Precinct</t>
  </si>
  <si>
    <t>+67.3754392</t>
  </si>
  <si>
    <t>-151.6542913</t>
  </si>
  <si>
    <t>0229006-620</t>
  </si>
  <si>
    <t>Nenana Precinct</t>
  </si>
  <si>
    <t>+64.6120548</t>
  </si>
  <si>
    <t>-149.6718999</t>
  </si>
  <si>
    <t>0229006-605</t>
  </si>
  <si>
    <t>Manley Hot Springs Precinct</t>
  </si>
  <si>
    <t>+64.8850235</t>
  </si>
  <si>
    <t>-150.3908891</t>
  </si>
  <si>
    <t>0229006-685</t>
  </si>
  <si>
    <t>Tanana Precinct</t>
  </si>
  <si>
    <t>+64.8817161</t>
  </si>
  <si>
    <t>-153.0035143</t>
  </si>
  <si>
    <t>0229006-610</t>
  </si>
  <si>
    <t>McGrath Precinct (Part; Also See Part In Bethel Census Area)</t>
  </si>
  <si>
    <t>+62.9531486</t>
  </si>
  <si>
    <t>-154.6133089</t>
  </si>
  <si>
    <t>068</t>
  </si>
  <si>
    <t>0206808-136</t>
  </si>
  <si>
    <t>Healy Precinct</t>
  </si>
  <si>
    <t>+64.0305503</t>
  </si>
  <si>
    <t>-148.4741788</t>
  </si>
  <si>
    <t>0206808-125</t>
  </si>
  <si>
    <t>Denali Park Precinct</t>
  </si>
  <si>
    <t>+63.6442803</t>
  </si>
  <si>
    <t>-151.2655997</t>
  </si>
  <si>
    <t>0206808-110</t>
  </si>
  <si>
    <t>Cantwell Precinct</t>
  </si>
  <si>
    <t>+63.6403301</t>
  </si>
  <si>
    <t>-147.5940616</t>
  </si>
  <si>
    <t>0206808-100</t>
  </si>
  <si>
    <t>Anderson Precinct</t>
  </si>
  <si>
    <t>+64.3520393</t>
  </si>
  <si>
    <t>-149.1779320</t>
  </si>
  <si>
    <t>0206808-120</t>
  </si>
  <si>
    <t>Clear Precinct (Part; Also See Part In Yukon-Koyukuk Census Area)</t>
  </si>
  <si>
    <t>+64.1640677</t>
  </si>
  <si>
    <t>-148.9070463</t>
  </si>
  <si>
    <t>150</t>
  </si>
  <si>
    <t>0215036-625</t>
  </si>
  <si>
    <t>Old Harbor Precinct</t>
  </si>
  <si>
    <t>+57.2200480</t>
  </si>
  <si>
    <t>-153.3304770</t>
  </si>
  <si>
    <t>0215036-618</t>
  </si>
  <si>
    <t>Kodiak No. 1 Precinct</t>
  </si>
  <si>
    <t>+57.7852121</t>
  </si>
  <si>
    <t>-152.4008137</t>
  </si>
  <si>
    <t>0215036-620</t>
  </si>
  <si>
    <t>Kodiak No. 2 Precinct</t>
  </si>
  <si>
    <t>+57.7984566</t>
  </si>
  <si>
    <t>-152.4195005</t>
  </si>
  <si>
    <t>0215036-622</t>
  </si>
  <si>
    <t>Mission Road Precinct</t>
  </si>
  <si>
    <t>+57.7855882</t>
  </si>
  <si>
    <t>-152.3268327</t>
  </si>
  <si>
    <t>0215036-605</t>
  </si>
  <si>
    <t>Chiniak Precinct</t>
  </si>
  <si>
    <t>+57.4885733</t>
  </si>
  <si>
    <t>-152.3796139</t>
  </si>
  <si>
    <t>0215036-615</t>
  </si>
  <si>
    <t>Kodiak Island South Precinct</t>
  </si>
  <si>
    <t>+57.4463358</t>
  </si>
  <si>
    <t>-154.3248132</t>
  </si>
  <si>
    <t>0215036-645</t>
  </si>
  <si>
    <t>Port Lions Precinct</t>
  </si>
  <si>
    <t>+58.2204118</t>
  </si>
  <si>
    <t>-152.6323497</t>
  </si>
  <si>
    <t>0215036-608</t>
  </si>
  <si>
    <t>Flats Precinct</t>
  </si>
  <si>
    <t>+57.7100135</t>
  </si>
  <si>
    <t>-152.5858065</t>
  </si>
  <si>
    <t>0215036-635</t>
  </si>
  <si>
    <t>Ouzinkie Precinct</t>
  </si>
  <si>
    <t>+57.9102704</t>
  </si>
  <si>
    <t>-152.3827991</t>
  </si>
  <si>
    <t>270</t>
  </si>
  <si>
    <t>0227039-932</t>
  </si>
  <si>
    <t>Pitkas Point Precinct</t>
  </si>
  <si>
    <t>+62.0373931</t>
  </si>
  <si>
    <t>-163.2668218</t>
  </si>
  <si>
    <t>0227039-918</t>
  </si>
  <si>
    <t>Kotlik Precinct</t>
  </si>
  <si>
    <t>+62.8478942</t>
  </si>
  <si>
    <t>-163.5582033</t>
  </si>
  <si>
    <t>0227039-916</t>
  </si>
  <si>
    <t>Hooper Bay Precinct</t>
  </si>
  <si>
    <t>+61.6176898</t>
  </si>
  <si>
    <t>-165.9579653</t>
  </si>
  <si>
    <t>0227039-904</t>
  </si>
  <si>
    <t>Chevak Precinct</t>
  </si>
  <si>
    <t>+61.3720388</t>
  </si>
  <si>
    <t>-164.8192964</t>
  </si>
  <si>
    <t>0227039-936</t>
  </si>
  <si>
    <t>Scammon Bay Precinct</t>
  </si>
  <si>
    <t>+62.0422545</t>
  </si>
  <si>
    <t>-165.1369551</t>
  </si>
  <si>
    <t>0227039-928</t>
  </si>
  <si>
    <t>Nunam Iqua Precinct</t>
  </si>
  <si>
    <t>+62.3802905</t>
  </si>
  <si>
    <t>-164.9203717</t>
  </si>
  <si>
    <t>0227039-900</t>
  </si>
  <si>
    <t>Alakanuk Precinct</t>
  </si>
  <si>
    <t>+62.5736810</t>
  </si>
  <si>
    <t>-164.4761535</t>
  </si>
  <si>
    <t>0227039-910</t>
  </si>
  <si>
    <t>Emmonak Precinct</t>
  </si>
  <si>
    <t>+62.9010081</t>
  </si>
  <si>
    <t>-164.4417126</t>
  </si>
  <si>
    <t>0227039-930</t>
  </si>
  <si>
    <t>Pilot Station Precinct</t>
  </si>
  <si>
    <t>+61.9466541</t>
  </si>
  <si>
    <t>-162.8782967</t>
  </si>
  <si>
    <t>0227039-922</t>
  </si>
  <si>
    <t>Mountain Village Precinct</t>
  </si>
  <si>
    <t>+62.1211615</t>
  </si>
  <si>
    <t>-164.3891088</t>
  </si>
  <si>
    <t>0227006-510</t>
  </si>
  <si>
    <t>Aniak Precinct (Part; Also See Part In Bethel Census Area)</t>
  </si>
  <si>
    <t>+61.8453230</t>
  </si>
  <si>
    <t>-160.6769730</t>
  </si>
  <si>
    <t>0227006-655</t>
  </si>
  <si>
    <t>Russian Mission Precinct</t>
  </si>
  <si>
    <t>+61.7282840</t>
  </si>
  <si>
    <t>-161.6693555</t>
  </si>
  <si>
    <t>0227006-607</t>
  </si>
  <si>
    <t>Marshall Precinct</t>
  </si>
  <si>
    <t>+62.1721386</t>
  </si>
  <si>
    <t>-162.0350352</t>
  </si>
  <si>
    <t>0227039-940</t>
  </si>
  <si>
    <t>St. Mary's Precinct</t>
  </si>
  <si>
    <t>+62.3280982</t>
  </si>
  <si>
    <t>-162.6926367</t>
  </si>
  <si>
    <t>195</t>
  </si>
  <si>
    <t>0219505-500</t>
  </si>
  <si>
    <t>Angoon Precinct (Part; Also See Parts In Four Other Boroughs and Census Areas)</t>
  </si>
  <si>
    <t>+57.0842361</t>
  </si>
  <si>
    <t>-132.4723818</t>
  </si>
  <si>
    <t>0219502-250</t>
  </si>
  <si>
    <t>Petersburg/Kupreanof Precinct</t>
  </si>
  <si>
    <t>+56.4596496</t>
  </si>
  <si>
    <t>-133.3011238</t>
  </si>
  <si>
    <t>0219502-295</t>
  </si>
  <si>
    <t>Port Alexander Precinct</t>
  </si>
  <si>
    <t>+56.2352180</t>
  </si>
  <si>
    <t>-134.6534985</t>
  </si>
  <si>
    <t>0219505-518</t>
  </si>
  <si>
    <t>Kake Precinct</t>
  </si>
  <si>
    <t>+56.7980105</t>
  </si>
  <si>
    <t>-133.8256605</t>
  </si>
  <si>
    <t>130</t>
  </si>
  <si>
    <t>0213001-180</t>
  </si>
  <si>
    <t>Thorne Bay Precinct (Part; Also See Parts In Wrangell Borough and Prince of Wales-Hyder Census Area)</t>
  </si>
  <si>
    <t>+55.7959402</t>
  </si>
  <si>
    <t>-131.8702360</t>
  </si>
  <si>
    <t>0213005-540</t>
  </si>
  <si>
    <t>Metlakatla Precinct (Part; Also See Part In Prince of Wales-Hyder Census Area)</t>
  </si>
  <si>
    <t>+54.9255536</t>
  </si>
  <si>
    <t>-131.3463407</t>
  </si>
  <si>
    <t>0213005-500</t>
  </si>
  <si>
    <t>+55.6324561</t>
  </si>
  <si>
    <t>-130.6021430</t>
  </si>
  <si>
    <t>0213001-130</t>
  </si>
  <si>
    <t>Ketchikan No. 3 Precinct</t>
  </si>
  <si>
    <t>+55.3761094</t>
  </si>
  <si>
    <t>-131.7182677</t>
  </si>
  <si>
    <t>0213001-120</t>
  </si>
  <si>
    <t>Ketchikan No. 2 Precinct</t>
  </si>
  <si>
    <t>+55.3521908</t>
  </si>
  <si>
    <t>-131.6729759</t>
  </si>
  <si>
    <t>0213001-160</t>
  </si>
  <si>
    <t>Saxman Precinct</t>
  </si>
  <si>
    <t>+55.3228201</t>
  </si>
  <si>
    <t>-131.5889692</t>
  </si>
  <si>
    <t>0213001-110</t>
  </si>
  <si>
    <t>Ketchikan No. 1 Precinct</t>
  </si>
  <si>
    <t>+55.3542046</t>
  </si>
  <si>
    <t>-131.6431566</t>
  </si>
  <si>
    <t>0213001-140</t>
  </si>
  <si>
    <t>North Tongass No. 1 Precinct</t>
  </si>
  <si>
    <t>+55.4247002</t>
  </si>
  <si>
    <t>-131.6030009</t>
  </si>
  <si>
    <t>0213001-170</t>
  </si>
  <si>
    <t>South Tongass Precinct</t>
  </si>
  <si>
    <t>+55.5111116</t>
  </si>
  <si>
    <t>-131.2933540</t>
  </si>
  <si>
    <t>0213001-150</t>
  </si>
  <si>
    <t>North Tongass No. 2 Precinct</t>
  </si>
  <si>
    <t>+55.7237178</t>
  </si>
  <si>
    <t>-131.4334106</t>
  </si>
  <si>
    <t>230</t>
  </si>
  <si>
    <t>0223005-550</t>
  </si>
  <si>
    <t>Skagway Precinct</t>
  </si>
  <si>
    <t>+59.5750974</t>
  </si>
  <si>
    <t>-135.3354181</t>
  </si>
  <si>
    <t>016</t>
  </si>
  <si>
    <t>0201637-740</t>
  </si>
  <si>
    <t>St. Paul Island Precinct</t>
  </si>
  <si>
    <t>+57.1790411</t>
  </si>
  <si>
    <t>-170.3250684</t>
  </si>
  <si>
    <t>0201637-738</t>
  </si>
  <si>
    <t>St. George Precinct</t>
  </si>
  <si>
    <t>+56.5927943</t>
  </si>
  <si>
    <t>-169.6243783</t>
  </si>
  <si>
    <t>0201637-706</t>
  </si>
  <si>
    <t>Aleutians No. 2 Precinct</t>
  </si>
  <si>
    <t>+53.5710268</t>
  </si>
  <si>
    <t>-167.1184270</t>
  </si>
  <si>
    <t>0201637-704</t>
  </si>
  <si>
    <t>Aleutians No. 1 Precinct</t>
  </si>
  <si>
    <t>+51.5823305</t>
  </si>
  <si>
    <t>+178.8575955</t>
  </si>
  <si>
    <t>198</t>
  </si>
  <si>
    <t>0219801-185</t>
  </si>
  <si>
    <t>Coffman Cove Precinct</t>
  </si>
  <si>
    <t>+56.0015949</t>
  </si>
  <si>
    <t>-132.8422492</t>
  </si>
  <si>
    <t>0219805-516</t>
  </si>
  <si>
    <t>Hydaburg Precinct</t>
  </si>
  <si>
    <t>+55.0890817</t>
  </si>
  <si>
    <t>-132.7930625</t>
  </si>
  <si>
    <t>0219805-500</t>
  </si>
  <si>
    <t>+55.9547008</t>
  </si>
  <si>
    <t>-130.1839812</t>
  </si>
  <si>
    <t>0219805-540</t>
  </si>
  <si>
    <t>Metlakatla Precinct (Part; Also See Part In Ketchikan Gateway Borough)</t>
  </si>
  <si>
    <t>+55.1146989</t>
  </si>
  <si>
    <t>-131.5557262</t>
  </si>
  <si>
    <t>0219801-180</t>
  </si>
  <si>
    <t>Thorne Bay Precinct (Part; Also See Parts In Wrangell Borough and Ketchikan Gateway Borough)</t>
  </si>
  <si>
    <t>+55.7629717</t>
  </si>
  <si>
    <t>-132.7158335</t>
  </si>
  <si>
    <t>0219805-525</t>
  </si>
  <si>
    <t>Kasaan Precinct</t>
  </si>
  <si>
    <t>+55.5421624</t>
  </si>
  <si>
    <t>-132.4125360</t>
  </si>
  <si>
    <t>0219805-504</t>
  </si>
  <si>
    <t>Craig Precinct</t>
  </si>
  <si>
    <t>+55.4882325</t>
  </si>
  <si>
    <t>-133.1110690</t>
  </si>
  <si>
    <t>0219805-530</t>
  </si>
  <si>
    <t>Klawock Precinct (Part; Also See Part In Wrangell Borough)</t>
  </si>
  <si>
    <t>+55.8889197</t>
  </si>
  <si>
    <t>-133.4147198</t>
  </si>
  <si>
    <t>220</t>
  </si>
  <si>
    <t>0222002-210</t>
  </si>
  <si>
    <t>Sitka No. 1 Precinct</t>
  </si>
  <si>
    <t>+57.0812798</t>
  </si>
  <si>
    <t>-135.4018145</t>
  </si>
  <si>
    <t>0222002-240</t>
  </si>
  <si>
    <t>Sawmill Creek Precinct</t>
  </si>
  <si>
    <t>+57.1932044</t>
  </si>
  <si>
    <t>-135.3673965</t>
  </si>
  <si>
    <t>0222002-220</t>
  </si>
  <si>
    <t>Sitka No. 2 Precinct</t>
  </si>
  <si>
    <t>+57.0644551</t>
  </si>
  <si>
    <t>-135.3568628</t>
  </si>
  <si>
    <t>0222002-230</t>
  </si>
  <si>
    <t>Halibut Point No. 2 Precinct</t>
  </si>
  <si>
    <t>+57.1147723</t>
  </si>
  <si>
    <t>-135.3851061</t>
  </si>
  <si>
    <t>275</t>
  </si>
  <si>
    <t>0227505-530</t>
  </si>
  <si>
    <t>Klawock Precinct (Part; Also See Part In Prince of Wales-Hyder Census Area)</t>
  </si>
  <si>
    <t>+56.1376741</t>
  </si>
  <si>
    <t>-132.8907853</t>
  </si>
  <si>
    <t>0227505-500</t>
  </si>
  <si>
    <t>+56.4138280</t>
  </si>
  <si>
    <t>-131.6068325</t>
  </si>
  <si>
    <t>0227501-180</t>
  </si>
  <si>
    <t>Thorne Bay Precinct (Part; Also See Parts In Ketchikan Gateway Borough and Prince of Wales-Hyder CA)</t>
  </si>
  <si>
    <t>+55.8117572</t>
  </si>
  <si>
    <t>-132.0429019</t>
  </si>
  <si>
    <t>0227502-260</t>
  </si>
  <si>
    <t>Wrangell Precinct</t>
  </si>
  <si>
    <t>+56.2866548</t>
  </si>
  <si>
    <t>-132.4001610</t>
  </si>
  <si>
    <t>105</t>
  </si>
  <si>
    <t>0210505-535</t>
  </si>
  <si>
    <t>Klukwan Precinct</t>
  </si>
  <si>
    <t>+59.3997662</t>
  </si>
  <si>
    <t>-135.8868771</t>
  </si>
  <si>
    <t>0210505-565</t>
  </si>
  <si>
    <t>Tenakee Precinct</t>
  </si>
  <si>
    <t>+57.8653025</t>
  </si>
  <si>
    <t>-135.1026962</t>
  </si>
  <si>
    <t>0210502-285</t>
  </si>
  <si>
    <t>Pelican/Elfin Cove Precinct</t>
  </si>
  <si>
    <t>+57.9990940</t>
  </si>
  <si>
    <t>-136.2499383</t>
  </si>
  <si>
    <t>0210505-506</t>
  </si>
  <si>
    <t>Gustavus Precinct</t>
  </si>
  <si>
    <t>+58.7101408</t>
  </si>
  <si>
    <t>-136.7366511</t>
  </si>
  <si>
    <t>0210505-500</t>
  </si>
  <si>
    <t>+57.5447765</t>
  </si>
  <si>
    <t>-134.1338999</t>
  </si>
  <si>
    <t>0210505-514</t>
  </si>
  <si>
    <t>Hoonah Precinct</t>
  </si>
  <si>
    <t>+58.1599873</t>
  </si>
  <si>
    <t>-135.7363779</t>
  </si>
  <si>
    <t>VTD Precinct Name</t>
  </si>
  <si>
    <t/>
  </si>
  <si>
    <t>Precinct</t>
  </si>
  <si>
    <t>Begich (D)</t>
  </si>
  <si>
    <t>Bird (AI)</t>
  </si>
  <si>
    <t>Gianoutsos (NA)</t>
  </si>
  <si>
    <t>Hasse (Lib)</t>
  </si>
  <si>
    <t>Stevens ( R)</t>
  </si>
  <si>
    <t>Write-Ins</t>
  </si>
  <si>
    <t>PCT Begich</t>
  </si>
  <si>
    <t>PCT Stevens</t>
  </si>
  <si>
    <t>08 Sen Wincode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</si>
</sst>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EF35-D039-46B8-865C-D480D924FD3B}">
  <dimension ref="A1:CW722"/>
  <sheetViews>
    <sheetView tabSelected="1" workbookViewId="0"/>
  </sheetViews>
  <sheetFormatPr defaultRowHeight="14.4" x14ac:dyDescent="0.3"/>
  <sheetData>
    <row r="1" spans="1:101" x14ac:dyDescent="0.3">
      <c r="A1" t="s">
        <v>1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U1" t="s">
        <v>17</v>
      </c>
      <c r="V1" t="s">
        <v>18</v>
      </c>
      <c r="W1" t="s">
        <v>19</v>
      </c>
      <c r="AA1" t="s">
        <v>0</v>
      </c>
      <c r="AB1" t="s">
        <v>1029</v>
      </c>
      <c r="AC1" t="s">
        <v>2</v>
      </c>
      <c r="AD1" t="s">
        <v>3</v>
      </c>
      <c r="AE1" t="s">
        <v>4</v>
      </c>
      <c r="AF1" t="s">
        <v>2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1030</v>
      </c>
      <c r="AO1" t="s">
        <v>1031</v>
      </c>
      <c r="AP1" t="s">
        <v>1032</v>
      </c>
      <c r="AQ1" t="s">
        <v>1033</v>
      </c>
      <c r="AR1" t="s">
        <v>1034</v>
      </c>
      <c r="AT1" t="s">
        <v>50</v>
      </c>
      <c r="AU1" t="s">
        <v>16</v>
      </c>
      <c r="AV1" t="s">
        <v>1035</v>
      </c>
      <c r="AX1" t="s">
        <v>1036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11</v>
      </c>
      <c r="BE1" t="s">
        <v>12</v>
      </c>
      <c r="BF1" t="s">
        <v>13</v>
      </c>
      <c r="BG1" t="s">
        <v>1037</v>
      </c>
      <c r="BH1" t="s">
        <v>1038</v>
      </c>
      <c r="BI1" t="s">
        <v>1039</v>
      </c>
      <c r="BJ1" t="s">
        <v>1040</v>
      </c>
      <c r="BL1" t="s">
        <v>1041</v>
      </c>
      <c r="BM1" t="s">
        <v>16</v>
      </c>
      <c r="BN1" t="s">
        <v>1035</v>
      </c>
      <c r="BP1" t="s">
        <v>1036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V1" t="s">
        <v>11</v>
      </c>
      <c r="BW1" t="s">
        <v>12</v>
      </c>
      <c r="BX1" t="s">
        <v>13</v>
      </c>
      <c r="BY1" t="s">
        <v>1037</v>
      </c>
      <c r="BZ1" t="s">
        <v>1038</v>
      </c>
      <c r="CA1" t="s">
        <v>1039</v>
      </c>
      <c r="CB1" t="s">
        <v>1040</v>
      </c>
      <c r="CC1" t="s">
        <v>1042</v>
      </c>
      <c r="CE1" t="s">
        <v>1043</v>
      </c>
      <c r="CF1" t="s">
        <v>16</v>
      </c>
      <c r="CG1" t="s">
        <v>1035</v>
      </c>
      <c r="CI1" t="s">
        <v>1036</v>
      </c>
      <c r="CJ1" t="s">
        <v>6</v>
      </c>
      <c r="CK1" t="s">
        <v>7</v>
      </c>
      <c r="CL1" t="s">
        <v>8</v>
      </c>
      <c r="CM1" t="s">
        <v>9</v>
      </c>
      <c r="CN1" t="s">
        <v>10</v>
      </c>
      <c r="CO1" t="s">
        <v>11</v>
      </c>
      <c r="CP1" t="s">
        <v>12</v>
      </c>
      <c r="CQ1" t="s">
        <v>13</v>
      </c>
      <c r="CR1" t="s">
        <v>1037</v>
      </c>
      <c r="CS1" t="s">
        <v>1038</v>
      </c>
      <c r="CT1" t="s">
        <v>1039</v>
      </c>
      <c r="CU1" t="s">
        <v>1040</v>
      </c>
      <c r="CV1" t="s">
        <v>1042</v>
      </c>
      <c r="CW1" t="s">
        <v>1044</v>
      </c>
    </row>
    <row r="2" spans="1:101" x14ac:dyDescent="0.3">
      <c r="A2" t="s">
        <v>20</v>
      </c>
      <c r="B2" t="s">
        <v>21</v>
      </c>
      <c r="C2">
        <v>2152</v>
      </c>
      <c r="D2">
        <v>728</v>
      </c>
      <c r="E2" s="1">
        <v>0.33829999999999999</v>
      </c>
      <c r="F2">
        <v>2152</v>
      </c>
      <c r="G2">
        <v>726</v>
      </c>
      <c r="H2">
        <v>6</v>
      </c>
      <c r="I2">
        <v>5</v>
      </c>
      <c r="J2">
        <v>374</v>
      </c>
      <c r="K2">
        <v>12</v>
      </c>
      <c r="L2">
        <v>322</v>
      </c>
      <c r="M2">
        <v>7</v>
      </c>
      <c r="N2">
        <f>IF(G2="","",L2/G2)</f>
        <v>0.44352617079889806</v>
      </c>
      <c r="O2">
        <f>IF(G2="","",J2/G2)</f>
        <v>0.51515151515151514</v>
      </c>
      <c r="P2">
        <f>IF(G2="","",IF(G2=0,10,IF(G2=0,10,IF(N2=O2,9,IF(O2&gt;N2,O2,N2+2)))))</f>
        <v>0.51515151515151514</v>
      </c>
      <c r="Q2" t="str">
        <f>IF(LEFT(A2,3)="Dis",Q1,IF(LEFT(A2,2)="HD",Q1,LEFT(A2,2)))</f>
        <v>01</v>
      </c>
      <c r="R2" t="s">
        <v>22</v>
      </c>
      <c r="S2">
        <v>1</v>
      </c>
      <c r="T2" t="b">
        <f t="shared" ref="T2:T79" si="0">IF(S2="","",ISNUMBER(S2))</f>
        <v>1</v>
      </c>
      <c r="U2">
        <f>G2/G$14</f>
        <v>0.15697297297297297</v>
      </c>
      <c r="V2">
        <f>IF(S2="","",IF(S2="WE",0,1))</f>
        <v>1</v>
      </c>
      <c r="W2">
        <f>IF(S2="","",IF(S2="SL",0,1))</f>
        <v>1</v>
      </c>
      <c r="AA2" t="s">
        <v>1045</v>
      </c>
      <c r="AB2">
        <v>1</v>
      </c>
      <c r="AC2">
        <v>11174</v>
      </c>
      <c r="AD2">
        <v>7002</v>
      </c>
      <c r="AE2" s="1">
        <v>0.62660000000000005</v>
      </c>
      <c r="AF2">
        <v>11174</v>
      </c>
      <c r="AG2">
        <v>6970</v>
      </c>
      <c r="AH2">
        <v>54</v>
      </c>
      <c r="AI2">
        <v>42</v>
      </c>
      <c r="AJ2">
        <v>4149</v>
      </c>
      <c r="AK2">
        <v>89</v>
      </c>
      <c r="AL2">
        <v>2597</v>
      </c>
      <c r="AM2">
        <v>39</v>
      </c>
      <c r="AN2">
        <f>AL2/(AJ2+AL2)</f>
        <v>0.38496887044174327</v>
      </c>
      <c r="AO2">
        <f t="shared" ref="AO2:AO42" si="1">AN2-AN$42</f>
        <v>-4.3832803922857488E-3</v>
      </c>
      <c r="AP2">
        <f>AL2/AG2</f>
        <v>0.372596843615495</v>
      </c>
      <c r="AQ2">
        <f>AJ2/AG2</f>
        <v>0.59526542324246767</v>
      </c>
      <c r="AR2">
        <f>IF(AQ2&gt;AP2,AQ2,AP2+2)</f>
        <v>0.59526542324246767</v>
      </c>
      <c r="AS2">
        <f>COUNTIF(AR2:AR41,"&lt;1")</f>
        <v>32</v>
      </c>
      <c r="AU2" t="s">
        <v>1046</v>
      </c>
      <c r="AV2" t="s">
        <v>22</v>
      </c>
      <c r="AX2">
        <f t="shared" ref="AX2:BD30" si="2">SUMIFS(G$2:G$1039,$R$2:$R$1039,$AV2,$T$2:$T$1039,"TRUE")</f>
        <v>4326</v>
      </c>
      <c r="AY2">
        <f t="shared" si="2"/>
        <v>35</v>
      </c>
      <c r="AZ2">
        <f t="shared" si="2"/>
        <v>22</v>
      </c>
      <c r="BA2">
        <f t="shared" si="2"/>
        <v>2651</v>
      </c>
      <c r="BB2">
        <f t="shared" si="2"/>
        <v>53</v>
      </c>
      <c r="BC2">
        <f t="shared" si="2"/>
        <v>1543</v>
      </c>
      <c r="BD2">
        <f t="shared" si="2"/>
        <v>22</v>
      </c>
      <c r="BE2">
        <f>BC2/AX2</f>
        <v>0.35668053629218677</v>
      </c>
      <c r="BF2">
        <f>BA2/AX2</f>
        <v>0.61280628756356914</v>
      </c>
      <c r="BG2">
        <f>IF(BE2=BF2,10,IF(BF2&gt;BE2,BF2,BE2+2))</f>
        <v>0.61280628756356914</v>
      </c>
      <c r="BH2">
        <f t="shared" ref="BH2:BH30" si="3">COUNTIFS($R$1:$R$1039,$AV2,$T$1:$T$1039,"TRUE")</f>
        <v>7</v>
      </c>
      <c r="BI2">
        <f t="shared" ref="BI2:BI30" si="4">COUNTIFS($R$1:$R$1039,$AV2,$T$1:$T$1039,"TRUE",$P$1:$P$1039,"&gt;1")</f>
        <v>1</v>
      </c>
      <c r="BJ2">
        <f>BE2-BF2</f>
        <v>-0.25612575127138237</v>
      </c>
      <c r="BM2" t="s">
        <v>1046</v>
      </c>
      <c r="BN2" t="s">
        <v>22</v>
      </c>
      <c r="BP2">
        <f>SUMIFS(G$2:G$1039,$R$2:$R$1039,$AV2,$V$2:$V$1039,1)</f>
        <v>6519.3989189189197</v>
      </c>
      <c r="BQ2">
        <f t="shared" ref="BQ2:BV30" si="5">SUMIFS(H$2:H$1039,$R$2:$R$1039,$AV2,$V$2:$V$1039,1)</f>
        <v>48.094918918918921</v>
      </c>
      <c r="BR2">
        <f t="shared" si="5"/>
        <v>37.900972972972973</v>
      </c>
      <c r="BS2">
        <f t="shared" si="5"/>
        <v>3847.3143783783785</v>
      </c>
      <c r="BT2">
        <f t="shared" si="5"/>
        <v>81.060540540540543</v>
      </c>
      <c r="BU2">
        <f t="shared" si="5"/>
        <v>2468.9978378378378</v>
      </c>
      <c r="BV2">
        <f t="shared" si="5"/>
        <v>36.030270270270272</v>
      </c>
      <c r="BW2">
        <f>BU2/BP2</f>
        <v>0.37871556389546107</v>
      </c>
      <c r="BX2">
        <f>BS2/BP2</f>
        <v>0.59013329698443429</v>
      </c>
      <c r="BY2">
        <f>IF(BW2=BX2,10,IF(BX2&gt;BW2,BX2,BW2+2))</f>
        <v>0.59013329698443429</v>
      </c>
      <c r="BZ2">
        <f t="shared" ref="BZ2:BZ30" si="6">COUNTIFS($R$1:$R$716,$AV2,$T$1:$T$716,"TRUE")</f>
        <v>7</v>
      </c>
      <c r="CA2">
        <f t="shared" ref="CA2:CA30" si="7">COUNTIFS($R$1:$R$716,$AV2,$T$1:$T$716,"TRUE",$P$1:$P$716,"&gt;1")</f>
        <v>1</v>
      </c>
      <c r="CB2">
        <f>BW2-BX2</f>
        <v>-0.21141773308897321</v>
      </c>
      <c r="CC2">
        <f>CB2-BJ2</f>
        <v>4.4708018182409159E-2</v>
      </c>
      <c r="CF2" t="s">
        <v>1046</v>
      </c>
      <c r="CG2" t="s">
        <v>22</v>
      </c>
      <c r="CI2">
        <f>SUMIFS(G$2:G$1039,$R$2:$R$1039,$AV2,$W$2:$W$1039,1)</f>
        <v>6519.3989189189197</v>
      </c>
      <c r="CJ2">
        <f t="shared" ref="CJ2:CO30" si="8">SUMIFS(H$2:H$1039,$R$2:$R$1039,$AV2,$W$2:$W$1039,1)</f>
        <v>46.870928268809351</v>
      </c>
      <c r="CK2">
        <f t="shared" si="8"/>
        <v>37.199357195032874</v>
      </c>
      <c r="CL2">
        <f t="shared" si="8"/>
        <v>3830.3500762600443</v>
      </c>
      <c r="CM2">
        <f t="shared" si="8"/>
        <v>79.952316493791088</v>
      </c>
      <c r="CN2">
        <f t="shared" si="8"/>
        <v>2489.2233377940101</v>
      </c>
      <c r="CO2">
        <f t="shared" si="8"/>
        <v>35.802902907231555</v>
      </c>
      <c r="CP2">
        <f>CN2/CI2</f>
        <v>0.38181792044822221</v>
      </c>
      <c r="CQ2">
        <f>CL2/CI2</f>
        <v>0.58753117026549628</v>
      </c>
      <c r="CR2">
        <f>IF(CP2=CQ2,10,IF(CQ2&gt;CP2,CQ2,CP2+2))</f>
        <v>0.58753117026549628</v>
      </c>
      <c r="CS2">
        <f t="shared" ref="CS2:CS30" si="9">COUNTIFS($R$1:$R$716,$AV2,$T$1:$T$716,"TRUE")</f>
        <v>7</v>
      </c>
      <c r="CT2">
        <f t="shared" ref="CT2:CT30" si="10">COUNTIFS($R$1:$R$716,$AV2,$T$1:$T$716,"TRUE",$P$1:$P$716,"&gt;1")</f>
        <v>1</v>
      </c>
      <c r="CU2">
        <f>CP2-CQ2</f>
        <v>-0.20571324981727407</v>
      </c>
      <c r="CV2">
        <f>CU2-BJ2</f>
        <v>5.0412501454108305E-2</v>
      </c>
      <c r="CW2">
        <f>CU2-CB2</f>
        <v>5.7044832716991456E-3</v>
      </c>
    </row>
    <row r="3" spans="1:101" x14ac:dyDescent="0.3">
      <c r="A3" t="s">
        <v>23</v>
      </c>
      <c r="B3" t="s">
        <v>24</v>
      </c>
      <c r="C3">
        <v>2294</v>
      </c>
      <c r="D3">
        <v>968</v>
      </c>
      <c r="E3" s="1">
        <v>0.42199999999999999</v>
      </c>
      <c r="F3">
        <v>2294</v>
      </c>
      <c r="G3">
        <v>964</v>
      </c>
      <c r="H3">
        <v>17</v>
      </c>
      <c r="I3">
        <v>3</v>
      </c>
      <c r="J3">
        <v>559</v>
      </c>
      <c r="K3">
        <v>8</v>
      </c>
      <c r="L3">
        <v>368</v>
      </c>
      <c r="M3">
        <v>9</v>
      </c>
      <c r="N3">
        <f t="shared" ref="N3:N80" si="11">IF(G3="","",L3/G3)</f>
        <v>0.38174273858921159</v>
      </c>
      <c r="O3">
        <f t="shared" ref="O3:O80" si="12">IF(G3="","",J3/G3)</f>
        <v>0.57987551867219922</v>
      </c>
      <c r="P3">
        <f t="shared" ref="P3:P66" si="13">IF(G3="","",IF(G3=0,10,IF(G3=0,10,IF(N3=O3,9,IF(O3&gt;N3,O3,N3+2)))))</f>
        <v>0.57987551867219922</v>
      </c>
      <c r="Q3" t="str">
        <f t="shared" ref="Q3:Q66" si="14">IF(LEFT(A3,3)="Dis",Q2,IF(LEFT(A3,2)="HD",Q2,LEFT(A3,2)))</f>
        <v>01</v>
      </c>
      <c r="R3" t="s">
        <v>22</v>
      </c>
      <c r="S3">
        <v>1</v>
      </c>
      <c r="T3" t="b">
        <f t="shared" si="0"/>
        <v>1</v>
      </c>
      <c r="U3">
        <f t="shared" ref="U3:U10" si="15">G3/G$14</f>
        <v>0.20843243243243242</v>
      </c>
      <c r="V3">
        <f t="shared" ref="V3:V66" si="16">IF(S3="","",IF(S3="WE",0,1))</f>
        <v>1</v>
      </c>
      <c r="W3">
        <f t="shared" ref="W3:W66" si="17">IF(S3="","",IF(S3="SL",0,1))</f>
        <v>1</v>
      </c>
      <c r="AA3" t="s">
        <v>1047</v>
      </c>
      <c r="AB3">
        <f>AB2+1</f>
        <v>2</v>
      </c>
      <c r="AC3">
        <v>11755</v>
      </c>
      <c r="AD3">
        <v>7766</v>
      </c>
      <c r="AE3" s="1">
        <v>0.66069999999999995</v>
      </c>
      <c r="AF3">
        <v>11755</v>
      </c>
      <c r="AG3">
        <v>7735</v>
      </c>
      <c r="AH3">
        <v>39</v>
      </c>
      <c r="AI3">
        <v>46</v>
      </c>
      <c r="AJ3">
        <v>4029</v>
      </c>
      <c r="AK3">
        <v>116</v>
      </c>
      <c r="AL3">
        <v>3468</v>
      </c>
      <c r="AM3">
        <v>37</v>
      </c>
      <c r="AN3">
        <f t="shared" ref="AN3:AN42" si="18">AL3/(AJ3+AL3)</f>
        <v>0.46258503401360546</v>
      </c>
      <c r="AO3">
        <f t="shared" si="1"/>
        <v>7.3232883179576436E-2</v>
      </c>
      <c r="AP3">
        <f t="shared" ref="AP3:AP46" si="19">AL3/AG3</f>
        <v>0.44835164835164837</v>
      </c>
      <c r="AQ3">
        <f t="shared" ref="AQ3:AQ46" si="20">AJ3/AG3</f>
        <v>0.52087912087912092</v>
      </c>
      <c r="AR3">
        <f t="shared" ref="AR3:AR46" si="21">IF(AQ3&gt;AP3,AQ3,AP3+2)</f>
        <v>0.52087912087912092</v>
      </c>
      <c r="AU3" t="s">
        <v>1048</v>
      </c>
      <c r="AV3" t="s">
        <v>37</v>
      </c>
      <c r="AX3">
        <f t="shared" si="2"/>
        <v>1877</v>
      </c>
      <c r="AY3">
        <f t="shared" si="2"/>
        <v>31</v>
      </c>
      <c r="AZ3">
        <f t="shared" si="2"/>
        <v>11</v>
      </c>
      <c r="BA3">
        <f t="shared" si="2"/>
        <v>1001</v>
      </c>
      <c r="BB3">
        <f t="shared" si="2"/>
        <v>42</v>
      </c>
      <c r="BC3">
        <f t="shared" si="2"/>
        <v>777</v>
      </c>
      <c r="BD3">
        <f t="shared" si="2"/>
        <v>15</v>
      </c>
      <c r="BE3">
        <f t="shared" ref="BE3:BE30" si="22">BC3/AX3</f>
        <v>0.41395844432605222</v>
      </c>
      <c r="BF3">
        <f t="shared" ref="BF3:BF30" si="23">BA3/AX3</f>
        <v>0.53329781566329248</v>
      </c>
      <c r="BG3">
        <f t="shared" ref="BG3:BG30" si="24">IF(BE3=BF3,10,IF(BF3&gt;BE3,BF3,BE3+2))</f>
        <v>0.53329781566329248</v>
      </c>
      <c r="BH3">
        <f t="shared" si="3"/>
        <v>9</v>
      </c>
      <c r="BI3">
        <f t="shared" si="4"/>
        <v>3</v>
      </c>
      <c r="BJ3">
        <f t="shared" ref="BJ3:BJ31" si="25">BE3-BF3</f>
        <v>-0.11933937133724026</v>
      </c>
      <c r="BM3" t="s">
        <v>1048</v>
      </c>
      <c r="BN3" t="s">
        <v>37</v>
      </c>
      <c r="BP3">
        <f t="shared" ref="BP3:BP30" ca="1" si="26">SUMIFS(G$2:G$1039,$R$2:$R$1039,$AV3,$V$2:$V$1039,1)</f>
        <v>2739.5894053020443</v>
      </c>
      <c r="BQ3">
        <f t="shared" ca="1" si="5"/>
        <v>38.269971141137631</v>
      </c>
      <c r="BR3">
        <f t="shared" ca="1" si="5"/>
        <v>16.931584719294808</v>
      </c>
      <c r="BS3">
        <f t="shared" ca="1" si="5"/>
        <v>1404.6093662003784</v>
      </c>
      <c r="BT3">
        <f t="shared" ca="1" si="5"/>
        <v>58.943157216107636</v>
      </c>
      <c r="BU3">
        <f t="shared" ca="1" si="5"/>
        <v>1199.1335712322852</v>
      </c>
      <c r="BV3">
        <f t="shared" ca="1" si="5"/>
        <v>21.701754792840649</v>
      </c>
      <c r="BW3">
        <f t="shared" ref="BW3:BW30" ca="1" si="27">BU3/BP3</f>
        <v>0.43770558059231462</v>
      </c>
      <c r="BX3">
        <f t="shared" ref="BX3:BX30" ca="1" si="28">BS3/BP3</f>
        <v>0.51270798590547106</v>
      </c>
      <c r="BY3">
        <f t="shared" ref="BY3:BY30" ca="1" si="29">IF(BW3=BX3,10,IF(BX3&gt;BW3,BX3,BW3+2))</f>
        <v>0.51270798590547106</v>
      </c>
      <c r="BZ3">
        <f t="shared" si="6"/>
        <v>9</v>
      </c>
      <c r="CA3">
        <f t="shared" si="7"/>
        <v>3</v>
      </c>
      <c r="CB3">
        <f t="shared" ref="CB3:CB31" ca="1" si="30">BW3-BX3</f>
        <v>-7.5002405313156439E-2</v>
      </c>
      <c r="CC3">
        <f t="shared" ref="CC3:CC31" ca="1" si="31">CB3-BJ3</f>
        <v>4.4336966024083824E-2</v>
      </c>
      <c r="CF3" t="s">
        <v>1048</v>
      </c>
      <c r="CG3" t="s">
        <v>37</v>
      </c>
      <c r="CI3">
        <f t="shared" ref="CI3:CI30" ca="1" si="32">SUMIFS(G$2:G$1039,$R$2:$R$1039,$AV3,$W$2:$W$1039,1)</f>
        <v>2739.5894053020443</v>
      </c>
      <c r="CJ3">
        <f t="shared" ca="1" si="8"/>
        <v>42.740710550749554</v>
      </c>
      <c r="CK3">
        <f t="shared" ca="1" si="8"/>
        <v>17.332057799601365</v>
      </c>
      <c r="CL3">
        <f t="shared" ca="1" si="8"/>
        <v>1421.8151478384239</v>
      </c>
      <c r="CM3">
        <f t="shared" ca="1" si="8"/>
        <v>63.685299635348059</v>
      </c>
      <c r="CN3">
        <f t="shared" ca="1" si="8"/>
        <v>1170.7103971932447</v>
      </c>
      <c r="CO3">
        <f t="shared" ca="1" si="8"/>
        <v>23.305792284676752</v>
      </c>
      <c r="CP3">
        <f t="shared" ref="CP3:CP30" ca="1" si="33">CN3/CI3</f>
        <v>0.42733060469847012</v>
      </c>
      <c r="CQ3">
        <f t="shared" ref="CQ3:CQ30" ca="1" si="34">CL3/CI3</f>
        <v>0.51898840938964219</v>
      </c>
      <c r="CR3">
        <f t="shared" ref="CR3:CR30" ca="1" si="35">IF(CP3=CQ3,10,IF(CQ3&gt;CP3,CQ3,CP3+2))</f>
        <v>0.51898840938964219</v>
      </c>
      <c r="CS3">
        <f t="shared" si="9"/>
        <v>9</v>
      </c>
      <c r="CT3">
        <f t="shared" si="10"/>
        <v>3</v>
      </c>
      <c r="CU3">
        <f t="shared" ref="CU3:CU31" ca="1" si="36">CP3-CQ3</f>
        <v>-9.1657804691172073E-2</v>
      </c>
      <c r="CV3">
        <f t="shared" ref="CV3:CV31" ca="1" si="37">CU3-BJ3</f>
        <v>2.768156664606819E-2</v>
      </c>
      <c r="CW3">
        <f t="shared" ref="CW3:CW31" ca="1" si="38">CU3-CB3</f>
        <v>-1.6655399378015634E-2</v>
      </c>
    </row>
    <row r="4" spans="1:101" x14ac:dyDescent="0.3">
      <c r="A4" t="s">
        <v>25</v>
      </c>
      <c r="B4" t="s">
        <v>26</v>
      </c>
      <c r="C4">
        <v>1664</v>
      </c>
      <c r="D4">
        <v>695</v>
      </c>
      <c r="E4" s="1">
        <v>0.41770000000000002</v>
      </c>
      <c r="F4">
        <v>1664</v>
      </c>
      <c r="G4">
        <v>692</v>
      </c>
      <c r="H4">
        <v>1</v>
      </c>
      <c r="I4">
        <v>4</v>
      </c>
      <c r="J4">
        <v>447</v>
      </c>
      <c r="K4">
        <v>7</v>
      </c>
      <c r="L4">
        <v>228</v>
      </c>
      <c r="M4">
        <v>5</v>
      </c>
      <c r="N4">
        <f t="shared" si="11"/>
        <v>0.32947976878612717</v>
      </c>
      <c r="O4">
        <f t="shared" si="12"/>
        <v>0.64595375722543358</v>
      </c>
      <c r="P4">
        <f t="shared" si="13"/>
        <v>0.64595375722543358</v>
      </c>
      <c r="Q4" t="str">
        <f t="shared" si="14"/>
        <v>01</v>
      </c>
      <c r="R4" t="s">
        <v>22</v>
      </c>
      <c r="S4">
        <v>1</v>
      </c>
      <c r="T4" t="b">
        <f t="shared" si="0"/>
        <v>1</v>
      </c>
      <c r="U4">
        <f t="shared" si="15"/>
        <v>0.14962162162162163</v>
      </c>
      <c r="V4">
        <f t="shared" si="16"/>
        <v>1</v>
      </c>
      <c r="W4">
        <f t="shared" si="17"/>
        <v>1</v>
      </c>
      <c r="AA4" t="s">
        <v>1049</v>
      </c>
      <c r="AB4">
        <f t="shared" ref="AB4:AB41" si="39">AB3+1</f>
        <v>3</v>
      </c>
      <c r="AC4">
        <v>12802</v>
      </c>
      <c r="AD4">
        <v>8804</v>
      </c>
      <c r="AE4" s="1">
        <v>0.68769999999999998</v>
      </c>
      <c r="AF4">
        <v>12802</v>
      </c>
      <c r="AG4">
        <v>8767</v>
      </c>
      <c r="AH4">
        <v>56</v>
      </c>
      <c r="AI4">
        <v>44</v>
      </c>
      <c r="AJ4">
        <v>2829</v>
      </c>
      <c r="AK4">
        <v>138</v>
      </c>
      <c r="AL4">
        <v>5657</v>
      </c>
      <c r="AM4">
        <v>43</v>
      </c>
      <c r="AN4">
        <f t="shared" si="18"/>
        <v>0.6666273862832901</v>
      </c>
      <c r="AO4">
        <f t="shared" si="1"/>
        <v>0.27727523544926108</v>
      </c>
      <c r="AP4">
        <f t="shared" si="19"/>
        <v>0.64526063647770049</v>
      </c>
      <c r="AQ4">
        <f t="shared" si="20"/>
        <v>0.32268735029086348</v>
      </c>
      <c r="AR4">
        <f t="shared" si="21"/>
        <v>2.6452606364777003</v>
      </c>
      <c r="AU4" t="s">
        <v>57</v>
      </c>
      <c r="AV4" t="s">
        <v>57</v>
      </c>
      <c r="AX4">
        <f t="shared" si="2"/>
        <v>3170</v>
      </c>
      <c r="AY4">
        <f t="shared" si="2"/>
        <v>16</v>
      </c>
      <c r="AZ4">
        <f t="shared" si="2"/>
        <v>14</v>
      </c>
      <c r="BA4">
        <f t="shared" si="2"/>
        <v>1500</v>
      </c>
      <c r="BB4">
        <f t="shared" si="2"/>
        <v>54</v>
      </c>
      <c r="BC4">
        <f t="shared" si="2"/>
        <v>1567</v>
      </c>
      <c r="BD4">
        <f t="shared" si="2"/>
        <v>19</v>
      </c>
      <c r="BE4">
        <f t="shared" si="22"/>
        <v>0.49432176656151422</v>
      </c>
      <c r="BF4">
        <f t="shared" si="23"/>
        <v>0.47318611987381703</v>
      </c>
      <c r="BG4">
        <f t="shared" si="24"/>
        <v>2.4943217665615141</v>
      </c>
      <c r="BH4">
        <f t="shared" si="3"/>
        <v>4</v>
      </c>
      <c r="BI4">
        <f t="shared" si="4"/>
        <v>3</v>
      </c>
      <c r="BJ4">
        <f t="shared" si="25"/>
        <v>2.1135646687697185E-2</v>
      </c>
      <c r="BM4" t="s">
        <v>57</v>
      </c>
      <c r="BN4" t="s">
        <v>57</v>
      </c>
      <c r="BP4">
        <f t="shared" si="26"/>
        <v>4628.1521328803319</v>
      </c>
      <c r="BQ4">
        <f t="shared" si="5"/>
        <v>20.786711966779919</v>
      </c>
      <c r="BR4">
        <f t="shared" si="5"/>
        <v>25.368440921102305</v>
      </c>
      <c r="BS4">
        <f t="shared" si="5"/>
        <v>2218.6051340128352</v>
      </c>
      <c r="BT4">
        <f t="shared" si="5"/>
        <v>71.351830879577193</v>
      </c>
      <c r="BU4">
        <f t="shared" si="5"/>
        <v>2268.2533031332578</v>
      </c>
      <c r="BV4">
        <f t="shared" si="5"/>
        <v>23.786711966779919</v>
      </c>
      <c r="BW4">
        <f t="shared" si="27"/>
        <v>0.49009912336689104</v>
      </c>
      <c r="BX4">
        <f t="shared" si="28"/>
        <v>0.47937169529301654</v>
      </c>
      <c r="BY4">
        <f t="shared" si="29"/>
        <v>2.4900991233668912</v>
      </c>
      <c r="BZ4">
        <f t="shared" si="6"/>
        <v>4</v>
      </c>
      <c r="CA4">
        <f t="shared" si="7"/>
        <v>3</v>
      </c>
      <c r="CB4">
        <f t="shared" si="30"/>
        <v>1.0727428073874501E-2</v>
      </c>
      <c r="CC4">
        <f t="shared" si="31"/>
        <v>-1.0408218613822684E-2</v>
      </c>
      <c r="CF4" t="s">
        <v>57</v>
      </c>
      <c r="CG4" t="s">
        <v>57</v>
      </c>
      <c r="CI4">
        <f t="shared" si="32"/>
        <v>4628.1521328803319</v>
      </c>
      <c r="CJ4">
        <f t="shared" si="8"/>
        <v>19.614436368574879</v>
      </c>
      <c r="CK4">
        <f t="shared" si="8"/>
        <v>24.377103135566447</v>
      </c>
      <c r="CL4">
        <f t="shared" si="8"/>
        <v>2130.2408018524766</v>
      </c>
      <c r="CM4">
        <f t="shared" si="8"/>
        <v>72.246274903626102</v>
      </c>
      <c r="CN4">
        <f t="shared" si="8"/>
        <v>2357.1286717453299</v>
      </c>
      <c r="CO4">
        <f t="shared" si="8"/>
        <v>24.544844874758468</v>
      </c>
      <c r="CP4">
        <f t="shared" si="33"/>
        <v>0.50930233148545401</v>
      </c>
      <c r="CQ4">
        <f t="shared" si="34"/>
        <v>0.46027890628710177</v>
      </c>
      <c r="CR4">
        <f t="shared" si="35"/>
        <v>2.5093023314854541</v>
      </c>
      <c r="CS4">
        <f t="shared" si="9"/>
        <v>4</v>
      </c>
      <c r="CT4">
        <f t="shared" si="10"/>
        <v>3</v>
      </c>
      <c r="CU4">
        <f t="shared" si="36"/>
        <v>4.9023425198352233E-2</v>
      </c>
      <c r="CV4">
        <f t="shared" si="37"/>
        <v>2.7887778510655048E-2</v>
      </c>
      <c r="CW4">
        <f t="shared" si="38"/>
        <v>3.8295997124477732E-2</v>
      </c>
    </row>
    <row r="5" spans="1:101" x14ac:dyDescent="0.3">
      <c r="A5" t="s">
        <v>27</v>
      </c>
      <c r="B5" t="s">
        <v>28</v>
      </c>
      <c r="C5">
        <v>846</v>
      </c>
      <c r="D5">
        <v>360</v>
      </c>
      <c r="E5" s="1">
        <v>0.42549999999999999</v>
      </c>
      <c r="F5">
        <v>846</v>
      </c>
      <c r="G5">
        <v>359</v>
      </c>
      <c r="H5">
        <v>1</v>
      </c>
      <c r="I5">
        <v>3</v>
      </c>
      <c r="J5">
        <v>262</v>
      </c>
      <c r="K5">
        <v>4</v>
      </c>
      <c r="L5">
        <v>89</v>
      </c>
      <c r="M5">
        <v>0</v>
      </c>
      <c r="N5">
        <f t="shared" si="11"/>
        <v>0.24791086350974931</v>
      </c>
      <c r="O5">
        <f t="shared" si="12"/>
        <v>0.72980501392757657</v>
      </c>
      <c r="P5">
        <f t="shared" si="13"/>
        <v>0.72980501392757657</v>
      </c>
      <c r="Q5" t="str">
        <f t="shared" si="14"/>
        <v>01</v>
      </c>
      <c r="R5" t="s">
        <v>22</v>
      </c>
      <c r="S5">
        <v>1</v>
      </c>
      <c r="T5" t="b">
        <f t="shared" si="0"/>
        <v>1</v>
      </c>
      <c r="U5">
        <f t="shared" si="15"/>
        <v>7.7621621621621617E-2</v>
      </c>
      <c r="V5">
        <f t="shared" si="16"/>
        <v>1</v>
      </c>
      <c r="W5">
        <f t="shared" si="17"/>
        <v>1</v>
      </c>
      <c r="AA5" t="s">
        <v>1050</v>
      </c>
      <c r="AB5">
        <f t="shared" si="39"/>
        <v>4</v>
      </c>
      <c r="AC5">
        <v>12662</v>
      </c>
      <c r="AD5">
        <v>8770</v>
      </c>
      <c r="AE5" s="1">
        <v>0.69259999999999999</v>
      </c>
      <c r="AF5">
        <v>12662</v>
      </c>
      <c r="AG5">
        <v>8736</v>
      </c>
      <c r="AH5">
        <v>49</v>
      </c>
      <c r="AI5">
        <v>53</v>
      </c>
      <c r="AJ5">
        <v>4302</v>
      </c>
      <c r="AK5">
        <v>139</v>
      </c>
      <c r="AL5">
        <v>4161</v>
      </c>
      <c r="AM5">
        <v>32</v>
      </c>
      <c r="AN5">
        <f t="shared" si="18"/>
        <v>0.49166962070187875</v>
      </c>
      <c r="AO5">
        <f t="shared" si="1"/>
        <v>0.10231746986784973</v>
      </c>
      <c r="AP5">
        <f t="shared" si="19"/>
        <v>0.47630494505494503</v>
      </c>
      <c r="AQ5">
        <f t="shared" si="20"/>
        <v>0.49244505494505497</v>
      </c>
      <c r="AR5">
        <f t="shared" si="21"/>
        <v>0.49244505494505497</v>
      </c>
      <c r="AU5" t="s">
        <v>66</v>
      </c>
      <c r="AV5" t="s">
        <v>66</v>
      </c>
      <c r="AX5">
        <f t="shared" si="2"/>
        <v>1179</v>
      </c>
      <c r="AY5">
        <f t="shared" si="2"/>
        <v>7</v>
      </c>
      <c r="AZ5">
        <f t="shared" si="2"/>
        <v>10</v>
      </c>
      <c r="BA5">
        <f t="shared" si="2"/>
        <v>675</v>
      </c>
      <c r="BB5">
        <f t="shared" si="2"/>
        <v>19</v>
      </c>
      <c r="BC5">
        <f t="shared" si="2"/>
        <v>465</v>
      </c>
      <c r="BD5">
        <f t="shared" si="2"/>
        <v>3</v>
      </c>
      <c r="BE5">
        <f t="shared" si="22"/>
        <v>0.3944020356234097</v>
      </c>
      <c r="BF5">
        <f t="shared" si="23"/>
        <v>0.5725190839694656</v>
      </c>
      <c r="BG5">
        <f t="shared" si="24"/>
        <v>0.5725190839694656</v>
      </c>
      <c r="BH5">
        <f t="shared" si="3"/>
        <v>1</v>
      </c>
      <c r="BI5">
        <f t="shared" si="4"/>
        <v>0</v>
      </c>
      <c r="BJ5">
        <f t="shared" si="25"/>
        <v>-0.17811704834605591</v>
      </c>
      <c r="BM5" t="s">
        <v>66</v>
      </c>
      <c r="BN5" t="s">
        <v>66</v>
      </c>
      <c r="BP5">
        <f t="shared" ca="1" si="26"/>
        <v>1721.3221970554928</v>
      </c>
      <c r="BQ5">
        <f t="shared" ca="1" si="5"/>
        <v>8.7802944507361271</v>
      </c>
      <c r="BR5">
        <f t="shared" ca="1" si="5"/>
        <v>14.228199320498302</v>
      </c>
      <c r="BS5">
        <f t="shared" ca="1" si="5"/>
        <v>942.26670441676106</v>
      </c>
      <c r="BT5">
        <f t="shared" ca="1" si="5"/>
        <v>25.453567383918461</v>
      </c>
      <c r="BU5">
        <f t="shared" ca="1" si="5"/>
        <v>725.81313703284263</v>
      </c>
      <c r="BV5">
        <f t="shared" ca="1" si="5"/>
        <v>4.7802944507361271</v>
      </c>
      <c r="BW5">
        <f t="shared" ca="1" si="27"/>
        <v>0.42166024366293786</v>
      </c>
      <c r="BX5">
        <f t="shared" ca="1" si="28"/>
        <v>0.54740867574275742</v>
      </c>
      <c r="BY5">
        <f t="shared" ca="1" si="29"/>
        <v>0.54740867574275742</v>
      </c>
      <c r="BZ5">
        <f t="shared" si="6"/>
        <v>1</v>
      </c>
      <c r="CA5">
        <f t="shared" si="7"/>
        <v>0</v>
      </c>
      <c r="CB5">
        <f t="shared" ca="1" si="30"/>
        <v>-0.12574843207981956</v>
      </c>
      <c r="CC5">
        <f t="shared" ca="1" si="31"/>
        <v>5.2368616266236345E-2</v>
      </c>
      <c r="CF5" t="s">
        <v>66</v>
      </c>
      <c r="CG5" t="s">
        <v>66</v>
      </c>
      <c r="CI5">
        <f t="shared" ca="1" si="32"/>
        <v>1721.3221970554928</v>
      </c>
      <c r="CJ5">
        <f t="shared" ca="1" si="8"/>
        <v>8.8269180617742027</v>
      </c>
      <c r="CK5">
        <f t="shared" ca="1" si="8"/>
        <v>16.06423191383573</v>
      </c>
      <c r="CL5">
        <f t="shared" ca="1" si="8"/>
        <v>963.27233422556947</v>
      </c>
      <c r="CM5">
        <f t="shared" ca="1" si="8"/>
        <v>25.287649840727092</v>
      </c>
      <c r="CN5">
        <f t="shared" ca="1" si="8"/>
        <v>704.67935741045471</v>
      </c>
      <c r="CO5">
        <f t="shared" ca="1" si="8"/>
        <v>3.191705603131505</v>
      </c>
      <c r="CP5">
        <f t="shared" ca="1" si="33"/>
        <v>0.40938260054734943</v>
      </c>
      <c r="CQ5">
        <f t="shared" ca="1" si="34"/>
        <v>0.55961187038275029</v>
      </c>
      <c r="CR5">
        <f t="shared" ca="1" si="35"/>
        <v>0.55961187038275029</v>
      </c>
      <c r="CS5">
        <f t="shared" si="9"/>
        <v>1</v>
      </c>
      <c r="CT5">
        <f t="shared" si="10"/>
        <v>0</v>
      </c>
      <c r="CU5">
        <f t="shared" ca="1" si="36"/>
        <v>-0.15022926983540086</v>
      </c>
      <c r="CV5">
        <f t="shared" ca="1" si="37"/>
        <v>2.7887778510655048E-2</v>
      </c>
      <c r="CW5">
        <f t="shared" ca="1" si="38"/>
        <v>-2.4480837755581297E-2</v>
      </c>
    </row>
    <row r="6" spans="1:101" x14ac:dyDescent="0.3">
      <c r="A6" t="s">
        <v>29</v>
      </c>
      <c r="B6" t="s">
        <v>30</v>
      </c>
      <c r="C6">
        <v>1654</v>
      </c>
      <c r="D6">
        <v>760</v>
      </c>
      <c r="E6" s="1">
        <v>0.45950000000000002</v>
      </c>
      <c r="F6">
        <v>1654</v>
      </c>
      <c r="G6">
        <v>758</v>
      </c>
      <c r="H6">
        <v>5</v>
      </c>
      <c r="I6">
        <v>5</v>
      </c>
      <c r="J6">
        <v>519</v>
      </c>
      <c r="K6">
        <v>9</v>
      </c>
      <c r="L6">
        <v>220</v>
      </c>
      <c r="M6">
        <v>0</v>
      </c>
      <c r="N6">
        <f t="shared" si="11"/>
        <v>0.29023746701846964</v>
      </c>
      <c r="O6">
        <f t="shared" si="12"/>
        <v>0.68469656992084438</v>
      </c>
      <c r="P6">
        <f t="shared" si="13"/>
        <v>0.68469656992084438</v>
      </c>
      <c r="Q6" t="str">
        <f t="shared" si="14"/>
        <v>01</v>
      </c>
      <c r="R6" t="s">
        <v>22</v>
      </c>
      <c r="S6">
        <v>1</v>
      </c>
      <c r="T6" t="b">
        <f t="shared" si="0"/>
        <v>1</v>
      </c>
      <c r="U6">
        <f t="shared" si="15"/>
        <v>0.16389189189189191</v>
      </c>
      <c r="V6">
        <f t="shared" si="16"/>
        <v>1</v>
      </c>
      <c r="W6">
        <f t="shared" si="17"/>
        <v>1</v>
      </c>
      <c r="AA6" t="s">
        <v>1051</v>
      </c>
      <c r="AB6">
        <f t="shared" si="39"/>
        <v>5</v>
      </c>
      <c r="AC6">
        <v>11058</v>
      </c>
      <c r="AD6">
        <v>7173</v>
      </c>
      <c r="AE6" s="1">
        <v>0.64870000000000005</v>
      </c>
      <c r="AF6">
        <v>11058</v>
      </c>
      <c r="AG6">
        <v>7123</v>
      </c>
      <c r="AH6">
        <v>79</v>
      </c>
      <c r="AI6">
        <v>42</v>
      </c>
      <c r="AJ6">
        <v>3426</v>
      </c>
      <c r="AK6">
        <v>134</v>
      </c>
      <c r="AL6">
        <v>3393</v>
      </c>
      <c r="AM6">
        <v>49</v>
      </c>
      <c r="AN6">
        <f t="shared" si="18"/>
        <v>0.49758029036515616</v>
      </c>
      <c r="AO6">
        <f t="shared" si="1"/>
        <v>0.10822813953112714</v>
      </c>
      <c r="AP6">
        <f t="shared" si="19"/>
        <v>0.47634423697880107</v>
      </c>
      <c r="AQ6">
        <f t="shared" si="20"/>
        <v>0.48097711638354623</v>
      </c>
      <c r="AR6">
        <f t="shared" si="21"/>
        <v>0.48097711638354623</v>
      </c>
      <c r="AU6" t="s">
        <v>68</v>
      </c>
      <c r="AV6" t="s">
        <v>68</v>
      </c>
      <c r="AX6">
        <f t="shared" si="2"/>
        <v>853</v>
      </c>
      <c r="AY6">
        <f t="shared" si="2"/>
        <v>7</v>
      </c>
      <c r="AZ6">
        <f t="shared" si="2"/>
        <v>3</v>
      </c>
      <c r="BA6">
        <f t="shared" si="2"/>
        <v>599</v>
      </c>
      <c r="BB6">
        <f t="shared" si="2"/>
        <v>9</v>
      </c>
      <c r="BC6">
        <f t="shared" si="2"/>
        <v>231</v>
      </c>
      <c r="BD6">
        <f t="shared" si="2"/>
        <v>4</v>
      </c>
      <c r="BE6">
        <f t="shared" si="22"/>
        <v>0.27080890973036342</v>
      </c>
      <c r="BF6">
        <f t="shared" si="23"/>
        <v>0.70222743259085585</v>
      </c>
      <c r="BG6">
        <f t="shared" si="24"/>
        <v>0.70222743259085585</v>
      </c>
      <c r="BH6">
        <f t="shared" si="3"/>
        <v>1</v>
      </c>
      <c r="BI6">
        <f t="shared" si="4"/>
        <v>0</v>
      </c>
      <c r="BJ6">
        <f t="shared" si="25"/>
        <v>-0.43141852286049243</v>
      </c>
      <c r="BM6" t="s">
        <v>68</v>
      </c>
      <c r="BN6" t="s">
        <v>68</v>
      </c>
      <c r="BP6">
        <f t="shared" ca="1" si="26"/>
        <v>1245.3671196677992</v>
      </c>
      <c r="BQ6">
        <f t="shared" ca="1" si="5"/>
        <v>8.2880332200830509</v>
      </c>
      <c r="BR6">
        <f t="shared" ca="1" si="5"/>
        <v>6.0590788976972441</v>
      </c>
      <c r="BS6">
        <f t="shared" ca="1" si="5"/>
        <v>792.36598716496792</v>
      </c>
      <c r="BT6">
        <f t="shared" ca="1" si="5"/>
        <v>13.669120422801058</v>
      </c>
      <c r="BU6">
        <f t="shared" ca="1" si="5"/>
        <v>419.69686674216689</v>
      </c>
      <c r="BV6">
        <f t="shared" ca="1" si="5"/>
        <v>5.28803322008305</v>
      </c>
      <c r="BW6">
        <f t="shared" ca="1" si="27"/>
        <v>0.33700654217859927</v>
      </c>
      <c r="BX6">
        <f t="shared" ca="1" si="28"/>
        <v>0.6362509292652041</v>
      </c>
      <c r="BY6">
        <f t="shared" ca="1" si="29"/>
        <v>0.6362509292652041</v>
      </c>
      <c r="BZ6">
        <f t="shared" si="6"/>
        <v>1</v>
      </c>
      <c r="CA6">
        <f t="shared" si="7"/>
        <v>0</v>
      </c>
      <c r="CB6">
        <f t="shared" ca="1" si="30"/>
        <v>-0.29924438708660483</v>
      </c>
      <c r="CC6">
        <f t="shared" ca="1" si="31"/>
        <v>0.13217413577388759</v>
      </c>
      <c r="CF6" t="s">
        <v>68</v>
      </c>
      <c r="CG6" t="s">
        <v>68</v>
      </c>
      <c r="CI6">
        <f t="shared" ca="1" si="32"/>
        <v>1245.3671196677992</v>
      </c>
      <c r="CJ6">
        <f t="shared" ca="1" si="8"/>
        <v>9.2120836712529695</v>
      </c>
      <c r="CK6">
        <f t="shared" ca="1" si="8"/>
        <v>5.4394276649621407</v>
      </c>
      <c r="CL6">
        <f t="shared" ca="1" si="8"/>
        <v>858.45673566996311</v>
      </c>
      <c r="CM6">
        <f t="shared" ca="1" si="8"/>
        <v>11.36580985067978</v>
      </c>
      <c r="CN6">
        <f t="shared" ca="1" si="8"/>
        <v>355.91281488160308</v>
      </c>
      <c r="CO6">
        <f t="shared" ca="1" si="8"/>
        <v>4.9802479293382076</v>
      </c>
      <c r="CP6">
        <f t="shared" ca="1" si="33"/>
        <v>0.28578947465430321</v>
      </c>
      <c r="CQ6">
        <f t="shared" ca="1" si="34"/>
        <v>0.68932021900414053</v>
      </c>
      <c r="CR6">
        <f t="shared" ca="1" si="35"/>
        <v>0.68932021900414053</v>
      </c>
      <c r="CS6">
        <f t="shared" si="9"/>
        <v>1</v>
      </c>
      <c r="CT6">
        <f t="shared" si="10"/>
        <v>0</v>
      </c>
      <c r="CU6">
        <f t="shared" ca="1" si="36"/>
        <v>-0.40353074434983732</v>
      </c>
      <c r="CV6">
        <f t="shared" ca="1" si="37"/>
        <v>2.7887778510655103E-2</v>
      </c>
      <c r="CW6">
        <f t="shared" ca="1" si="38"/>
        <v>-0.10428635726323249</v>
      </c>
    </row>
    <row r="7" spans="1:101" x14ac:dyDescent="0.3">
      <c r="A7" t="s">
        <v>31</v>
      </c>
      <c r="B7" t="s">
        <v>32</v>
      </c>
      <c r="C7">
        <v>281</v>
      </c>
      <c r="D7">
        <v>147</v>
      </c>
      <c r="E7" s="1">
        <v>0.52310000000000001</v>
      </c>
      <c r="F7">
        <v>281</v>
      </c>
      <c r="G7">
        <v>147</v>
      </c>
      <c r="H7">
        <v>2</v>
      </c>
      <c r="I7">
        <v>0</v>
      </c>
      <c r="J7">
        <v>60</v>
      </c>
      <c r="K7">
        <v>2</v>
      </c>
      <c r="L7">
        <v>83</v>
      </c>
      <c r="M7">
        <v>0</v>
      </c>
      <c r="N7">
        <f t="shared" si="11"/>
        <v>0.56462585034013602</v>
      </c>
      <c r="O7">
        <f t="shared" si="12"/>
        <v>0.40816326530612246</v>
      </c>
      <c r="P7">
        <f t="shared" si="13"/>
        <v>2.564625850340136</v>
      </c>
      <c r="Q7" t="str">
        <f t="shared" si="14"/>
        <v>01</v>
      </c>
      <c r="R7" t="s">
        <v>22</v>
      </c>
      <c r="S7">
        <v>1</v>
      </c>
      <c r="T7" t="b">
        <f t="shared" si="0"/>
        <v>1</v>
      </c>
      <c r="U7">
        <f t="shared" si="15"/>
        <v>3.1783783783783784E-2</v>
      </c>
      <c r="V7">
        <f t="shared" si="16"/>
        <v>1</v>
      </c>
      <c r="W7">
        <f t="shared" si="17"/>
        <v>1</v>
      </c>
      <c r="AA7" t="s">
        <v>1052</v>
      </c>
      <c r="AB7">
        <f t="shared" si="39"/>
        <v>6</v>
      </c>
      <c r="AC7">
        <v>10594</v>
      </c>
      <c r="AD7">
        <v>6866</v>
      </c>
      <c r="AE7" s="1">
        <v>0.64810000000000001</v>
      </c>
      <c r="AF7">
        <v>10594</v>
      </c>
      <c r="AG7">
        <v>6824</v>
      </c>
      <c r="AH7">
        <v>67</v>
      </c>
      <c r="AI7">
        <v>32</v>
      </c>
      <c r="AJ7">
        <v>4234</v>
      </c>
      <c r="AK7">
        <v>95</v>
      </c>
      <c r="AL7">
        <v>2351</v>
      </c>
      <c r="AM7">
        <v>45</v>
      </c>
      <c r="AN7">
        <f t="shared" si="18"/>
        <v>0.35702353834472284</v>
      </c>
      <c r="AO7">
        <f t="shared" si="1"/>
        <v>-3.2328612489306185E-2</v>
      </c>
      <c r="AP7">
        <f t="shared" si="19"/>
        <v>0.34451934349355218</v>
      </c>
      <c r="AQ7">
        <f t="shared" si="20"/>
        <v>0.62045720984759667</v>
      </c>
      <c r="AR7">
        <f t="shared" si="21"/>
        <v>0.62045720984759667</v>
      </c>
      <c r="AU7" t="s">
        <v>71</v>
      </c>
      <c r="AV7" t="s">
        <v>71</v>
      </c>
      <c r="AX7">
        <f t="shared" si="2"/>
        <v>902</v>
      </c>
      <c r="AY7">
        <f t="shared" si="2"/>
        <v>10</v>
      </c>
      <c r="AZ7">
        <f t="shared" si="2"/>
        <v>8</v>
      </c>
      <c r="BA7">
        <f t="shared" si="2"/>
        <v>415</v>
      </c>
      <c r="BB7">
        <f t="shared" si="2"/>
        <v>11</v>
      </c>
      <c r="BC7">
        <f t="shared" si="2"/>
        <v>451</v>
      </c>
      <c r="BD7">
        <f t="shared" si="2"/>
        <v>7</v>
      </c>
      <c r="BE7">
        <f t="shared" si="22"/>
        <v>0.5</v>
      </c>
      <c r="BF7">
        <f t="shared" si="23"/>
        <v>0.46008869179600886</v>
      </c>
      <c r="BG7">
        <f t="shared" si="24"/>
        <v>2.5</v>
      </c>
      <c r="BH7">
        <f t="shared" si="3"/>
        <v>6</v>
      </c>
      <c r="BI7">
        <f t="shared" si="4"/>
        <v>3</v>
      </c>
      <c r="BJ7">
        <f t="shared" si="25"/>
        <v>3.9911308203991136E-2</v>
      </c>
      <c r="BM7" t="s">
        <v>71</v>
      </c>
      <c r="BN7" t="s">
        <v>71</v>
      </c>
      <c r="BP7">
        <f t="shared" ca="1" si="26"/>
        <v>1308.9653799119228</v>
      </c>
      <c r="BQ7">
        <f t="shared" ca="1" si="5"/>
        <v>13.488887243904122</v>
      </c>
      <c r="BR7">
        <f t="shared" ca="1" si="5"/>
        <v>10.793335874604194</v>
      </c>
      <c r="BS7">
        <f t="shared" ca="1" si="5"/>
        <v>599.82295436343361</v>
      </c>
      <c r="BT7">
        <f t="shared" ca="1" si="5"/>
        <v>19.337503369720551</v>
      </c>
      <c r="BU7">
        <f t="shared" ca="1" si="5"/>
        <v>655.37182851356636</v>
      </c>
      <c r="BV7">
        <f t="shared" ca="1" si="5"/>
        <v>10.150870546693778</v>
      </c>
      <c r="BW7">
        <f t="shared" ca="1" si="27"/>
        <v>0.50067926820009923</v>
      </c>
      <c r="BX7">
        <f t="shared" ca="1" si="28"/>
        <v>0.45824203112521911</v>
      </c>
      <c r="BY7">
        <f t="shared" ca="1" si="29"/>
        <v>2.5006792682000993</v>
      </c>
      <c r="BZ7">
        <f t="shared" si="6"/>
        <v>6</v>
      </c>
      <c r="CA7">
        <f t="shared" si="7"/>
        <v>3</v>
      </c>
      <c r="CB7">
        <f t="shared" ca="1" si="30"/>
        <v>4.2437237074880119E-2</v>
      </c>
      <c r="CC7">
        <f t="shared" ca="1" si="31"/>
        <v>2.5259288708889827E-3</v>
      </c>
      <c r="CF7" t="s">
        <v>71</v>
      </c>
      <c r="CG7" t="s">
        <v>71</v>
      </c>
      <c r="CI7">
        <f t="shared" ca="1" si="32"/>
        <v>1308.9653799119228</v>
      </c>
      <c r="CJ7">
        <f t="shared" ca="1" si="8"/>
        <v>13.307939965327733</v>
      </c>
      <c r="CK7">
        <f t="shared" ca="1" si="8"/>
        <v>12.17253637145639</v>
      </c>
      <c r="CL7">
        <f t="shared" ca="1" si="8"/>
        <v>584.57322660801685</v>
      </c>
      <c r="CM7">
        <f t="shared" ca="1" si="8"/>
        <v>17.173262516496504</v>
      </c>
      <c r="CN7">
        <f t="shared" ca="1" si="8"/>
        <v>670.94705807334788</v>
      </c>
      <c r="CO7">
        <f t="shared" ca="1" si="8"/>
        <v>10.791356377277317</v>
      </c>
      <c r="CP7">
        <f t="shared" ca="1" si="33"/>
        <v>0.51257815399097439</v>
      </c>
      <c r="CQ7">
        <f t="shared" ca="1" si="34"/>
        <v>0.44659181639116491</v>
      </c>
      <c r="CR7">
        <f t="shared" ca="1" si="35"/>
        <v>2.5125781539909742</v>
      </c>
      <c r="CS7">
        <f t="shared" si="9"/>
        <v>6</v>
      </c>
      <c r="CT7">
        <f t="shared" si="10"/>
        <v>3</v>
      </c>
      <c r="CU7">
        <f t="shared" ca="1" si="36"/>
        <v>6.5986337599809486E-2</v>
      </c>
      <c r="CV7">
        <f t="shared" ca="1" si="37"/>
        <v>2.607502939581835E-2</v>
      </c>
      <c r="CW7">
        <f t="shared" ca="1" si="38"/>
        <v>2.3549100524929367E-2</v>
      </c>
    </row>
    <row r="8" spans="1:101" x14ac:dyDescent="0.3">
      <c r="A8" t="s">
        <v>33</v>
      </c>
      <c r="B8" t="s">
        <v>34</v>
      </c>
      <c r="C8">
        <v>1572</v>
      </c>
      <c r="D8">
        <v>683</v>
      </c>
      <c r="E8" s="1">
        <v>0.4345</v>
      </c>
      <c r="F8">
        <v>1572</v>
      </c>
      <c r="G8">
        <v>680</v>
      </c>
      <c r="H8">
        <v>3</v>
      </c>
      <c r="I8">
        <v>2</v>
      </c>
      <c r="J8">
        <v>430</v>
      </c>
      <c r="K8">
        <v>11</v>
      </c>
      <c r="L8">
        <v>233</v>
      </c>
      <c r="M8">
        <v>1</v>
      </c>
      <c r="N8">
        <f t="shared" si="11"/>
        <v>0.34264705882352942</v>
      </c>
      <c r="O8">
        <f t="shared" si="12"/>
        <v>0.63235294117647056</v>
      </c>
      <c r="P8">
        <f t="shared" si="13"/>
        <v>0.63235294117647056</v>
      </c>
      <c r="Q8" t="str">
        <f t="shared" si="14"/>
        <v>01</v>
      </c>
      <c r="R8" t="s">
        <v>22</v>
      </c>
      <c r="S8">
        <v>1</v>
      </c>
      <c r="T8" t="b">
        <f t="shared" si="0"/>
        <v>1</v>
      </c>
      <c r="U8">
        <f t="shared" si="15"/>
        <v>0.14702702702702702</v>
      </c>
      <c r="V8">
        <f t="shared" si="16"/>
        <v>1</v>
      </c>
      <c r="W8">
        <f t="shared" si="17"/>
        <v>1</v>
      </c>
      <c r="AA8" t="s">
        <v>1053</v>
      </c>
      <c r="AB8">
        <f t="shared" si="39"/>
        <v>7</v>
      </c>
      <c r="AC8">
        <v>14855</v>
      </c>
      <c r="AD8">
        <v>10924</v>
      </c>
      <c r="AE8" s="1">
        <v>0.73540000000000005</v>
      </c>
      <c r="AF8">
        <v>14855</v>
      </c>
      <c r="AG8">
        <v>10894</v>
      </c>
      <c r="AH8">
        <v>64</v>
      </c>
      <c r="AI8">
        <v>66</v>
      </c>
      <c r="AJ8">
        <v>6297</v>
      </c>
      <c r="AK8">
        <v>109</v>
      </c>
      <c r="AL8">
        <v>4283</v>
      </c>
      <c r="AM8">
        <v>75</v>
      </c>
      <c r="AN8">
        <f t="shared" si="18"/>
        <v>0.40482041587901701</v>
      </c>
      <c r="AO8">
        <f t="shared" si="1"/>
        <v>1.5468265044987994E-2</v>
      </c>
      <c r="AP8">
        <f t="shared" si="19"/>
        <v>0.39315219386818434</v>
      </c>
      <c r="AQ8">
        <f t="shared" si="20"/>
        <v>0.57802460069763173</v>
      </c>
      <c r="AR8">
        <f t="shared" si="21"/>
        <v>0.57802460069763173</v>
      </c>
      <c r="AU8" t="s">
        <v>1054</v>
      </c>
      <c r="AV8" t="s">
        <v>80</v>
      </c>
      <c r="AX8">
        <f t="shared" si="2"/>
        <v>9920</v>
      </c>
      <c r="AY8">
        <f t="shared" si="2"/>
        <v>65</v>
      </c>
      <c r="AZ8">
        <f t="shared" si="2"/>
        <v>65</v>
      </c>
      <c r="BA8">
        <f t="shared" si="2"/>
        <v>4470</v>
      </c>
      <c r="BB8">
        <f t="shared" si="2"/>
        <v>169</v>
      </c>
      <c r="BC8">
        <f t="shared" si="2"/>
        <v>5107</v>
      </c>
      <c r="BD8">
        <f t="shared" si="2"/>
        <v>44</v>
      </c>
      <c r="BE8">
        <f t="shared" si="22"/>
        <v>0.51481854838709673</v>
      </c>
      <c r="BF8">
        <f t="shared" si="23"/>
        <v>0.45060483870967744</v>
      </c>
      <c r="BG8">
        <f t="shared" si="24"/>
        <v>2.5148185483870966</v>
      </c>
      <c r="BH8">
        <f t="shared" si="3"/>
        <v>16</v>
      </c>
      <c r="BI8">
        <f t="shared" si="4"/>
        <v>9</v>
      </c>
      <c r="BJ8">
        <f t="shared" si="25"/>
        <v>6.4213709677419295E-2</v>
      </c>
      <c r="BM8" t="s">
        <v>1054</v>
      </c>
      <c r="BN8" t="s">
        <v>80</v>
      </c>
      <c r="BP8">
        <f t="shared" si="26"/>
        <v>17503</v>
      </c>
      <c r="BQ8">
        <f t="shared" si="5"/>
        <v>105</v>
      </c>
      <c r="BR8">
        <f t="shared" si="5"/>
        <v>97</v>
      </c>
      <c r="BS8">
        <f t="shared" si="5"/>
        <v>7131</v>
      </c>
      <c r="BT8">
        <f t="shared" si="5"/>
        <v>277</v>
      </c>
      <c r="BU8">
        <f t="shared" si="5"/>
        <v>9818</v>
      </c>
      <c r="BV8">
        <f t="shared" si="5"/>
        <v>75</v>
      </c>
      <c r="BW8">
        <f t="shared" si="27"/>
        <v>0.56093241158658513</v>
      </c>
      <c r="BX8">
        <f t="shared" si="28"/>
        <v>0.40741587156487458</v>
      </c>
      <c r="BY8">
        <f t="shared" si="29"/>
        <v>2.560932411586585</v>
      </c>
      <c r="BZ8">
        <f t="shared" si="6"/>
        <v>16</v>
      </c>
      <c r="CA8">
        <f t="shared" si="7"/>
        <v>9</v>
      </c>
      <c r="CB8">
        <f t="shared" si="30"/>
        <v>0.15351654002171056</v>
      </c>
      <c r="CC8">
        <f t="shared" si="31"/>
        <v>8.9302830344291262E-2</v>
      </c>
      <c r="CF8" t="s">
        <v>1054</v>
      </c>
      <c r="CG8" t="s">
        <v>80</v>
      </c>
      <c r="CI8">
        <f t="shared" si="32"/>
        <v>17503</v>
      </c>
      <c r="CJ8">
        <f t="shared" si="8"/>
        <v>105</v>
      </c>
      <c r="CK8">
        <f t="shared" si="8"/>
        <v>97</v>
      </c>
      <c r="CL8">
        <f t="shared" si="8"/>
        <v>7131</v>
      </c>
      <c r="CM8">
        <f t="shared" si="8"/>
        <v>277</v>
      </c>
      <c r="CN8">
        <f t="shared" si="8"/>
        <v>9818</v>
      </c>
      <c r="CO8">
        <f t="shared" si="8"/>
        <v>75</v>
      </c>
      <c r="CP8">
        <f t="shared" si="33"/>
        <v>0.56093241158658513</v>
      </c>
      <c r="CQ8">
        <f t="shared" si="34"/>
        <v>0.40741587156487458</v>
      </c>
      <c r="CR8">
        <f t="shared" si="35"/>
        <v>2.560932411586585</v>
      </c>
      <c r="CS8">
        <f t="shared" si="9"/>
        <v>16</v>
      </c>
      <c r="CT8">
        <f t="shared" si="10"/>
        <v>9</v>
      </c>
      <c r="CU8">
        <f t="shared" si="36"/>
        <v>0.15351654002171056</v>
      </c>
      <c r="CV8">
        <f t="shared" si="37"/>
        <v>8.9302830344291262E-2</v>
      </c>
      <c r="CW8">
        <f t="shared" si="38"/>
        <v>0</v>
      </c>
    </row>
    <row r="9" spans="1:101" x14ac:dyDescent="0.3">
      <c r="A9" t="s">
        <v>35</v>
      </c>
      <c r="B9" t="s">
        <v>36</v>
      </c>
      <c r="C9">
        <v>551</v>
      </c>
      <c r="D9">
        <v>218</v>
      </c>
      <c r="E9" s="1">
        <v>0.39560000000000001</v>
      </c>
      <c r="F9">
        <v>551</v>
      </c>
      <c r="G9">
        <v>217</v>
      </c>
      <c r="H9">
        <v>3</v>
      </c>
      <c r="I9">
        <v>3</v>
      </c>
      <c r="J9">
        <v>161</v>
      </c>
      <c r="K9">
        <v>4</v>
      </c>
      <c r="L9">
        <v>44</v>
      </c>
      <c r="M9">
        <v>2</v>
      </c>
      <c r="N9">
        <f t="shared" si="11"/>
        <v>0.20276497695852536</v>
      </c>
      <c r="O9">
        <f t="shared" si="12"/>
        <v>0.74193548387096775</v>
      </c>
      <c r="P9">
        <f t="shared" si="13"/>
        <v>0.74193548387096775</v>
      </c>
      <c r="Q9" t="str">
        <f t="shared" si="14"/>
        <v>01</v>
      </c>
      <c r="R9" t="s">
        <v>37</v>
      </c>
      <c r="S9">
        <v>1</v>
      </c>
      <c r="T9" t="b">
        <f t="shared" si="0"/>
        <v>1</v>
      </c>
      <c r="U9">
        <f t="shared" si="15"/>
        <v>4.6918918918918917E-2</v>
      </c>
      <c r="V9">
        <f t="shared" si="16"/>
        <v>1</v>
      </c>
      <c r="W9">
        <f t="shared" si="17"/>
        <v>1</v>
      </c>
      <c r="AA9" t="s">
        <v>1055</v>
      </c>
      <c r="AB9">
        <f t="shared" si="39"/>
        <v>8</v>
      </c>
      <c r="AC9">
        <v>14356</v>
      </c>
      <c r="AD9">
        <v>10344</v>
      </c>
      <c r="AE9" s="1">
        <v>0.72050000000000003</v>
      </c>
      <c r="AF9">
        <v>14356</v>
      </c>
      <c r="AG9">
        <v>10320</v>
      </c>
      <c r="AH9">
        <v>54</v>
      </c>
      <c r="AI9">
        <v>69</v>
      </c>
      <c r="AJ9">
        <v>4983</v>
      </c>
      <c r="AK9">
        <v>150</v>
      </c>
      <c r="AL9">
        <v>4995</v>
      </c>
      <c r="AM9">
        <v>69</v>
      </c>
      <c r="AN9">
        <f t="shared" si="18"/>
        <v>0.50060132291040293</v>
      </c>
      <c r="AO9">
        <f t="shared" si="1"/>
        <v>0.11124917207637391</v>
      </c>
      <c r="AP9">
        <f t="shared" si="19"/>
        <v>0.48401162790697677</v>
      </c>
      <c r="AQ9">
        <f t="shared" si="20"/>
        <v>0.48284883720930233</v>
      </c>
      <c r="AR9">
        <f t="shared" si="21"/>
        <v>2.4840116279069768</v>
      </c>
      <c r="AU9" t="s">
        <v>1056</v>
      </c>
      <c r="AV9" t="s">
        <v>119</v>
      </c>
      <c r="AX9">
        <f t="shared" si="2"/>
        <v>3331</v>
      </c>
      <c r="AY9">
        <f t="shared" si="2"/>
        <v>22</v>
      </c>
      <c r="AZ9">
        <f t="shared" si="2"/>
        <v>14</v>
      </c>
      <c r="BA9">
        <f t="shared" si="2"/>
        <v>2191</v>
      </c>
      <c r="BB9">
        <f t="shared" si="2"/>
        <v>45</v>
      </c>
      <c r="BC9">
        <f t="shared" si="2"/>
        <v>1038</v>
      </c>
      <c r="BD9">
        <f t="shared" si="2"/>
        <v>21</v>
      </c>
      <c r="BE9">
        <f t="shared" si="22"/>
        <v>0.31161813269288502</v>
      </c>
      <c r="BF9">
        <f t="shared" si="23"/>
        <v>0.65776043230261183</v>
      </c>
      <c r="BG9">
        <f t="shared" si="24"/>
        <v>0.65776043230261183</v>
      </c>
      <c r="BH9">
        <f t="shared" si="3"/>
        <v>12</v>
      </c>
      <c r="BI9">
        <f t="shared" si="4"/>
        <v>1</v>
      </c>
      <c r="BJ9">
        <f t="shared" si="25"/>
        <v>-0.34614229960972681</v>
      </c>
      <c r="BM9" t="s">
        <v>1056</v>
      </c>
      <c r="BN9" t="s">
        <v>119</v>
      </c>
      <c r="BP9">
        <f t="shared" si="26"/>
        <v>5109.6292154825105</v>
      </c>
      <c r="BQ9">
        <f t="shared" si="5"/>
        <v>33.812483457054277</v>
      </c>
      <c r="BR9">
        <f t="shared" si="5"/>
        <v>23.908454567705693</v>
      </c>
      <c r="BS9">
        <f t="shared" si="5"/>
        <v>3315.1505648383022</v>
      </c>
      <c r="BT9">
        <f t="shared" si="5"/>
        <v>67.681416617937558</v>
      </c>
      <c r="BU9">
        <f t="shared" si="5"/>
        <v>1635.8922121148403</v>
      </c>
      <c r="BV9">
        <f t="shared" si="5"/>
        <v>33.184083886670059</v>
      </c>
      <c r="BW9">
        <f t="shared" si="27"/>
        <v>0.32015869315095896</v>
      </c>
      <c r="BX9">
        <f t="shared" si="28"/>
        <v>0.64880452671461553</v>
      </c>
      <c r="BY9">
        <f t="shared" si="29"/>
        <v>0.64880452671461553</v>
      </c>
      <c r="BZ9">
        <f t="shared" si="6"/>
        <v>12</v>
      </c>
      <c r="CA9">
        <f t="shared" si="7"/>
        <v>1</v>
      </c>
      <c r="CB9">
        <f t="shared" si="30"/>
        <v>-0.32864583356365656</v>
      </c>
      <c r="CC9">
        <f t="shared" si="31"/>
        <v>1.7496466046070247E-2</v>
      </c>
      <c r="CF9" t="s">
        <v>1056</v>
      </c>
      <c r="CG9" t="s">
        <v>119</v>
      </c>
      <c r="CI9">
        <f t="shared" si="32"/>
        <v>5109.6292154825105</v>
      </c>
      <c r="CJ9">
        <f t="shared" si="8"/>
        <v>28.749866458796781</v>
      </c>
      <c r="CK9">
        <f t="shared" si="8"/>
        <v>22.814572865195828</v>
      </c>
      <c r="CL9">
        <f t="shared" si="8"/>
        <v>3323.3050014856431</v>
      </c>
      <c r="CM9">
        <f t="shared" si="8"/>
        <v>70.080381896371208</v>
      </c>
      <c r="CN9">
        <f t="shared" si="8"/>
        <v>1629.698809505617</v>
      </c>
      <c r="CO9">
        <f t="shared" si="8"/>
        <v>34.980583270885916</v>
      </c>
      <c r="CP9">
        <f t="shared" si="33"/>
        <v>0.31894658903380368</v>
      </c>
      <c r="CQ9">
        <f t="shared" si="34"/>
        <v>0.650400422679558</v>
      </c>
      <c r="CR9">
        <f t="shared" si="35"/>
        <v>0.650400422679558</v>
      </c>
      <c r="CS9">
        <f t="shared" si="9"/>
        <v>12</v>
      </c>
      <c r="CT9">
        <f t="shared" si="10"/>
        <v>1</v>
      </c>
      <c r="CU9">
        <f t="shared" si="36"/>
        <v>-0.33145383364575431</v>
      </c>
      <c r="CV9">
        <f t="shared" si="37"/>
        <v>1.4688465963972497E-2</v>
      </c>
      <c r="CW9">
        <f t="shared" si="38"/>
        <v>-2.8080000820977502E-3</v>
      </c>
    </row>
    <row r="10" spans="1:101" x14ac:dyDescent="0.3">
      <c r="A10" t="s">
        <v>38</v>
      </c>
      <c r="B10" t="s">
        <v>39</v>
      </c>
      <c r="C10">
        <v>160</v>
      </c>
      <c r="D10">
        <v>83</v>
      </c>
      <c r="E10" s="1">
        <v>0.51880000000000004</v>
      </c>
      <c r="F10">
        <v>160</v>
      </c>
      <c r="G10">
        <v>82</v>
      </c>
      <c r="H10">
        <v>2</v>
      </c>
      <c r="I10">
        <v>0</v>
      </c>
      <c r="J10">
        <v>58</v>
      </c>
      <c r="K10">
        <v>2</v>
      </c>
      <c r="L10">
        <v>20</v>
      </c>
      <c r="M10">
        <v>0</v>
      </c>
      <c r="N10">
        <f t="shared" si="11"/>
        <v>0.24390243902439024</v>
      </c>
      <c r="O10">
        <f t="shared" si="12"/>
        <v>0.70731707317073167</v>
      </c>
      <c r="P10">
        <f t="shared" si="13"/>
        <v>0.70731707317073167</v>
      </c>
      <c r="Q10" t="str">
        <f t="shared" si="14"/>
        <v>01</v>
      </c>
      <c r="R10" t="s">
        <v>37</v>
      </c>
      <c r="S10">
        <v>1</v>
      </c>
      <c r="T10" t="b">
        <f t="shared" si="0"/>
        <v>1</v>
      </c>
      <c r="U10">
        <f t="shared" si="15"/>
        <v>1.7729729729729731E-2</v>
      </c>
      <c r="V10">
        <f t="shared" si="16"/>
        <v>1</v>
      </c>
      <c r="W10">
        <f t="shared" si="17"/>
        <v>1</v>
      </c>
      <c r="AA10" t="s">
        <v>1057</v>
      </c>
      <c r="AB10">
        <f t="shared" si="39"/>
        <v>9</v>
      </c>
      <c r="AC10">
        <v>11974</v>
      </c>
      <c r="AD10">
        <v>7181</v>
      </c>
      <c r="AE10" s="1">
        <v>0.59970000000000001</v>
      </c>
      <c r="AF10">
        <v>11974</v>
      </c>
      <c r="AG10">
        <v>7143</v>
      </c>
      <c r="AH10">
        <v>52</v>
      </c>
      <c r="AI10">
        <v>30</v>
      </c>
      <c r="AJ10">
        <v>4141</v>
      </c>
      <c r="AK10">
        <v>77</v>
      </c>
      <c r="AL10">
        <v>2805</v>
      </c>
      <c r="AM10">
        <v>38</v>
      </c>
      <c r="AN10">
        <f t="shared" si="18"/>
        <v>0.40382954218255113</v>
      </c>
      <c r="AO10">
        <f t="shared" si="1"/>
        <v>1.4477391348522106E-2</v>
      </c>
      <c r="AP10">
        <f t="shared" si="19"/>
        <v>0.39269214615707687</v>
      </c>
      <c r="AQ10">
        <f t="shared" si="20"/>
        <v>0.57972840543189141</v>
      </c>
      <c r="AR10">
        <f t="shared" si="21"/>
        <v>0.57972840543189141</v>
      </c>
      <c r="AU10" t="s">
        <v>126</v>
      </c>
      <c r="AV10" t="s">
        <v>126</v>
      </c>
      <c r="AX10">
        <f t="shared" si="2"/>
        <v>1064</v>
      </c>
      <c r="AY10">
        <f t="shared" si="2"/>
        <v>14</v>
      </c>
      <c r="AZ10">
        <f t="shared" si="2"/>
        <v>5</v>
      </c>
      <c r="BA10">
        <f t="shared" si="2"/>
        <v>557</v>
      </c>
      <c r="BB10">
        <f t="shared" si="2"/>
        <v>16</v>
      </c>
      <c r="BC10">
        <f t="shared" si="2"/>
        <v>467</v>
      </c>
      <c r="BD10">
        <f t="shared" si="2"/>
        <v>5</v>
      </c>
      <c r="BE10">
        <f t="shared" si="22"/>
        <v>0.43890977443609025</v>
      </c>
      <c r="BF10">
        <f t="shared" si="23"/>
        <v>0.52349624060150379</v>
      </c>
      <c r="BG10">
        <f t="shared" si="24"/>
        <v>0.52349624060150379</v>
      </c>
      <c r="BH10">
        <f t="shared" si="3"/>
        <v>2</v>
      </c>
      <c r="BI10">
        <f t="shared" si="4"/>
        <v>0</v>
      </c>
      <c r="BJ10">
        <f t="shared" si="25"/>
        <v>-8.4586466165413543E-2</v>
      </c>
      <c r="BM10" t="s">
        <v>126</v>
      </c>
      <c r="BN10" t="s">
        <v>126</v>
      </c>
      <c r="BP10">
        <f t="shared" si="26"/>
        <v>1543.2441457951538</v>
      </c>
      <c r="BQ10">
        <f t="shared" si="5"/>
        <v>18.333129708816941</v>
      </c>
      <c r="BR10">
        <f t="shared" si="5"/>
        <v>8.2498472816127055</v>
      </c>
      <c r="BS10">
        <f t="shared" si="5"/>
        <v>773.00651598452453</v>
      </c>
      <c r="BT10">
        <f t="shared" si="5"/>
        <v>26.182854815719814</v>
      </c>
      <c r="BU10">
        <f t="shared" si="5"/>
        <v>708.57198126654453</v>
      </c>
      <c r="BV10">
        <f t="shared" si="5"/>
        <v>8.8998167379352466</v>
      </c>
      <c r="BW10">
        <f t="shared" si="27"/>
        <v>0.45914444788089837</v>
      </c>
      <c r="BX10">
        <f t="shared" si="28"/>
        <v>0.50089709919893088</v>
      </c>
      <c r="BY10">
        <f t="shared" si="29"/>
        <v>0.50089709919893088</v>
      </c>
      <c r="BZ10">
        <f t="shared" si="6"/>
        <v>2</v>
      </c>
      <c r="CA10">
        <f t="shared" si="7"/>
        <v>0</v>
      </c>
      <c r="CB10">
        <f t="shared" si="30"/>
        <v>-4.1752651318032519E-2</v>
      </c>
      <c r="CC10">
        <f t="shared" si="31"/>
        <v>4.2833814847381024E-2</v>
      </c>
      <c r="CF10" t="s">
        <v>126</v>
      </c>
      <c r="CG10" t="s">
        <v>126</v>
      </c>
      <c r="CI10">
        <f t="shared" si="32"/>
        <v>1543.2441457951538</v>
      </c>
      <c r="CJ10">
        <f t="shared" si="8"/>
        <v>18.881408144590903</v>
      </c>
      <c r="CK10">
        <f t="shared" si="8"/>
        <v>7.8671162825352985</v>
      </c>
      <c r="CL10">
        <f t="shared" si="8"/>
        <v>786.85297696264956</v>
      </c>
      <c r="CM10">
        <f t="shared" si="8"/>
        <v>24.899564104219429</v>
      </c>
      <c r="CN10">
        <f t="shared" si="8"/>
        <v>696.61633799198535</v>
      </c>
      <c r="CO10">
        <f t="shared" si="8"/>
        <v>8.1267423091733324</v>
      </c>
      <c r="CP10">
        <f t="shared" si="33"/>
        <v>0.45139736307443112</v>
      </c>
      <c r="CQ10">
        <f t="shared" si="34"/>
        <v>0.50986940666943203</v>
      </c>
      <c r="CR10">
        <f t="shared" si="35"/>
        <v>0.50986940666943203</v>
      </c>
      <c r="CS10">
        <f t="shared" si="9"/>
        <v>2</v>
      </c>
      <c r="CT10">
        <f t="shared" si="10"/>
        <v>0</v>
      </c>
      <c r="CU10">
        <f t="shared" si="36"/>
        <v>-5.8472043595000911E-2</v>
      </c>
      <c r="CV10">
        <f t="shared" si="37"/>
        <v>2.6114422570412632E-2</v>
      </c>
      <c r="CW10">
        <f t="shared" si="38"/>
        <v>-1.6719392276968392E-2</v>
      </c>
    </row>
    <row r="11" spans="1:101" x14ac:dyDescent="0.3">
      <c r="A11" t="s">
        <v>40</v>
      </c>
      <c r="B11" t="s">
        <v>41</v>
      </c>
      <c r="C11">
        <v>0</v>
      </c>
      <c r="D11">
        <v>1899</v>
      </c>
      <c r="E11" t="s">
        <v>42</v>
      </c>
      <c r="F11">
        <v>0</v>
      </c>
      <c r="G11">
        <v>1891</v>
      </c>
      <c r="H11">
        <v>10</v>
      </c>
      <c r="I11">
        <v>14</v>
      </c>
      <c r="J11">
        <v>1013</v>
      </c>
      <c r="K11">
        <v>25</v>
      </c>
      <c r="L11">
        <v>816</v>
      </c>
      <c r="M11">
        <v>13</v>
      </c>
      <c r="N11">
        <f t="shared" si="11"/>
        <v>0.4315177154944474</v>
      </c>
      <c r="O11">
        <f t="shared" si="12"/>
        <v>0.53569539925965093</v>
      </c>
      <c r="P11">
        <f t="shared" si="13"/>
        <v>0.53569539925965093</v>
      </c>
      <c r="Q11" t="str">
        <f t="shared" si="14"/>
        <v>01</v>
      </c>
      <c r="S11" t="s">
        <v>43</v>
      </c>
      <c r="T11" t="b">
        <f t="shared" si="0"/>
        <v>0</v>
      </c>
      <c r="V11">
        <f t="shared" si="16"/>
        <v>1</v>
      </c>
      <c r="W11">
        <f t="shared" si="17"/>
        <v>1</v>
      </c>
      <c r="AA11" t="s">
        <v>1058</v>
      </c>
      <c r="AB11">
        <f t="shared" si="39"/>
        <v>10</v>
      </c>
      <c r="AC11">
        <v>11792</v>
      </c>
      <c r="AD11">
        <v>5640</v>
      </c>
      <c r="AE11" s="1">
        <v>0.4783</v>
      </c>
      <c r="AF11">
        <v>11792</v>
      </c>
      <c r="AG11">
        <v>5615</v>
      </c>
      <c r="AH11">
        <v>20</v>
      </c>
      <c r="AI11">
        <v>22</v>
      </c>
      <c r="AJ11">
        <v>3392</v>
      </c>
      <c r="AK11">
        <v>71</v>
      </c>
      <c r="AL11">
        <v>2074</v>
      </c>
      <c r="AM11">
        <v>36</v>
      </c>
      <c r="AN11">
        <f t="shared" si="18"/>
        <v>0.37943651664837175</v>
      </c>
      <c r="AO11">
        <f t="shared" si="1"/>
        <v>-9.9156341856572738E-3</v>
      </c>
      <c r="AP11">
        <f t="shared" si="19"/>
        <v>0.36936776491540518</v>
      </c>
      <c r="AQ11">
        <f t="shared" si="20"/>
        <v>0.60409617097061441</v>
      </c>
      <c r="AR11">
        <f t="shared" si="21"/>
        <v>0.60409617097061441</v>
      </c>
      <c r="AU11" t="s">
        <v>144</v>
      </c>
      <c r="AV11" t="s">
        <v>144</v>
      </c>
      <c r="AX11">
        <f t="shared" si="2"/>
        <v>393</v>
      </c>
      <c r="AY11">
        <f t="shared" si="2"/>
        <v>5</v>
      </c>
      <c r="AZ11">
        <f t="shared" si="2"/>
        <v>2</v>
      </c>
      <c r="BA11">
        <f t="shared" si="2"/>
        <v>155</v>
      </c>
      <c r="BB11">
        <f t="shared" si="2"/>
        <v>14</v>
      </c>
      <c r="BC11">
        <f t="shared" si="2"/>
        <v>214</v>
      </c>
      <c r="BD11">
        <f t="shared" si="2"/>
        <v>3</v>
      </c>
      <c r="BE11">
        <f t="shared" si="22"/>
        <v>0.54452926208651398</v>
      </c>
      <c r="BF11">
        <f t="shared" si="23"/>
        <v>0.3944020356234097</v>
      </c>
      <c r="BG11">
        <f t="shared" si="24"/>
        <v>2.5445292620865141</v>
      </c>
      <c r="BH11">
        <f t="shared" si="3"/>
        <v>1</v>
      </c>
      <c r="BI11">
        <f t="shared" si="4"/>
        <v>1</v>
      </c>
      <c r="BJ11">
        <f t="shared" si="25"/>
        <v>0.15012722646310428</v>
      </c>
      <c r="BM11" t="s">
        <v>144</v>
      </c>
      <c r="BN11" t="s">
        <v>144</v>
      </c>
      <c r="BP11">
        <f t="shared" si="26"/>
        <v>570.01405009163102</v>
      </c>
      <c r="BQ11">
        <f t="shared" si="5"/>
        <v>6.6004886988393405</v>
      </c>
      <c r="BR11">
        <f t="shared" si="5"/>
        <v>3.200366524129505</v>
      </c>
      <c r="BS11">
        <f t="shared" si="5"/>
        <v>234.7843616371411</v>
      </c>
      <c r="BT11">
        <f t="shared" si="5"/>
        <v>17.76114844227245</v>
      </c>
      <c r="BU11">
        <f t="shared" si="5"/>
        <v>303.22724496029321</v>
      </c>
      <c r="BV11">
        <f t="shared" si="5"/>
        <v>4.4404398289554061</v>
      </c>
      <c r="BW11">
        <f t="shared" si="27"/>
        <v>0.53196451019329916</v>
      </c>
      <c r="BX11">
        <f t="shared" si="28"/>
        <v>0.41189223598856728</v>
      </c>
      <c r="BY11">
        <f t="shared" si="29"/>
        <v>2.531964510193299</v>
      </c>
      <c r="BZ11">
        <f t="shared" si="6"/>
        <v>1</v>
      </c>
      <c r="CA11">
        <f t="shared" si="7"/>
        <v>1</v>
      </c>
      <c r="CB11">
        <f t="shared" si="30"/>
        <v>0.12007227420473188</v>
      </c>
      <c r="CC11">
        <f t="shared" si="31"/>
        <v>-3.0054952258372403E-2</v>
      </c>
      <c r="CF11" t="s">
        <v>144</v>
      </c>
      <c r="CG11" t="s">
        <v>144</v>
      </c>
      <c r="CI11">
        <f t="shared" si="32"/>
        <v>570.01405009163102</v>
      </c>
      <c r="CJ11">
        <f t="shared" si="8"/>
        <v>6.72595622980936</v>
      </c>
      <c r="CK11">
        <f t="shared" si="8"/>
        <v>3.1280025753463576</v>
      </c>
      <c r="CL11">
        <f t="shared" si="8"/>
        <v>217.04721489053719</v>
      </c>
      <c r="CM11">
        <f t="shared" si="8"/>
        <v>20.931129635925085</v>
      </c>
      <c r="CN11">
        <f t="shared" si="8"/>
        <v>317.50743105096001</v>
      </c>
      <c r="CO11">
        <f t="shared" si="8"/>
        <v>4.6743157090530314</v>
      </c>
      <c r="CP11">
        <f t="shared" si="33"/>
        <v>0.55701685072485496</v>
      </c>
      <c r="CQ11">
        <f t="shared" si="34"/>
        <v>0.38077520169133788</v>
      </c>
      <c r="CR11">
        <f t="shared" si="35"/>
        <v>2.557016850724855</v>
      </c>
      <c r="CS11">
        <f t="shared" si="9"/>
        <v>1</v>
      </c>
      <c r="CT11">
        <f t="shared" si="10"/>
        <v>1</v>
      </c>
      <c r="CU11">
        <f t="shared" si="36"/>
        <v>0.17624164903351708</v>
      </c>
      <c r="CV11">
        <f t="shared" si="37"/>
        <v>2.6114422570412799E-2</v>
      </c>
      <c r="CW11">
        <f t="shared" si="38"/>
        <v>5.6169374828785201E-2</v>
      </c>
    </row>
    <row r="12" spans="1:101" x14ac:dyDescent="0.3">
      <c r="A12" t="s">
        <v>40</v>
      </c>
      <c r="B12" t="s">
        <v>44</v>
      </c>
      <c r="C12">
        <v>0</v>
      </c>
      <c r="D12">
        <v>448</v>
      </c>
      <c r="E12" t="s">
        <v>42</v>
      </c>
      <c r="F12">
        <v>0</v>
      </c>
      <c r="G12">
        <v>442</v>
      </c>
      <c r="H12">
        <v>4</v>
      </c>
      <c r="I12">
        <v>3</v>
      </c>
      <c r="J12">
        <v>261</v>
      </c>
      <c r="K12">
        <v>4</v>
      </c>
      <c r="L12">
        <v>168</v>
      </c>
      <c r="M12">
        <v>2</v>
      </c>
      <c r="N12">
        <f t="shared" si="11"/>
        <v>0.38009049773755654</v>
      </c>
      <c r="O12">
        <f t="shared" si="12"/>
        <v>0.5904977375565611</v>
      </c>
      <c r="P12">
        <f t="shared" si="13"/>
        <v>0.5904977375565611</v>
      </c>
      <c r="Q12" t="str">
        <f t="shared" si="14"/>
        <v>01</v>
      </c>
      <c r="S12" t="s">
        <v>45</v>
      </c>
      <c r="T12" t="b">
        <f t="shared" si="0"/>
        <v>0</v>
      </c>
      <c r="V12">
        <f t="shared" si="16"/>
        <v>1</v>
      </c>
      <c r="W12">
        <f t="shared" si="17"/>
        <v>1</v>
      </c>
      <c r="AA12" t="s">
        <v>1059</v>
      </c>
      <c r="AB12">
        <f t="shared" si="39"/>
        <v>11</v>
      </c>
      <c r="AC12">
        <v>14954</v>
      </c>
      <c r="AD12">
        <v>9892</v>
      </c>
      <c r="AE12" s="1">
        <v>0.66149999999999998</v>
      </c>
      <c r="AF12">
        <v>14954</v>
      </c>
      <c r="AG12">
        <v>9866</v>
      </c>
      <c r="AH12">
        <v>51</v>
      </c>
      <c r="AI12">
        <v>42</v>
      </c>
      <c r="AJ12">
        <v>7736</v>
      </c>
      <c r="AK12">
        <v>52</v>
      </c>
      <c r="AL12">
        <v>1924</v>
      </c>
      <c r="AM12">
        <v>61</v>
      </c>
      <c r="AN12">
        <f t="shared" si="18"/>
        <v>0.19917184265010351</v>
      </c>
      <c r="AO12">
        <f t="shared" si="1"/>
        <v>-0.19018030818392551</v>
      </c>
      <c r="AP12">
        <f t="shared" si="19"/>
        <v>0.19501317656598419</v>
      </c>
      <c r="AQ12">
        <f t="shared" si="20"/>
        <v>0.78410703425907158</v>
      </c>
      <c r="AR12">
        <f t="shared" si="21"/>
        <v>0.78410703425907158</v>
      </c>
      <c r="AU12" t="s">
        <v>150</v>
      </c>
      <c r="AV12" t="s">
        <v>150</v>
      </c>
      <c r="AX12">
        <f t="shared" si="2"/>
        <v>257</v>
      </c>
      <c r="AY12">
        <f t="shared" si="2"/>
        <v>3</v>
      </c>
      <c r="AZ12">
        <f t="shared" si="2"/>
        <v>1</v>
      </c>
      <c r="BA12">
        <f t="shared" si="2"/>
        <v>121</v>
      </c>
      <c r="BB12">
        <f t="shared" si="2"/>
        <v>5</v>
      </c>
      <c r="BC12">
        <f t="shared" si="2"/>
        <v>126</v>
      </c>
      <c r="BD12">
        <f t="shared" si="2"/>
        <v>1</v>
      </c>
      <c r="BE12">
        <f t="shared" si="22"/>
        <v>0.49027237354085601</v>
      </c>
      <c r="BF12">
        <f t="shared" si="23"/>
        <v>0.47081712062256809</v>
      </c>
      <c r="BG12">
        <f t="shared" si="24"/>
        <v>2.4902723735408561</v>
      </c>
      <c r="BH12">
        <f t="shared" si="3"/>
        <v>1</v>
      </c>
      <c r="BI12">
        <f t="shared" si="4"/>
        <v>1</v>
      </c>
      <c r="BJ12">
        <f t="shared" si="25"/>
        <v>1.9455252918287924E-2</v>
      </c>
      <c r="BM12" t="s">
        <v>150</v>
      </c>
      <c r="BN12" t="s">
        <v>150</v>
      </c>
      <c r="BP12">
        <f t="shared" si="26"/>
        <v>372.75727957646103</v>
      </c>
      <c r="BQ12">
        <f t="shared" si="5"/>
        <v>4.0466300142537159</v>
      </c>
      <c r="BR12">
        <f t="shared" si="5"/>
        <v>1.7849725106902872</v>
      </c>
      <c r="BS12">
        <f t="shared" si="5"/>
        <v>173.17450621054775</v>
      </c>
      <c r="BT12">
        <f t="shared" si="5"/>
        <v>7.4595805334962328</v>
      </c>
      <c r="BU12">
        <f t="shared" si="5"/>
        <v>184.34962329464469</v>
      </c>
      <c r="BV12">
        <f t="shared" si="5"/>
        <v>1.9419670128283446</v>
      </c>
      <c r="BW12">
        <f t="shared" si="27"/>
        <v>0.49455673542877215</v>
      </c>
      <c r="BX12">
        <f t="shared" si="28"/>
        <v>0.46457712752736652</v>
      </c>
      <c r="BY12">
        <f t="shared" si="29"/>
        <v>2.4945567354287723</v>
      </c>
      <c r="BZ12">
        <f t="shared" si="6"/>
        <v>1</v>
      </c>
      <c r="CA12">
        <f t="shared" si="7"/>
        <v>1</v>
      </c>
      <c r="CB12">
        <f t="shared" si="30"/>
        <v>2.9979607901405636E-2</v>
      </c>
      <c r="CC12">
        <f t="shared" si="31"/>
        <v>1.0524354983117712E-2</v>
      </c>
      <c r="CF12" t="s">
        <v>150</v>
      </c>
      <c r="CG12" t="s">
        <v>150</v>
      </c>
      <c r="CI12">
        <f t="shared" si="32"/>
        <v>372.75727957646097</v>
      </c>
      <c r="CJ12">
        <f t="shared" si="8"/>
        <v>4.0071921207470576</v>
      </c>
      <c r="CK12">
        <f t="shared" si="8"/>
        <v>1.5989723989891169</v>
      </c>
      <c r="CL12">
        <f t="shared" si="8"/>
        <v>170.4210075155317</v>
      </c>
      <c r="CM12">
        <f t="shared" si="8"/>
        <v>7.6609889384744232</v>
      </c>
      <c r="CN12">
        <f t="shared" si="8"/>
        <v>187.40743578188187</v>
      </c>
      <c r="CO12">
        <f t="shared" si="8"/>
        <v>1.6616828208368375</v>
      </c>
      <c r="CP12">
        <f t="shared" si="33"/>
        <v>0.50275996217919694</v>
      </c>
      <c r="CQ12">
        <f t="shared" si="34"/>
        <v>0.45719028669049638</v>
      </c>
      <c r="CR12">
        <f t="shared" si="35"/>
        <v>2.5027599621791969</v>
      </c>
      <c r="CS12">
        <f t="shared" si="9"/>
        <v>1</v>
      </c>
      <c r="CT12">
        <f t="shared" si="10"/>
        <v>1</v>
      </c>
      <c r="CU12">
        <f t="shared" si="36"/>
        <v>4.5569675488700556E-2</v>
      </c>
      <c r="CV12">
        <f t="shared" si="37"/>
        <v>2.6114422570412632E-2</v>
      </c>
      <c r="CW12">
        <f t="shared" si="38"/>
        <v>1.559006758729492E-2</v>
      </c>
    </row>
    <row r="13" spans="1:101" x14ac:dyDescent="0.3">
      <c r="A13" t="s">
        <v>40</v>
      </c>
      <c r="B13" t="s">
        <v>46</v>
      </c>
      <c r="C13">
        <v>0</v>
      </c>
      <c r="D13">
        <v>13</v>
      </c>
      <c r="E13" t="s">
        <v>42</v>
      </c>
      <c r="F13">
        <v>0</v>
      </c>
      <c r="G13">
        <v>12</v>
      </c>
      <c r="H13">
        <v>0</v>
      </c>
      <c r="I13">
        <v>0</v>
      </c>
      <c r="J13">
        <v>5</v>
      </c>
      <c r="K13">
        <v>1</v>
      </c>
      <c r="L13">
        <v>6</v>
      </c>
      <c r="M13">
        <v>0</v>
      </c>
      <c r="N13">
        <f t="shared" si="11"/>
        <v>0.5</v>
      </c>
      <c r="O13">
        <f t="shared" si="12"/>
        <v>0.41666666666666669</v>
      </c>
      <c r="P13">
        <f t="shared" si="13"/>
        <v>2.5</v>
      </c>
      <c r="Q13" t="str">
        <f t="shared" si="14"/>
        <v>01</v>
      </c>
      <c r="S13" t="s">
        <v>47</v>
      </c>
      <c r="T13" t="b">
        <f t="shared" si="0"/>
        <v>0</v>
      </c>
      <c r="V13">
        <f t="shared" si="16"/>
        <v>1</v>
      </c>
      <c r="W13">
        <f t="shared" si="17"/>
        <v>1</v>
      </c>
      <c r="AA13" t="s">
        <v>1060</v>
      </c>
      <c r="AB13">
        <f t="shared" si="39"/>
        <v>12</v>
      </c>
      <c r="AC13">
        <v>12697</v>
      </c>
      <c r="AD13">
        <v>7612</v>
      </c>
      <c r="AE13" s="1">
        <v>0.59950000000000003</v>
      </c>
      <c r="AF13">
        <v>12697</v>
      </c>
      <c r="AG13">
        <v>7589</v>
      </c>
      <c r="AH13">
        <v>58</v>
      </c>
      <c r="AI13">
        <v>37</v>
      </c>
      <c r="AJ13">
        <v>5467</v>
      </c>
      <c r="AK13">
        <v>76</v>
      </c>
      <c r="AL13">
        <v>1914</v>
      </c>
      <c r="AM13">
        <v>37</v>
      </c>
      <c r="AN13">
        <f t="shared" si="18"/>
        <v>0.25931445603576753</v>
      </c>
      <c r="AO13">
        <f t="shared" si="1"/>
        <v>-0.13003769479826149</v>
      </c>
      <c r="AP13">
        <f t="shared" si="19"/>
        <v>0.25220714191593097</v>
      </c>
      <c r="AQ13">
        <f t="shared" si="20"/>
        <v>0.72038476742653845</v>
      </c>
      <c r="AR13">
        <f t="shared" si="21"/>
        <v>0.72038476742653845</v>
      </c>
      <c r="AU13" t="s">
        <v>1061</v>
      </c>
      <c r="AV13" t="s">
        <v>157</v>
      </c>
      <c r="AX13">
        <f t="shared" si="2"/>
        <v>2048</v>
      </c>
      <c r="AY13">
        <f t="shared" si="2"/>
        <v>24</v>
      </c>
      <c r="AZ13">
        <f t="shared" si="2"/>
        <v>7</v>
      </c>
      <c r="BA13">
        <f t="shared" si="2"/>
        <v>1071</v>
      </c>
      <c r="BB13">
        <f t="shared" si="2"/>
        <v>25</v>
      </c>
      <c r="BC13">
        <f t="shared" si="2"/>
        <v>916</v>
      </c>
      <c r="BD13">
        <f t="shared" si="2"/>
        <v>5</v>
      </c>
      <c r="BE13">
        <f t="shared" si="22"/>
        <v>0.447265625</v>
      </c>
      <c r="BF13">
        <f t="shared" si="23"/>
        <v>0.52294921875</v>
      </c>
      <c r="BG13">
        <f t="shared" si="24"/>
        <v>0.52294921875</v>
      </c>
      <c r="BH13">
        <f t="shared" si="3"/>
        <v>27</v>
      </c>
      <c r="BI13">
        <f t="shared" si="4"/>
        <v>14</v>
      </c>
      <c r="BJ13">
        <f t="shared" si="25"/>
        <v>-7.568359375E-2</v>
      </c>
      <c r="BM13" t="s">
        <v>1061</v>
      </c>
      <c r="BN13" t="s">
        <v>157</v>
      </c>
      <c r="BP13">
        <f t="shared" si="26"/>
        <v>2916.4340567612689</v>
      </c>
      <c r="BQ13">
        <f t="shared" si="5"/>
        <v>30.410684474123538</v>
      </c>
      <c r="BR13">
        <f t="shared" si="5"/>
        <v>13.838063439065108</v>
      </c>
      <c r="BS13">
        <f t="shared" si="5"/>
        <v>1612.0617696160266</v>
      </c>
      <c r="BT13">
        <f t="shared" si="5"/>
        <v>39.103505843071787</v>
      </c>
      <c r="BU13">
        <f t="shared" si="5"/>
        <v>1207.4724540901502</v>
      </c>
      <c r="BV13">
        <f t="shared" si="5"/>
        <v>13.547579298831385</v>
      </c>
      <c r="BW13">
        <f t="shared" si="27"/>
        <v>0.4140235748827667</v>
      </c>
      <c r="BX13">
        <f t="shared" si="28"/>
        <v>0.55275097541764351</v>
      </c>
      <c r="BY13">
        <f t="shared" si="29"/>
        <v>0.55275097541764351</v>
      </c>
      <c r="BZ13">
        <f t="shared" si="6"/>
        <v>27</v>
      </c>
      <c r="CA13">
        <f t="shared" si="7"/>
        <v>14</v>
      </c>
      <c r="CB13">
        <f t="shared" si="30"/>
        <v>-0.13872740053487681</v>
      </c>
      <c r="CC13">
        <f t="shared" si="31"/>
        <v>-6.304380678487681E-2</v>
      </c>
      <c r="CF13" t="s">
        <v>1061</v>
      </c>
      <c r="CG13" t="s">
        <v>157</v>
      </c>
      <c r="CI13">
        <f t="shared" si="32"/>
        <v>2916.4340567612689</v>
      </c>
      <c r="CJ13">
        <f t="shared" si="8"/>
        <v>31.163904225462023</v>
      </c>
      <c r="CK13">
        <f t="shared" si="8"/>
        <v>13.906731029177733</v>
      </c>
      <c r="CL13">
        <f t="shared" si="8"/>
        <v>1528.330492389932</v>
      </c>
      <c r="CM13">
        <f t="shared" si="8"/>
        <v>38.468507612855035</v>
      </c>
      <c r="CN13">
        <f t="shared" si="8"/>
        <v>1293.4272869919537</v>
      </c>
      <c r="CO13">
        <f t="shared" si="8"/>
        <v>11.137134511888206</v>
      </c>
      <c r="CP13">
        <f t="shared" si="33"/>
        <v>0.44349615380240021</v>
      </c>
      <c r="CQ13">
        <f t="shared" si="34"/>
        <v>0.52404081924868184</v>
      </c>
      <c r="CR13">
        <f t="shared" si="35"/>
        <v>0.52404081924868184</v>
      </c>
      <c r="CS13">
        <f t="shared" si="9"/>
        <v>27</v>
      </c>
      <c r="CT13">
        <f t="shared" si="10"/>
        <v>14</v>
      </c>
      <c r="CU13">
        <f t="shared" si="36"/>
        <v>-8.0544665446281638E-2</v>
      </c>
      <c r="CV13">
        <f t="shared" si="37"/>
        <v>-4.861071696281638E-3</v>
      </c>
      <c r="CW13">
        <f t="shared" si="38"/>
        <v>5.8182735088595172E-2</v>
      </c>
    </row>
    <row r="14" spans="1:101" x14ac:dyDescent="0.3">
      <c r="A14" t="s">
        <v>48</v>
      </c>
      <c r="B14" t="s">
        <v>49</v>
      </c>
      <c r="C14">
        <f>SUM(C2:C10)</f>
        <v>11174</v>
      </c>
      <c r="D14">
        <f>SUM(D2:D10)</f>
        <v>4642</v>
      </c>
      <c r="F14">
        <f t="shared" ref="F14:M14" si="40">SUM(F2:F10)</f>
        <v>11174</v>
      </c>
      <c r="G14">
        <f t="shared" si="40"/>
        <v>4625</v>
      </c>
      <c r="H14">
        <f t="shared" si="40"/>
        <v>40</v>
      </c>
      <c r="I14">
        <f t="shared" si="40"/>
        <v>25</v>
      </c>
      <c r="J14">
        <f t="shared" si="40"/>
        <v>2870</v>
      </c>
      <c r="K14">
        <f t="shared" si="40"/>
        <v>59</v>
      </c>
      <c r="L14">
        <f t="shared" si="40"/>
        <v>1607</v>
      </c>
      <c r="M14">
        <f t="shared" si="40"/>
        <v>24</v>
      </c>
      <c r="N14">
        <f t="shared" si="11"/>
        <v>0.34745945945945944</v>
      </c>
      <c r="O14">
        <f t="shared" si="12"/>
        <v>0.62054054054054053</v>
      </c>
      <c r="P14">
        <f t="shared" si="13"/>
        <v>0.62054054054054053</v>
      </c>
      <c r="Q14" t="str">
        <f t="shared" si="14"/>
        <v>01</v>
      </c>
      <c r="S14" t="s">
        <v>50</v>
      </c>
      <c r="T14" t="b">
        <f t="shared" si="0"/>
        <v>0</v>
      </c>
      <c r="V14">
        <f t="shared" si="16"/>
        <v>1</v>
      </c>
      <c r="W14">
        <f t="shared" si="17"/>
        <v>1</v>
      </c>
      <c r="AA14" t="s">
        <v>1062</v>
      </c>
      <c r="AB14">
        <f t="shared" si="39"/>
        <v>13</v>
      </c>
      <c r="AC14">
        <v>15711</v>
      </c>
      <c r="AD14">
        <v>11558</v>
      </c>
      <c r="AE14" s="1">
        <v>0.73570000000000002</v>
      </c>
      <c r="AF14">
        <v>15711</v>
      </c>
      <c r="AG14">
        <v>11526</v>
      </c>
      <c r="AH14">
        <v>61</v>
      </c>
      <c r="AI14">
        <v>55</v>
      </c>
      <c r="AJ14">
        <v>8432</v>
      </c>
      <c r="AK14">
        <v>122</v>
      </c>
      <c r="AL14">
        <v>2800</v>
      </c>
      <c r="AM14">
        <v>56</v>
      </c>
      <c r="AN14">
        <f t="shared" si="18"/>
        <v>0.2492877492877493</v>
      </c>
      <c r="AO14">
        <f t="shared" si="1"/>
        <v>-0.14006440154627972</v>
      </c>
      <c r="AP14">
        <f t="shared" si="19"/>
        <v>0.24292903001908728</v>
      </c>
      <c r="AQ14">
        <f t="shared" si="20"/>
        <v>0.73156342182890854</v>
      </c>
      <c r="AR14">
        <f t="shared" si="21"/>
        <v>0.73156342182890854</v>
      </c>
      <c r="AU14" t="s">
        <v>160</v>
      </c>
      <c r="AV14" t="s">
        <v>160</v>
      </c>
      <c r="AX14">
        <f t="shared" si="2"/>
        <v>4220</v>
      </c>
      <c r="AY14">
        <f t="shared" si="2"/>
        <v>91</v>
      </c>
      <c r="AZ14">
        <f t="shared" si="2"/>
        <v>41</v>
      </c>
      <c r="BA14">
        <f t="shared" si="2"/>
        <v>1860</v>
      </c>
      <c r="BB14">
        <f t="shared" si="2"/>
        <v>53</v>
      </c>
      <c r="BC14">
        <f t="shared" si="2"/>
        <v>2167</v>
      </c>
      <c r="BD14">
        <f t="shared" si="2"/>
        <v>8</v>
      </c>
      <c r="BE14">
        <f t="shared" si="22"/>
        <v>0.51350710900473928</v>
      </c>
      <c r="BF14">
        <f t="shared" si="23"/>
        <v>0.44075829383886256</v>
      </c>
      <c r="BG14">
        <f t="shared" si="24"/>
        <v>2.5135071090047392</v>
      </c>
      <c r="BH14">
        <f t="shared" si="3"/>
        <v>31</v>
      </c>
      <c r="BI14">
        <f t="shared" si="4"/>
        <v>19</v>
      </c>
      <c r="BJ14">
        <f t="shared" si="25"/>
        <v>7.2748815165876723E-2</v>
      </c>
      <c r="BM14" t="s">
        <v>160</v>
      </c>
      <c r="BN14" t="s">
        <v>160</v>
      </c>
      <c r="BP14">
        <f t="shared" si="26"/>
        <v>5173.1619365609349</v>
      </c>
      <c r="BQ14">
        <f t="shared" si="5"/>
        <v>100.7762938230384</v>
      </c>
      <c r="BR14">
        <f t="shared" si="5"/>
        <v>45.828046744574294</v>
      </c>
      <c r="BS14">
        <f t="shared" si="5"/>
        <v>2257.5191986644409</v>
      </c>
      <c r="BT14">
        <f t="shared" si="5"/>
        <v>69.707846410684482</v>
      </c>
      <c r="BU14">
        <f t="shared" si="5"/>
        <v>2688.2954924874794</v>
      </c>
      <c r="BV14">
        <f t="shared" si="5"/>
        <v>11.035058430717864</v>
      </c>
      <c r="BW14">
        <f t="shared" si="27"/>
        <v>0.51966196408586252</v>
      </c>
      <c r="BX14">
        <f t="shared" si="28"/>
        <v>0.43639059174034217</v>
      </c>
      <c r="BY14">
        <f t="shared" si="29"/>
        <v>2.5196619640858624</v>
      </c>
      <c r="BZ14">
        <f t="shared" si="6"/>
        <v>31</v>
      </c>
      <c r="CA14">
        <f t="shared" si="7"/>
        <v>19</v>
      </c>
      <c r="CB14">
        <f t="shared" si="30"/>
        <v>8.3271372345520345E-2</v>
      </c>
      <c r="CC14">
        <f t="shared" si="31"/>
        <v>1.0522557179643621E-2</v>
      </c>
      <c r="CF14" t="s">
        <v>160</v>
      </c>
      <c r="CG14" t="s">
        <v>160</v>
      </c>
      <c r="CI14">
        <f t="shared" si="32"/>
        <v>5173.1619365609349</v>
      </c>
      <c r="CJ14">
        <f t="shared" si="8"/>
        <v>101.7553379171184</v>
      </c>
      <c r="CK14">
        <f t="shared" si="8"/>
        <v>45.476921747709731</v>
      </c>
      <c r="CL14">
        <f t="shared" si="8"/>
        <v>2250.0549608278684</v>
      </c>
      <c r="CM14">
        <f t="shared" si="8"/>
        <v>69.6193572481682</v>
      </c>
      <c r="CN14">
        <f t="shared" si="8"/>
        <v>2695.7689331969532</v>
      </c>
      <c r="CO14">
        <f t="shared" si="8"/>
        <v>10.486425623116993</v>
      </c>
      <c r="CP14">
        <f t="shared" si="33"/>
        <v>0.52110662033307098</v>
      </c>
      <c r="CQ14">
        <f t="shared" si="34"/>
        <v>0.43494771445791658</v>
      </c>
      <c r="CR14">
        <f t="shared" si="35"/>
        <v>2.5211066203330708</v>
      </c>
      <c r="CS14">
        <f t="shared" si="9"/>
        <v>31</v>
      </c>
      <c r="CT14">
        <f t="shared" si="10"/>
        <v>19</v>
      </c>
      <c r="CU14">
        <f t="shared" si="36"/>
        <v>8.6158905875154401E-2</v>
      </c>
      <c r="CV14">
        <f t="shared" si="37"/>
        <v>1.3410090709277678E-2</v>
      </c>
      <c r="CW14">
        <f t="shared" si="38"/>
        <v>2.8875335296340565E-3</v>
      </c>
    </row>
    <row r="15" spans="1:101" x14ac:dyDescent="0.3">
      <c r="A15" t="s">
        <v>51</v>
      </c>
      <c r="B15" t="s">
        <v>52</v>
      </c>
      <c r="G15">
        <f>SUM(G$11:G$13)*SUMIF($R$2:$R$10,$R15,$U$2:$U$10)</f>
        <v>2193.3989189189192</v>
      </c>
      <c r="H15">
        <f t="shared" ref="H15:M16" si="41">SUM(H$11:H$13)*SUMIF($R$2:$R$10,$R15,$U$2:$U$10)</f>
        <v>13.094918918918919</v>
      </c>
      <c r="I15">
        <f t="shared" si="41"/>
        <v>15.900972972972973</v>
      </c>
      <c r="J15">
        <f t="shared" si="41"/>
        <v>1196.3143783783785</v>
      </c>
      <c r="K15">
        <f t="shared" si="41"/>
        <v>28.060540540540543</v>
      </c>
      <c r="L15">
        <f t="shared" si="41"/>
        <v>925.99783783783789</v>
      </c>
      <c r="M15">
        <f t="shared" si="41"/>
        <v>14.030270270270272</v>
      </c>
      <c r="N15">
        <f t="shared" si="11"/>
        <v>0.42217484008528783</v>
      </c>
      <c r="O15">
        <f t="shared" si="12"/>
        <v>0.54541577825159915</v>
      </c>
      <c r="P15">
        <f t="shared" si="13"/>
        <v>0.54541577825159915</v>
      </c>
      <c r="Q15" t="str">
        <f t="shared" si="14"/>
        <v>01</v>
      </c>
      <c r="R15" t="s">
        <v>22</v>
      </c>
      <c r="S15" t="s">
        <v>19</v>
      </c>
      <c r="T15" t="b">
        <f t="shared" si="0"/>
        <v>0</v>
      </c>
      <c r="U15">
        <f>SUMIF($R$2:$R$10,$R15,$U$2:$U$10)</f>
        <v>0.93535135135135139</v>
      </c>
      <c r="V15">
        <f t="shared" si="16"/>
        <v>1</v>
      </c>
      <c r="W15">
        <f t="shared" si="17"/>
        <v>0</v>
      </c>
      <c r="AA15" t="s">
        <v>1063</v>
      </c>
      <c r="AB15">
        <f t="shared" si="39"/>
        <v>14</v>
      </c>
      <c r="AC15">
        <v>14927</v>
      </c>
      <c r="AD15">
        <v>10482</v>
      </c>
      <c r="AE15" s="1">
        <v>0.70220000000000005</v>
      </c>
      <c r="AF15">
        <v>14927</v>
      </c>
      <c r="AG15">
        <v>10456</v>
      </c>
      <c r="AH15">
        <v>29</v>
      </c>
      <c r="AI15">
        <v>36</v>
      </c>
      <c r="AJ15">
        <v>8108</v>
      </c>
      <c r="AK15">
        <v>87</v>
      </c>
      <c r="AL15">
        <v>2132</v>
      </c>
      <c r="AM15">
        <v>64</v>
      </c>
      <c r="AN15">
        <f t="shared" si="18"/>
        <v>0.20820312499999999</v>
      </c>
      <c r="AO15">
        <f t="shared" si="1"/>
        <v>-0.18114902583402903</v>
      </c>
      <c r="AP15">
        <f t="shared" si="19"/>
        <v>0.20390206579954093</v>
      </c>
      <c r="AQ15">
        <f t="shared" si="20"/>
        <v>0.77543993879112472</v>
      </c>
      <c r="AR15">
        <f t="shared" si="21"/>
        <v>0.77543993879112472</v>
      </c>
      <c r="AU15" t="s">
        <v>1064</v>
      </c>
      <c r="AV15" t="s">
        <v>183</v>
      </c>
      <c r="AX15">
        <f t="shared" si="2"/>
        <v>2383</v>
      </c>
      <c r="AY15">
        <f t="shared" si="2"/>
        <v>24</v>
      </c>
      <c r="AZ15">
        <f t="shared" si="2"/>
        <v>9</v>
      </c>
      <c r="BA15">
        <f t="shared" si="2"/>
        <v>1845</v>
      </c>
      <c r="BB15">
        <f t="shared" si="2"/>
        <v>26</v>
      </c>
      <c r="BC15">
        <f t="shared" si="2"/>
        <v>467</v>
      </c>
      <c r="BD15">
        <f t="shared" si="2"/>
        <v>12</v>
      </c>
      <c r="BE15">
        <f t="shared" si="22"/>
        <v>0.19597146454049516</v>
      </c>
      <c r="BF15">
        <f t="shared" si="23"/>
        <v>0.77423415862358369</v>
      </c>
      <c r="BG15">
        <f t="shared" si="24"/>
        <v>0.77423415862358369</v>
      </c>
      <c r="BH15">
        <f t="shared" si="3"/>
        <v>9</v>
      </c>
      <c r="BI15">
        <f t="shared" si="4"/>
        <v>1</v>
      </c>
      <c r="BJ15">
        <f t="shared" si="25"/>
        <v>-0.5782626940830885</v>
      </c>
      <c r="BM15" t="s">
        <v>1064</v>
      </c>
      <c r="BN15" t="s">
        <v>183</v>
      </c>
      <c r="BP15">
        <f t="shared" si="26"/>
        <v>3572.6361008097274</v>
      </c>
      <c r="BQ15">
        <f t="shared" si="5"/>
        <v>31.914332979207771</v>
      </c>
      <c r="BR15">
        <f t="shared" si="5"/>
        <v>16.454817922919659</v>
      </c>
      <c r="BS15">
        <f t="shared" si="5"/>
        <v>2633.5799280440665</v>
      </c>
      <c r="BT15">
        <f t="shared" si="5"/>
        <v>41.219318650513777</v>
      </c>
      <c r="BU15">
        <f t="shared" si="5"/>
        <v>828.19725567568048</v>
      </c>
      <c r="BV15">
        <f t="shared" si="5"/>
        <v>21.270447537339415</v>
      </c>
      <c r="BW15">
        <f t="shared" si="27"/>
        <v>0.23181685240429944</v>
      </c>
      <c r="BX15">
        <f t="shared" si="28"/>
        <v>0.73715314231056817</v>
      </c>
      <c r="BY15">
        <f t="shared" si="29"/>
        <v>0.73715314231056817</v>
      </c>
      <c r="BZ15">
        <f t="shared" si="6"/>
        <v>9</v>
      </c>
      <c r="CA15">
        <f t="shared" si="7"/>
        <v>1</v>
      </c>
      <c r="CB15">
        <f t="shared" si="30"/>
        <v>-0.50533628990626878</v>
      </c>
      <c r="CC15">
        <f t="shared" si="31"/>
        <v>7.2926404176819726E-2</v>
      </c>
      <c r="CF15" t="s">
        <v>1064</v>
      </c>
      <c r="CG15" t="s">
        <v>183</v>
      </c>
      <c r="CI15">
        <f t="shared" si="32"/>
        <v>3572.6361008097274</v>
      </c>
      <c r="CJ15">
        <f t="shared" si="8"/>
        <v>32.938950831370761</v>
      </c>
      <c r="CK15">
        <f t="shared" si="8"/>
        <v>16.289751322503069</v>
      </c>
      <c r="CL15">
        <f t="shared" si="8"/>
        <v>2763.5190168362856</v>
      </c>
      <c r="CM15">
        <f t="shared" si="8"/>
        <v>39.105864784725426</v>
      </c>
      <c r="CN15">
        <f t="shared" si="8"/>
        <v>699.62583831803363</v>
      </c>
      <c r="CO15">
        <f t="shared" si="8"/>
        <v>21.156678716808699</v>
      </c>
      <c r="CP15">
        <f t="shared" si="33"/>
        <v>0.19582902332523189</v>
      </c>
      <c r="CQ15">
        <f t="shared" si="34"/>
        <v>0.77352378995720894</v>
      </c>
      <c r="CR15">
        <f t="shared" si="35"/>
        <v>0.77352378995720894</v>
      </c>
      <c r="CS15">
        <f t="shared" si="9"/>
        <v>9</v>
      </c>
      <c r="CT15">
        <f t="shared" si="10"/>
        <v>1</v>
      </c>
      <c r="CU15">
        <f t="shared" si="36"/>
        <v>-0.57769476663197705</v>
      </c>
      <c r="CV15">
        <f t="shared" si="37"/>
        <v>5.679274511114496E-4</v>
      </c>
      <c r="CW15">
        <f t="shared" si="38"/>
        <v>-7.2358476725708276E-2</v>
      </c>
    </row>
    <row r="16" spans="1:101" x14ac:dyDescent="0.3">
      <c r="A16" t="s">
        <v>51</v>
      </c>
      <c r="B16" t="s">
        <v>52</v>
      </c>
      <c r="G16">
        <f>SUM(G$11:G$13)*SUMIF($R$2:$R$10,$R16,$U$2:$U$10)</f>
        <v>151.60108108108108</v>
      </c>
      <c r="H16">
        <f>SUM(H$11:H$13)*SUMIF($R$2:$R$10,$R16,$U$2:$U$10)</f>
        <v>0.9050810810810811</v>
      </c>
      <c r="I16">
        <f t="shared" si="41"/>
        <v>1.099027027027027</v>
      </c>
      <c r="J16">
        <f t="shared" si="41"/>
        <v>82.685621621621621</v>
      </c>
      <c r="K16">
        <f t="shared" si="41"/>
        <v>1.9394594594594596</v>
      </c>
      <c r="L16">
        <f t="shared" si="41"/>
        <v>64.002162162162165</v>
      </c>
      <c r="M16">
        <f t="shared" si="41"/>
        <v>0.96972972972972982</v>
      </c>
      <c r="N16">
        <f t="shared" si="11"/>
        <v>0.42217484008528788</v>
      </c>
      <c r="O16">
        <f t="shared" si="12"/>
        <v>0.54541577825159915</v>
      </c>
      <c r="P16">
        <f t="shared" si="13"/>
        <v>0.54541577825159915</v>
      </c>
      <c r="Q16" t="str">
        <f t="shared" si="14"/>
        <v>01</v>
      </c>
      <c r="R16" t="s">
        <v>37</v>
      </c>
      <c r="S16" t="s">
        <v>19</v>
      </c>
      <c r="T16" t="b">
        <f t="shared" si="0"/>
        <v>0</v>
      </c>
      <c r="U16">
        <f>SUMIF($R$2:$R$10,$R16,$U$2:$U$10)</f>
        <v>6.4648648648648652E-2</v>
      </c>
      <c r="V16">
        <f t="shared" si="16"/>
        <v>1</v>
      </c>
      <c r="W16">
        <f t="shared" si="17"/>
        <v>0</v>
      </c>
      <c r="AA16" t="s">
        <v>1065</v>
      </c>
      <c r="AB16">
        <f t="shared" si="39"/>
        <v>15</v>
      </c>
      <c r="AC16">
        <v>15982</v>
      </c>
      <c r="AD16">
        <v>11108</v>
      </c>
      <c r="AE16" s="1">
        <v>0.69499999999999995</v>
      </c>
      <c r="AF16">
        <v>15982</v>
      </c>
      <c r="AG16">
        <v>11086</v>
      </c>
      <c r="AH16">
        <v>58</v>
      </c>
      <c r="AI16">
        <v>55</v>
      </c>
      <c r="AJ16">
        <v>8227</v>
      </c>
      <c r="AK16">
        <v>163</v>
      </c>
      <c r="AL16">
        <v>2510</v>
      </c>
      <c r="AM16">
        <v>73</v>
      </c>
      <c r="AN16">
        <f t="shared" si="18"/>
        <v>0.23377107199403929</v>
      </c>
      <c r="AO16">
        <f t="shared" si="1"/>
        <v>-0.15558107883998973</v>
      </c>
      <c r="AP16">
        <f t="shared" si="19"/>
        <v>0.22641169042035</v>
      </c>
      <c r="AQ16">
        <f t="shared" si="20"/>
        <v>0.7421071621865416</v>
      </c>
      <c r="AR16">
        <f t="shared" si="21"/>
        <v>0.7421071621865416</v>
      </c>
      <c r="AU16" t="s">
        <v>1066</v>
      </c>
      <c r="AV16" t="s">
        <v>212</v>
      </c>
      <c r="AX16">
        <f t="shared" si="2"/>
        <v>1826</v>
      </c>
      <c r="AY16">
        <f t="shared" si="2"/>
        <v>32</v>
      </c>
      <c r="AZ16">
        <f t="shared" si="2"/>
        <v>15</v>
      </c>
      <c r="BA16">
        <f t="shared" si="2"/>
        <v>738</v>
      </c>
      <c r="BB16">
        <f t="shared" si="2"/>
        <v>21</v>
      </c>
      <c r="BC16">
        <f t="shared" si="2"/>
        <v>1016</v>
      </c>
      <c r="BD16">
        <f t="shared" si="2"/>
        <v>4</v>
      </c>
      <c r="BE16">
        <f t="shared" si="22"/>
        <v>0.556407447973713</v>
      </c>
      <c r="BF16">
        <f t="shared" si="23"/>
        <v>0.40416210295728366</v>
      </c>
      <c r="BG16">
        <f t="shared" si="24"/>
        <v>2.5564074479737129</v>
      </c>
      <c r="BH16">
        <f t="shared" si="3"/>
        <v>13</v>
      </c>
      <c r="BI16">
        <f t="shared" si="4"/>
        <v>10</v>
      </c>
      <c r="BJ16">
        <f t="shared" si="25"/>
        <v>0.15224534501642933</v>
      </c>
      <c r="BM16" t="s">
        <v>1066</v>
      </c>
      <c r="BN16" t="s">
        <v>212</v>
      </c>
      <c r="BP16">
        <f t="shared" si="26"/>
        <v>2271.4133177938074</v>
      </c>
      <c r="BQ16">
        <f t="shared" si="5"/>
        <v>35.300122452515197</v>
      </c>
      <c r="BR16">
        <f t="shared" si="5"/>
        <v>17.18497338331181</v>
      </c>
      <c r="BS16">
        <f t="shared" si="5"/>
        <v>944.58590103001859</v>
      </c>
      <c r="BT16">
        <f t="shared" si="5"/>
        <v>28.491354301193812</v>
      </c>
      <c r="BU16">
        <f t="shared" si="5"/>
        <v>1237.9643253693262</v>
      </c>
      <c r="BV16">
        <f t="shared" si="5"/>
        <v>7.8866412574416476</v>
      </c>
      <c r="BW16">
        <f t="shared" si="27"/>
        <v>0.54501940077191402</v>
      </c>
      <c r="BX16">
        <f t="shared" si="28"/>
        <v>0.41585822079597645</v>
      </c>
      <c r="BY16">
        <f t="shared" si="29"/>
        <v>2.5450194007719142</v>
      </c>
      <c r="BZ16">
        <f t="shared" si="6"/>
        <v>13</v>
      </c>
      <c r="CA16">
        <f t="shared" si="7"/>
        <v>10</v>
      </c>
      <c r="CB16">
        <f t="shared" si="30"/>
        <v>0.12916117997593757</v>
      </c>
      <c r="CC16">
        <f t="shared" si="31"/>
        <v>-2.3084165040491766E-2</v>
      </c>
      <c r="CF16" t="s">
        <v>1066</v>
      </c>
      <c r="CG16" t="s">
        <v>212</v>
      </c>
      <c r="CI16">
        <f t="shared" si="32"/>
        <v>2271.4133177938074</v>
      </c>
      <c r="CJ16">
        <f t="shared" si="8"/>
        <v>37.283007015407648</v>
      </c>
      <c r="CK16">
        <f t="shared" si="8"/>
        <v>18.681923404519811</v>
      </c>
      <c r="CL16">
        <f t="shared" si="8"/>
        <v>907.35037429784154</v>
      </c>
      <c r="CM16">
        <f t="shared" si="8"/>
        <v>29.140625481747058</v>
      </c>
      <c r="CN16">
        <f t="shared" si="8"/>
        <v>1270.6330858285969</v>
      </c>
      <c r="CO16">
        <f t="shared" si="8"/>
        <v>8.3243017656942406</v>
      </c>
      <c r="CP16">
        <f t="shared" si="33"/>
        <v>0.55940197051532015</v>
      </c>
      <c r="CQ16">
        <f t="shared" si="34"/>
        <v>0.39946511151882236</v>
      </c>
      <c r="CR16">
        <f t="shared" si="35"/>
        <v>2.5594019705153199</v>
      </c>
      <c r="CS16">
        <f t="shared" si="9"/>
        <v>13</v>
      </c>
      <c r="CT16">
        <f t="shared" si="10"/>
        <v>10</v>
      </c>
      <c r="CU16">
        <f t="shared" si="36"/>
        <v>0.15993685899649779</v>
      </c>
      <c r="CV16">
        <f t="shared" si="37"/>
        <v>7.691513980068454E-3</v>
      </c>
      <c r="CW16">
        <f t="shared" si="38"/>
        <v>3.077567902056022E-2</v>
      </c>
    </row>
    <row r="17" spans="1:101" x14ac:dyDescent="0.3">
      <c r="A17" t="s">
        <v>53</v>
      </c>
      <c r="B17" t="s">
        <v>54</v>
      </c>
      <c r="G17">
        <f>SUM(H17:M17)</f>
        <v>2193.3989189189197</v>
      </c>
      <c r="H17">
        <f>(SUMIF($R$2:$R$10,$R17,H$2:H$10)/(SUMIF($R$2:$R$10,$R17,$G$2:$G$10))-H$14/$G$14)*$U15*SUM($G$11:$G$13)+H15</f>
        <v>11.870928268809349</v>
      </c>
      <c r="I17">
        <f t="shared" ref="I17:M17" si="42">(SUMIF($R$2:$R$10,$R17,I$2:I$10)/(SUMIF($R$2:$R$10,$R17,$G$2:$G$10))-I$14/$G$14)*$U15*SUM($G$11:$G$13)+I15</f>
        <v>15.199357195032871</v>
      </c>
      <c r="J17">
        <f t="shared" si="42"/>
        <v>1179.350076260044</v>
      </c>
      <c r="K17">
        <f t="shared" si="42"/>
        <v>26.952316493791088</v>
      </c>
      <c r="L17">
        <f t="shared" si="42"/>
        <v>946.22333779401026</v>
      </c>
      <c r="M17">
        <f t="shared" si="42"/>
        <v>13.802902907231559</v>
      </c>
      <c r="N17">
        <f t="shared" si="11"/>
        <v>0.43139591691801504</v>
      </c>
      <c r="O17">
        <f t="shared" si="12"/>
        <v>0.53768152527462765</v>
      </c>
      <c r="P17">
        <f t="shared" si="13"/>
        <v>0.53768152527462765</v>
      </c>
      <c r="R17" t="s">
        <v>22</v>
      </c>
      <c r="S17" t="s">
        <v>18</v>
      </c>
      <c r="T17" t="b">
        <f t="shared" si="0"/>
        <v>0</v>
      </c>
      <c r="V17">
        <f t="shared" si="16"/>
        <v>0</v>
      </c>
      <c r="W17">
        <f t="shared" si="17"/>
        <v>1</v>
      </c>
      <c r="AA17" t="s">
        <v>1067</v>
      </c>
      <c r="AB17">
        <f t="shared" si="39"/>
        <v>16</v>
      </c>
      <c r="AC17">
        <v>14629</v>
      </c>
      <c r="AD17">
        <v>10727</v>
      </c>
      <c r="AE17" s="1">
        <v>0.73329999999999995</v>
      </c>
      <c r="AF17">
        <v>14629</v>
      </c>
      <c r="AG17">
        <v>10697</v>
      </c>
      <c r="AH17">
        <v>48</v>
      </c>
      <c r="AI17">
        <v>52</v>
      </c>
      <c r="AJ17">
        <v>7774</v>
      </c>
      <c r="AK17">
        <v>120</v>
      </c>
      <c r="AL17">
        <v>2636</v>
      </c>
      <c r="AM17">
        <v>67</v>
      </c>
      <c r="AN17">
        <f t="shared" si="18"/>
        <v>0.25321805955811721</v>
      </c>
      <c r="AO17">
        <f t="shared" si="1"/>
        <v>-0.13613409127591181</v>
      </c>
      <c r="AP17">
        <f t="shared" si="19"/>
        <v>0.24642423109282977</v>
      </c>
      <c r="AQ17">
        <f t="shared" si="20"/>
        <v>0.72674581658408899</v>
      </c>
      <c r="AR17">
        <f t="shared" si="21"/>
        <v>0.72674581658408899</v>
      </c>
      <c r="AU17" t="s">
        <v>1068</v>
      </c>
      <c r="AV17" t="s">
        <v>249</v>
      </c>
      <c r="AX17">
        <f t="shared" si="2"/>
        <v>16661</v>
      </c>
      <c r="AY17">
        <f t="shared" si="2"/>
        <v>96</v>
      </c>
      <c r="AZ17">
        <f t="shared" si="2"/>
        <v>82</v>
      </c>
      <c r="BA17">
        <f t="shared" si="2"/>
        <v>11787</v>
      </c>
      <c r="BB17">
        <f t="shared" si="2"/>
        <v>260</v>
      </c>
      <c r="BC17">
        <f t="shared" si="2"/>
        <v>4354</v>
      </c>
      <c r="BD17">
        <f t="shared" si="2"/>
        <v>82</v>
      </c>
      <c r="BE17">
        <f t="shared" si="22"/>
        <v>0.26132885180961529</v>
      </c>
      <c r="BF17">
        <f t="shared" si="23"/>
        <v>0.70746053658243802</v>
      </c>
      <c r="BG17">
        <f t="shared" si="24"/>
        <v>0.70746053658243802</v>
      </c>
      <c r="BH17">
        <f t="shared" si="3"/>
        <v>26</v>
      </c>
      <c r="BI17">
        <f t="shared" si="4"/>
        <v>4</v>
      </c>
      <c r="BJ17">
        <f t="shared" si="25"/>
        <v>-0.44613168477282272</v>
      </c>
      <c r="BM17" t="s">
        <v>1068</v>
      </c>
      <c r="BN17" t="s">
        <v>249</v>
      </c>
      <c r="BP17">
        <f t="shared" si="26"/>
        <v>28155.656741927865</v>
      </c>
      <c r="BQ17">
        <f t="shared" si="5"/>
        <v>146.24334584017066</v>
      </c>
      <c r="BR17">
        <f t="shared" si="5"/>
        <v>126.37748976507264</v>
      </c>
      <c r="BS17">
        <f t="shared" si="5"/>
        <v>18974.648034630598</v>
      </c>
      <c r="BT17">
        <f t="shared" si="5"/>
        <v>396.68224473769533</v>
      </c>
      <c r="BU17">
        <f t="shared" si="5"/>
        <v>8362.2260067960869</v>
      </c>
      <c r="BV17">
        <f t="shared" si="5"/>
        <v>149.47962015824149</v>
      </c>
      <c r="BW17">
        <f t="shared" si="27"/>
        <v>0.29699985631461107</v>
      </c>
      <c r="BX17">
        <f t="shared" si="28"/>
        <v>0.67391956822568411</v>
      </c>
      <c r="BY17">
        <f t="shared" si="29"/>
        <v>0.67391956822568411</v>
      </c>
      <c r="BZ17">
        <f t="shared" si="6"/>
        <v>26</v>
      </c>
      <c r="CA17">
        <f t="shared" si="7"/>
        <v>4</v>
      </c>
      <c r="CB17">
        <f t="shared" si="30"/>
        <v>-0.37691971191107304</v>
      </c>
      <c r="CC17">
        <f t="shared" si="31"/>
        <v>6.9211972861749682E-2</v>
      </c>
      <c r="CF17" t="s">
        <v>1068</v>
      </c>
      <c r="CG17" t="s">
        <v>249</v>
      </c>
      <c r="CI17">
        <f t="shared" si="32"/>
        <v>28155.656741927865</v>
      </c>
      <c r="CJ17">
        <f t="shared" si="8"/>
        <v>146.94605894323536</v>
      </c>
      <c r="CK17">
        <f t="shared" si="8"/>
        <v>126.07099764318923</v>
      </c>
      <c r="CL17">
        <f t="shared" si="8"/>
        <v>18960.76657801462</v>
      </c>
      <c r="CM17">
        <f t="shared" si="8"/>
        <v>396.99997491649651</v>
      </c>
      <c r="CN17">
        <f t="shared" si="8"/>
        <v>8373.7626270394157</v>
      </c>
      <c r="CO17">
        <f t="shared" si="8"/>
        <v>151.11050537090756</v>
      </c>
      <c r="CP17">
        <f t="shared" si="33"/>
        <v>0.29740960062812766</v>
      </c>
      <c r="CQ17">
        <f t="shared" si="34"/>
        <v>0.67342654273019609</v>
      </c>
      <c r="CR17">
        <f t="shared" si="35"/>
        <v>0.67342654273019609</v>
      </c>
      <c r="CS17">
        <f t="shared" si="9"/>
        <v>26</v>
      </c>
      <c r="CT17">
        <f t="shared" si="10"/>
        <v>4</v>
      </c>
      <c r="CU17">
        <f t="shared" si="36"/>
        <v>-0.37601694210206843</v>
      </c>
      <c r="CV17">
        <f t="shared" si="37"/>
        <v>7.0114742670754293E-2</v>
      </c>
      <c r="CW17">
        <f t="shared" si="38"/>
        <v>9.0276980900461101E-4</v>
      </c>
    </row>
    <row r="18" spans="1:101" x14ac:dyDescent="0.3">
      <c r="A18" t="s">
        <v>53</v>
      </c>
      <c r="B18" t="s">
        <v>54</v>
      </c>
      <c r="G18">
        <f>SUM(H18:M18)</f>
        <v>151.60108108108108</v>
      </c>
      <c r="H18">
        <f t="shared" ref="H18:M18" si="43">(SUMIF($R$2:$R$10,$R18,H$2:H$10)/(SUMIF($R$2:$R$10,$R18,$G$2:$G$10))-H$14/$G$14)*$U16*SUM($G$11:$G$13)+H16</f>
        <v>2.12907173119065</v>
      </c>
      <c r="I18">
        <f t="shared" si="43"/>
        <v>1.8006428049671293</v>
      </c>
      <c r="J18">
        <f t="shared" si="43"/>
        <v>99.649923739956165</v>
      </c>
      <c r="K18">
        <f t="shared" si="43"/>
        <v>3.0476835062089118</v>
      </c>
      <c r="L18">
        <f t="shared" si="43"/>
        <v>43.77666220598978</v>
      </c>
      <c r="M18">
        <f t="shared" si="43"/>
        <v>1.1970970927684443</v>
      </c>
      <c r="N18">
        <f t="shared" si="11"/>
        <v>0.28876220336830333</v>
      </c>
      <c r="O18">
        <f t="shared" si="12"/>
        <v>0.65731670928296493</v>
      </c>
      <c r="P18">
        <f t="shared" si="13"/>
        <v>0.65731670928296493</v>
      </c>
      <c r="R18" t="s">
        <v>37</v>
      </c>
      <c r="S18" t="s">
        <v>18</v>
      </c>
      <c r="T18" t="b">
        <f t="shared" si="0"/>
        <v>0</v>
      </c>
      <c r="V18">
        <f t="shared" si="16"/>
        <v>0</v>
      </c>
      <c r="W18">
        <f t="shared" si="17"/>
        <v>1</v>
      </c>
      <c r="AA18" t="s">
        <v>1069</v>
      </c>
      <c r="AB18">
        <f t="shared" si="39"/>
        <v>17</v>
      </c>
      <c r="AC18">
        <v>13781</v>
      </c>
      <c r="AD18">
        <v>9466</v>
      </c>
      <c r="AE18" s="1">
        <v>0.68689999999999996</v>
      </c>
      <c r="AF18">
        <v>13781</v>
      </c>
      <c r="AG18">
        <v>9448</v>
      </c>
      <c r="AH18">
        <v>32</v>
      </c>
      <c r="AI18">
        <v>33</v>
      </c>
      <c r="AJ18">
        <v>6621</v>
      </c>
      <c r="AK18">
        <v>83</v>
      </c>
      <c r="AL18">
        <v>2645</v>
      </c>
      <c r="AM18">
        <v>34</v>
      </c>
      <c r="AN18">
        <f t="shared" si="18"/>
        <v>0.28545219080509387</v>
      </c>
      <c r="AO18">
        <f t="shared" si="1"/>
        <v>-0.10389996002893515</v>
      </c>
      <c r="AP18">
        <f t="shared" si="19"/>
        <v>0.27995342929720574</v>
      </c>
      <c r="AQ18">
        <f t="shared" si="20"/>
        <v>0.70078323454699409</v>
      </c>
      <c r="AR18">
        <f t="shared" si="21"/>
        <v>0.70078323454699409</v>
      </c>
      <c r="AU18" t="s">
        <v>1070</v>
      </c>
      <c r="AV18" t="s">
        <v>258</v>
      </c>
      <c r="AX18">
        <f t="shared" si="2"/>
        <v>27023</v>
      </c>
      <c r="AY18">
        <f t="shared" si="2"/>
        <v>160</v>
      </c>
      <c r="AZ18">
        <f t="shared" si="2"/>
        <v>164</v>
      </c>
      <c r="BA18">
        <f t="shared" si="2"/>
        <v>18025</v>
      </c>
      <c r="BB18">
        <f t="shared" si="2"/>
        <v>273</v>
      </c>
      <c r="BC18">
        <f t="shared" si="2"/>
        <v>8224</v>
      </c>
      <c r="BD18">
        <f t="shared" si="2"/>
        <v>177</v>
      </c>
      <c r="BE18">
        <f t="shared" si="22"/>
        <v>0.30433334566850462</v>
      </c>
      <c r="BF18">
        <f t="shared" si="23"/>
        <v>0.66702438663360841</v>
      </c>
      <c r="BG18">
        <f t="shared" si="24"/>
        <v>0.66702438663360841</v>
      </c>
      <c r="BH18">
        <f t="shared" si="3"/>
        <v>41</v>
      </c>
      <c r="BI18">
        <f t="shared" si="4"/>
        <v>5</v>
      </c>
      <c r="BJ18">
        <f t="shared" si="25"/>
        <v>-0.36269104096510379</v>
      </c>
      <c r="BM18" t="s">
        <v>1070</v>
      </c>
      <c r="BN18" t="s">
        <v>258</v>
      </c>
      <c r="BP18">
        <f t="shared" si="26"/>
        <v>44392.885864521952</v>
      </c>
      <c r="BQ18">
        <f t="shared" si="5"/>
        <v>243.2340869968412</v>
      </c>
      <c r="BR18">
        <f t="shared" si="5"/>
        <v>235.15541828682669</v>
      </c>
      <c r="BS18">
        <f t="shared" si="5"/>
        <v>27295.351297315632</v>
      </c>
      <c r="BT18">
        <f t="shared" si="5"/>
        <v>448.86901317550229</v>
      </c>
      <c r="BU18">
        <f t="shared" si="5"/>
        <v>15890.502017834404</v>
      </c>
      <c r="BV18">
        <f t="shared" si="5"/>
        <v>279.77403091273891</v>
      </c>
      <c r="BW18">
        <f t="shared" si="27"/>
        <v>0.3579515435497701</v>
      </c>
      <c r="BX18">
        <f t="shared" si="28"/>
        <v>0.61485868210089978</v>
      </c>
      <c r="BY18">
        <f t="shared" si="29"/>
        <v>0.61485868210089978</v>
      </c>
      <c r="BZ18">
        <f t="shared" si="6"/>
        <v>41</v>
      </c>
      <c r="CA18">
        <f t="shared" si="7"/>
        <v>5</v>
      </c>
      <c r="CB18">
        <f t="shared" si="30"/>
        <v>-0.25690713855112968</v>
      </c>
      <c r="CC18">
        <f t="shared" si="31"/>
        <v>0.10578390241397412</v>
      </c>
      <c r="CF18" t="s">
        <v>1070</v>
      </c>
      <c r="CG18" t="s">
        <v>258</v>
      </c>
      <c r="CI18">
        <f t="shared" si="32"/>
        <v>44392.885864521952</v>
      </c>
      <c r="CJ18">
        <f t="shared" si="8"/>
        <v>239.84689272855456</v>
      </c>
      <c r="CK18">
        <f t="shared" si="8"/>
        <v>242.27355946472301</v>
      </c>
      <c r="CL18">
        <f t="shared" si="8"/>
        <v>27301.985440224951</v>
      </c>
      <c r="CM18">
        <f t="shared" si="8"/>
        <v>440.56170930258776</v>
      </c>
      <c r="CN18">
        <f t="shared" si="8"/>
        <v>15887.846049235815</v>
      </c>
      <c r="CO18">
        <f t="shared" si="8"/>
        <v>280.37221356531614</v>
      </c>
      <c r="CP18">
        <f t="shared" si="33"/>
        <v>0.35789171485094001</v>
      </c>
      <c r="CQ18">
        <f t="shared" si="34"/>
        <v>0.61500812367875901</v>
      </c>
      <c r="CR18">
        <f t="shared" si="35"/>
        <v>0.61500812367875901</v>
      </c>
      <c r="CS18">
        <f t="shared" si="9"/>
        <v>41</v>
      </c>
      <c r="CT18">
        <f t="shared" si="10"/>
        <v>5</v>
      </c>
      <c r="CU18">
        <f t="shared" si="36"/>
        <v>-0.257116408827819</v>
      </c>
      <c r="CV18">
        <f t="shared" si="37"/>
        <v>0.1055746321372848</v>
      </c>
      <c r="CW18">
        <f t="shared" si="38"/>
        <v>-2.0927027668932174E-4</v>
      </c>
    </row>
    <row r="19" spans="1:101" x14ac:dyDescent="0.3">
      <c r="N19" t="str">
        <f t="shared" si="11"/>
        <v/>
      </c>
      <c r="O19" t="str">
        <f t="shared" si="12"/>
        <v/>
      </c>
      <c r="P19" t="str">
        <f t="shared" si="13"/>
        <v/>
      </c>
      <c r="Q19" t="str">
        <f>IF(LEFT(A19,3)="Dis",Q14,IF(LEFT(A19,2)="HD",Q14,LEFT(A19,2)))</f>
        <v/>
      </c>
      <c r="T19" t="str">
        <f t="shared" si="0"/>
        <v/>
      </c>
      <c r="V19" t="str">
        <f t="shared" si="16"/>
        <v/>
      </c>
      <c r="W19" t="str">
        <f t="shared" si="17"/>
        <v/>
      </c>
      <c r="AA19" t="s">
        <v>1071</v>
      </c>
      <c r="AB19">
        <f t="shared" si="39"/>
        <v>18</v>
      </c>
      <c r="AC19">
        <v>12503</v>
      </c>
      <c r="AD19">
        <v>6425</v>
      </c>
      <c r="AE19" s="1">
        <v>0.51390000000000002</v>
      </c>
      <c r="AF19">
        <v>12503</v>
      </c>
      <c r="AG19">
        <v>6411</v>
      </c>
      <c r="AH19">
        <v>12</v>
      </c>
      <c r="AI19">
        <v>17</v>
      </c>
      <c r="AJ19">
        <v>4252</v>
      </c>
      <c r="AK19">
        <v>55</v>
      </c>
      <c r="AL19">
        <v>2046</v>
      </c>
      <c r="AM19">
        <v>29</v>
      </c>
      <c r="AN19">
        <f t="shared" si="18"/>
        <v>0.32486503651953003</v>
      </c>
      <c r="AO19">
        <f t="shared" si="1"/>
        <v>-6.4487114314498994E-2</v>
      </c>
      <c r="AP19">
        <f t="shared" si="19"/>
        <v>0.31913897987833412</v>
      </c>
      <c r="AQ19">
        <f t="shared" si="20"/>
        <v>0.66323506473249105</v>
      </c>
      <c r="AR19">
        <f t="shared" si="21"/>
        <v>0.66323506473249105</v>
      </c>
      <c r="AU19" t="s">
        <v>279</v>
      </c>
      <c r="AV19" t="s">
        <v>279</v>
      </c>
      <c r="AX19">
        <f t="shared" si="2"/>
        <v>766</v>
      </c>
      <c r="AY19">
        <f t="shared" si="2"/>
        <v>5</v>
      </c>
      <c r="AZ19">
        <f t="shared" si="2"/>
        <v>3</v>
      </c>
      <c r="BA19">
        <f t="shared" si="2"/>
        <v>432</v>
      </c>
      <c r="BB19">
        <f t="shared" si="2"/>
        <v>14</v>
      </c>
      <c r="BC19">
        <f t="shared" si="2"/>
        <v>307</v>
      </c>
      <c r="BD19">
        <f t="shared" si="2"/>
        <v>5</v>
      </c>
      <c r="BE19">
        <f t="shared" si="22"/>
        <v>0.40078328981723238</v>
      </c>
      <c r="BF19">
        <f t="shared" si="23"/>
        <v>0.56396866840731075</v>
      </c>
      <c r="BG19">
        <f t="shared" si="24"/>
        <v>0.56396866840731075</v>
      </c>
      <c r="BH19">
        <f t="shared" si="3"/>
        <v>5</v>
      </c>
      <c r="BI19">
        <f t="shared" si="4"/>
        <v>1</v>
      </c>
      <c r="BJ19">
        <f t="shared" si="25"/>
        <v>-0.16318537859007837</v>
      </c>
      <c r="BM19" t="s">
        <v>279</v>
      </c>
      <c r="BN19" t="s">
        <v>279</v>
      </c>
      <c r="BP19">
        <f t="shared" si="26"/>
        <v>1259.9808734459675</v>
      </c>
      <c r="BQ19">
        <f t="shared" si="5"/>
        <v>6.8313675486133247</v>
      </c>
      <c r="BR19">
        <f t="shared" si="5"/>
        <v>4.9534587185208796</v>
      </c>
      <c r="BS19">
        <f t="shared" si="5"/>
        <v>630.76442460949954</v>
      </c>
      <c r="BT19">
        <f t="shared" si="5"/>
        <v>20.34874083519286</v>
      </c>
      <c r="BU19">
        <f t="shared" si="5"/>
        <v>589.03060248645204</v>
      </c>
      <c r="BV19">
        <f t="shared" si="5"/>
        <v>8.052279247688876</v>
      </c>
      <c r="BW19">
        <f t="shared" si="27"/>
        <v>0.46749170158074765</v>
      </c>
      <c r="BX19">
        <f t="shared" si="28"/>
        <v>0.50061428542514219</v>
      </c>
      <c r="BY19">
        <f t="shared" si="29"/>
        <v>0.50061428542514219</v>
      </c>
      <c r="BZ19">
        <f t="shared" si="6"/>
        <v>5</v>
      </c>
      <c r="CA19">
        <f t="shared" si="7"/>
        <v>1</v>
      </c>
      <c r="CB19">
        <f t="shared" si="30"/>
        <v>-3.3122583844394538E-2</v>
      </c>
      <c r="CC19">
        <f t="shared" si="31"/>
        <v>0.13006279474568383</v>
      </c>
      <c r="CF19" t="s">
        <v>279</v>
      </c>
      <c r="CG19" t="s">
        <v>279</v>
      </c>
      <c r="CI19">
        <f t="shared" si="32"/>
        <v>1259.9808734459675</v>
      </c>
      <c r="CJ19">
        <f t="shared" si="8"/>
        <v>7.2235807994273618</v>
      </c>
      <c r="CK19">
        <f t="shared" si="8"/>
        <v>-0.75565608744601365</v>
      </c>
      <c r="CL19">
        <f t="shared" si="8"/>
        <v>667.5837057043002</v>
      </c>
      <c r="CM19">
        <f t="shared" si="8"/>
        <v>23.696186548022826</v>
      </c>
      <c r="CN19">
        <f t="shared" si="8"/>
        <v>554.79269282715609</v>
      </c>
      <c r="CO19">
        <f t="shared" si="8"/>
        <v>7.440363654507081</v>
      </c>
      <c r="CP19">
        <f t="shared" si="33"/>
        <v>0.44031834492045374</v>
      </c>
      <c r="CQ19">
        <f t="shared" si="34"/>
        <v>0.52983638067338379</v>
      </c>
      <c r="CR19">
        <f t="shared" si="35"/>
        <v>0.52983638067338379</v>
      </c>
      <c r="CS19">
        <f t="shared" si="9"/>
        <v>5</v>
      </c>
      <c r="CT19">
        <f t="shared" si="10"/>
        <v>1</v>
      </c>
      <c r="CU19">
        <f t="shared" si="36"/>
        <v>-8.9518035752930047E-2</v>
      </c>
      <c r="CV19">
        <f t="shared" si="37"/>
        <v>7.366734283714832E-2</v>
      </c>
      <c r="CW19">
        <f t="shared" si="38"/>
        <v>-5.639545190853551E-2</v>
      </c>
    </row>
    <row r="20" spans="1:101" x14ac:dyDescent="0.3">
      <c r="A20" t="s">
        <v>55</v>
      </c>
      <c r="B20" t="s">
        <v>56</v>
      </c>
      <c r="C20">
        <v>2379</v>
      </c>
      <c r="D20">
        <v>988</v>
      </c>
      <c r="E20" s="1">
        <v>0.4153</v>
      </c>
      <c r="F20">
        <v>2379</v>
      </c>
      <c r="G20">
        <v>986</v>
      </c>
      <c r="H20">
        <v>4</v>
      </c>
      <c r="I20">
        <v>5</v>
      </c>
      <c r="J20">
        <v>438</v>
      </c>
      <c r="K20">
        <v>20</v>
      </c>
      <c r="L20">
        <v>512</v>
      </c>
      <c r="M20">
        <v>7</v>
      </c>
      <c r="N20">
        <f t="shared" si="11"/>
        <v>0.51926977687626774</v>
      </c>
      <c r="O20">
        <f t="shared" si="12"/>
        <v>0.44421906693711966</v>
      </c>
      <c r="P20">
        <f t="shared" si="13"/>
        <v>2.5192697768762677</v>
      </c>
      <c r="Q20" t="str">
        <f>IF(LEFT(A20,3)="Dis",Q19,IF(LEFT(A20,2)="HD",Q19,LEFT(A20,2)))</f>
        <v>02</v>
      </c>
      <c r="R20" t="s">
        <v>57</v>
      </c>
      <c r="S20">
        <v>2</v>
      </c>
      <c r="T20" t="b">
        <f t="shared" si="0"/>
        <v>1</v>
      </c>
      <c r="U20">
        <f>G20/G$31</f>
        <v>0.18610796526991316</v>
      </c>
      <c r="V20">
        <f t="shared" si="16"/>
        <v>1</v>
      </c>
      <c r="W20">
        <f t="shared" si="17"/>
        <v>1</v>
      </c>
      <c r="AA20" t="s">
        <v>1072</v>
      </c>
      <c r="AB20">
        <f t="shared" si="39"/>
        <v>19</v>
      </c>
      <c r="AC20">
        <v>11623</v>
      </c>
      <c r="AD20">
        <v>7390</v>
      </c>
      <c r="AE20" s="1">
        <v>0.63580000000000003</v>
      </c>
      <c r="AF20">
        <v>11623</v>
      </c>
      <c r="AG20">
        <v>7372</v>
      </c>
      <c r="AH20">
        <v>23</v>
      </c>
      <c r="AI20">
        <v>28</v>
      </c>
      <c r="AJ20">
        <v>4106</v>
      </c>
      <c r="AK20">
        <v>77</v>
      </c>
      <c r="AL20">
        <v>3095</v>
      </c>
      <c r="AM20">
        <v>43</v>
      </c>
      <c r="AN20">
        <f t="shared" si="18"/>
        <v>0.42980141646993475</v>
      </c>
      <c r="AO20">
        <f t="shared" si="1"/>
        <v>4.0449265635905729E-2</v>
      </c>
      <c r="AP20">
        <f t="shared" si="19"/>
        <v>0.41983179598480735</v>
      </c>
      <c r="AQ20">
        <f t="shared" si="20"/>
        <v>0.55697232772653282</v>
      </c>
      <c r="AR20">
        <f t="shared" si="21"/>
        <v>0.55697232772653282</v>
      </c>
      <c r="AU20" t="s">
        <v>1073</v>
      </c>
      <c r="AV20" t="s">
        <v>366</v>
      </c>
      <c r="AX20">
        <f t="shared" si="2"/>
        <v>25602</v>
      </c>
      <c r="AY20">
        <f t="shared" si="2"/>
        <v>130</v>
      </c>
      <c r="AZ20">
        <f t="shared" si="2"/>
        <v>105</v>
      </c>
      <c r="BA20">
        <f t="shared" si="2"/>
        <v>19676</v>
      </c>
      <c r="BB20">
        <f t="shared" si="2"/>
        <v>315</v>
      </c>
      <c r="BC20">
        <f t="shared" si="2"/>
        <v>5222</v>
      </c>
      <c r="BD20">
        <f t="shared" si="2"/>
        <v>154</v>
      </c>
      <c r="BE20">
        <f t="shared" si="22"/>
        <v>0.20396843996562769</v>
      </c>
      <c r="BF20">
        <f t="shared" si="23"/>
        <v>0.76853370830403878</v>
      </c>
      <c r="BG20">
        <f t="shared" si="24"/>
        <v>0.76853370830403878</v>
      </c>
      <c r="BH20">
        <f t="shared" si="3"/>
        <v>34</v>
      </c>
      <c r="BI20">
        <f t="shared" si="4"/>
        <v>1</v>
      </c>
      <c r="BJ20">
        <f t="shared" si="25"/>
        <v>-0.56456526833841103</v>
      </c>
      <c r="BM20" t="s">
        <v>1073</v>
      </c>
      <c r="BN20" t="s">
        <v>366</v>
      </c>
      <c r="BP20">
        <f t="shared" si="26"/>
        <v>40598.313832999112</v>
      </c>
      <c r="BQ20">
        <f t="shared" si="5"/>
        <v>188.29556818181817</v>
      </c>
      <c r="BR20">
        <f t="shared" si="5"/>
        <v>181.36986463903742</v>
      </c>
      <c r="BS20">
        <f t="shared" si="5"/>
        <v>30234.261374220143</v>
      </c>
      <c r="BT20">
        <f t="shared" si="5"/>
        <v>462.83868761140815</v>
      </c>
      <c r="BU20">
        <f t="shared" si="5"/>
        <v>9292.3272950089122</v>
      </c>
      <c r="BV20">
        <f t="shared" si="5"/>
        <v>239.22104333778967</v>
      </c>
      <c r="BW20">
        <f t="shared" si="27"/>
        <v>0.22888456237943372</v>
      </c>
      <c r="BX20">
        <f t="shared" si="28"/>
        <v>0.74471716974721092</v>
      </c>
      <c r="BY20">
        <f t="shared" si="29"/>
        <v>0.74471716974721092</v>
      </c>
      <c r="BZ20">
        <f t="shared" si="6"/>
        <v>34</v>
      </c>
      <c r="CA20">
        <f t="shared" si="7"/>
        <v>1</v>
      </c>
      <c r="CB20">
        <f t="shared" si="30"/>
        <v>-0.51583260736777725</v>
      </c>
      <c r="CC20">
        <f t="shared" si="31"/>
        <v>4.8732660970633779E-2</v>
      </c>
      <c r="CF20" t="s">
        <v>1073</v>
      </c>
      <c r="CG20" t="s">
        <v>366</v>
      </c>
      <c r="CI20">
        <f t="shared" si="32"/>
        <v>40598.313832999112</v>
      </c>
      <c r="CJ20">
        <f t="shared" si="8"/>
        <v>189.06578513926695</v>
      </c>
      <c r="CK20">
        <f t="shared" si="8"/>
        <v>180.58983884918638</v>
      </c>
      <c r="CL20">
        <f t="shared" si="8"/>
        <v>30227.474686172052</v>
      </c>
      <c r="CM20">
        <f t="shared" si="8"/>
        <v>467.69255109699964</v>
      </c>
      <c r="CN20">
        <f t="shared" si="8"/>
        <v>9293.5739411614049</v>
      </c>
      <c r="CO20">
        <f t="shared" si="8"/>
        <v>239.91703058019729</v>
      </c>
      <c r="CP20">
        <f t="shared" si="33"/>
        <v>0.22891526922498451</v>
      </c>
      <c r="CQ20">
        <f t="shared" si="34"/>
        <v>0.74455000300043406</v>
      </c>
      <c r="CR20">
        <f t="shared" si="35"/>
        <v>0.74455000300043406</v>
      </c>
      <c r="CS20">
        <f t="shared" si="9"/>
        <v>34</v>
      </c>
      <c r="CT20">
        <f t="shared" si="10"/>
        <v>1</v>
      </c>
      <c r="CU20">
        <f t="shared" si="36"/>
        <v>-0.51563473377544955</v>
      </c>
      <c r="CV20">
        <f t="shared" si="37"/>
        <v>4.8930534562961481E-2</v>
      </c>
      <c r="CW20">
        <f t="shared" si="38"/>
        <v>1.9787359232770196E-4</v>
      </c>
    </row>
    <row r="21" spans="1:101" x14ac:dyDescent="0.3">
      <c r="A21" t="s">
        <v>58</v>
      </c>
      <c r="B21" t="s">
        <v>59</v>
      </c>
      <c r="C21">
        <v>2145</v>
      </c>
      <c r="D21">
        <v>963</v>
      </c>
      <c r="E21" s="1">
        <v>0.44900000000000001</v>
      </c>
      <c r="F21">
        <v>2145</v>
      </c>
      <c r="G21">
        <v>955</v>
      </c>
      <c r="H21">
        <v>2</v>
      </c>
      <c r="I21">
        <v>5</v>
      </c>
      <c r="J21">
        <v>461</v>
      </c>
      <c r="K21">
        <v>12</v>
      </c>
      <c r="L21">
        <v>470</v>
      </c>
      <c r="M21">
        <v>5</v>
      </c>
      <c r="N21">
        <f t="shared" si="11"/>
        <v>0.49214659685863876</v>
      </c>
      <c r="O21">
        <f t="shared" si="12"/>
        <v>0.48272251308900521</v>
      </c>
      <c r="P21">
        <f t="shared" si="13"/>
        <v>2.4921465968586389</v>
      </c>
      <c r="Q21" t="str">
        <f t="shared" si="14"/>
        <v>02</v>
      </c>
      <c r="R21" t="s">
        <v>57</v>
      </c>
      <c r="S21">
        <v>2</v>
      </c>
      <c r="T21" t="b">
        <f t="shared" si="0"/>
        <v>1</v>
      </c>
      <c r="U21">
        <f t="shared" ref="U21:U27" si="44">G21/G$31</f>
        <v>0.18025670064175162</v>
      </c>
      <c r="V21">
        <f t="shared" si="16"/>
        <v>1</v>
      </c>
      <c r="W21">
        <f t="shared" si="17"/>
        <v>1</v>
      </c>
      <c r="AA21" t="s">
        <v>1074</v>
      </c>
      <c r="AB21">
        <f t="shared" si="39"/>
        <v>20</v>
      </c>
      <c r="AC21">
        <v>10114</v>
      </c>
      <c r="AD21">
        <v>5164</v>
      </c>
      <c r="AE21" s="1">
        <v>0.51060000000000005</v>
      </c>
      <c r="AF21">
        <v>10114</v>
      </c>
      <c r="AG21">
        <v>5138</v>
      </c>
      <c r="AH21">
        <v>21</v>
      </c>
      <c r="AI21">
        <v>30</v>
      </c>
      <c r="AJ21">
        <v>2536</v>
      </c>
      <c r="AK21">
        <v>59</v>
      </c>
      <c r="AL21">
        <v>2474</v>
      </c>
      <c r="AM21">
        <v>18</v>
      </c>
      <c r="AN21">
        <f t="shared" si="18"/>
        <v>0.493812375249501</v>
      </c>
      <c r="AO21">
        <f t="shared" si="1"/>
        <v>0.10446022441547198</v>
      </c>
      <c r="AP21">
        <f t="shared" si="19"/>
        <v>0.48151031529778121</v>
      </c>
      <c r="AQ21">
        <f t="shared" si="20"/>
        <v>0.49357726741922925</v>
      </c>
      <c r="AR21">
        <f t="shared" si="21"/>
        <v>0.49357726741922925</v>
      </c>
      <c r="AU21" t="s">
        <v>1075</v>
      </c>
      <c r="AV21" t="s">
        <v>444</v>
      </c>
      <c r="AX21">
        <f t="shared" si="2"/>
        <v>86259</v>
      </c>
      <c r="AY21">
        <f t="shared" si="2"/>
        <v>254</v>
      </c>
      <c r="AZ21">
        <f t="shared" si="2"/>
        <v>380</v>
      </c>
      <c r="BA21">
        <f t="shared" si="2"/>
        <v>52323</v>
      </c>
      <c r="BB21">
        <f t="shared" si="2"/>
        <v>941</v>
      </c>
      <c r="BC21">
        <f t="shared" si="2"/>
        <v>31897</v>
      </c>
      <c r="BD21">
        <f t="shared" si="2"/>
        <v>464</v>
      </c>
      <c r="BE21">
        <f t="shared" si="22"/>
        <v>0.36978170393813981</v>
      </c>
      <c r="BF21">
        <f t="shared" si="23"/>
        <v>0.60658018293743265</v>
      </c>
      <c r="BG21">
        <f t="shared" si="24"/>
        <v>0.60658018293743265</v>
      </c>
      <c r="BH21">
        <f t="shared" si="3"/>
        <v>119</v>
      </c>
      <c r="BI21">
        <f t="shared" si="4"/>
        <v>20</v>
      </c>
      <c r="BJ21">
        <f t="shared" si="25"/>
        <v>-0.23679847899929285</v>
      </c>
      <c r="BM21" t="s">
        <v>1075</v>
      </c>
      <c r="BN21" t="s">
        <v>444</v>
      </c>
      <c r="BP21">
        <f t="shared" si="26"/>
        <v>135069.65101540278</v>
      </c>
      <c r="BQ21">
        <f t="shared" si="5"/>
        <v>374.18863944918542</v>
      </c>
      <c r="BR21">
        <f t="shared" si="5"/>
        <v>602.95317954809934</v>
      </c>
      <c r="BS21">
        <f t="shared" si="5"/>
        <v>76780.724768473636</v>
      </c>
      <c r="BT21">
        <f t="shared" si="5"/>
        <v>1370.0008323635893</v>
      </c>
      <c r="BU21">
        <f t="shared" si="5"/>
        <v>55244.173406387381</v>
      </c>
      <c r="BV21">
        <f t="shared" si="5"/>
        <v>697.61018918088962</v>
      </c>
      <c r="BW21">
        <f t="shared" si="27"/>
        <v>0.40900507990568191</v>
      </c>
      <c r="BX21">
        <f t="shared" si="28"/>
        <v>0.56845282557010446</v>
      </c>
      <c r="BY21">
        <f t="shared" si="29"/>
        <v>0.56845282557010446</v>
      </c>
      <c r="BZ21">
        <f t="shared" si="6"/>
        <v>119</v>
      </c>
      <c r="CA21">
        <f t="shared" si="7"/>
        <v>20</v>
      </c>
      <c r="CB21">
        <f t="shared" si="30"/>
        <v>-0.15944774566442255</v>
      </c>
      <c r="CC21">
        <f t="shared" si="31"/>
        <v>7.7350733334870303E-2</v>
      </c>
      <c r="CF21" t="s">
        <v>1075</v>
      </c>
      <c r="CG21" t="s">
        <v>444</v>
      </c>
      <c r="CI21">
        <f t="shared" si="32"/>
        <v>135069.65101540278</v>
      </c>
      <c r="CJ21">
        <f t="shared" si="8"/>
        <v>373.70983465655576</v>
      </c>
      <c r="CK21">
        <f t="shared" si="8"/>
        <v>602.9352448831537</v>
      </c>
      <c r="CL21">
        <f t="shared" si="8"/>
        <v>76755.815856790752</v>
      </c>
      <c r="CM21">
        <f t="shared" si="8"/>
        <v>1367.6067815757933</v>
      </c>
      <c r="CN21">
        <f t="shared" si="8"/>
        <v>55273.490452711994</v>
      </c>
      <c r="CO21">
        <f t="shared" si="8"/>
        <v>696.09284478451025</v>
      </c>
      <c r="CP21">
        <f t="shared" si="33"/>
        <v>0.40922213122775325</v>
      </c>
      <c r="CQ21">
        <f t="shared" si="34"/>
        <v>0.56826841025922126</v>
      </c>
      <c r="CR21">
        <f t="shared" si="35"/>
        <v>0.56826841025922126</v>
      </c>
      <c r="CS21">
        <f t="shared" si="9"/>
        <v>119</v>
      </c>
      <c r="CT21">
        <f t="shared" si="10"/>
        <v>20</v>
      </c>
      <c r="CU21">
        <f t="shared" si="36"/>
        <v>-0.15904627903146801</v>
      </c>
      <c r="CV21">
        <f t="shared" si="37"/>
        <v>7.7752199967824842E-2</v>
      </c>
      <c r="CW21">
        <f t="shared" si="38"/>
        <v>4.014666329545391E-4</v>
      </c>
    </row>
    <row r="22" spans="1:101" x14ac:dyDescent="0.3">
      <c r="A22" t="s">
        <v>60</v>
      </c>
      <c r="B22" t="s">
        <v>61</v>
      </c>
      <c r="C22">
        <v>1278</v>
      </c>
      <c r="D22">
        <v>584</v>
      </c>
      <c r="E22" s="1">
        <v>0.45700000000000002</v>
      </c>
      <c r="F22">
        <v>1278</v>
      </c>
      <c r="G22">
        <v>582</v>
      </c>
      <c r="H22">
        <v>8</v>
      </c>
      <c r="I22">
        <v>0</v>
      </c>
      <c r="J22">
        <v>300</v>
      </c>
      <c r="K22">
        <v>4</v>
      </c>
      <c r="L22">
        <v>266</v>
      </c>
      <c r="M22">
        <v>4</v>
      </c>
      <c r="N22">
        <f t="shared" si="11"/>
        <v>0.45704467353951889</v>
      </c>
      <c r="O22">
        <f t="shared" si="12"/>
        <v>0.51546391752577314</v>
      </c>
      <c r="P22">
        <f t="shared" si="13"/>
        <v>0.51546391752577314</v>
      </c>
      <c r="Q22" t="str">
        <f t="shared" si="14"/>
        <v>02</v>
      </c>
      <c r="R22" t="s">
        <v>57</v>
      </c>
      <c r="S22">
        <v>2</v>
      </c>
      <c r="T22" t="b">
        <f t="shared" si="0"/>
        <v>1</v>
      </c>
      <c r="U22">
        <f t="shared" si="44"/>
        <v>0.10985277463193659</v>
      </c>
      <c r="V22">
        <f t="shared" si="16"/>
        <v>1</v>
      </c>
      <c r="W22">
        <f t="shared" si="17"/>
        <v>1</v>
      </c>
      <c r="AA22" t="s">
        <v>1076</v>
      </c>
      <c r="AB22">
        <f t="shared" si="39"/>
        <v>21</v>
      </c>
      <c r="AC22">
        <v>12537</v>
      </c>
      <c r="AD22">
        <v>8692</v>
      </c>
      <c r="AE22" s="1">
        <v>0.69330000000000003</v>
      </c>
      <c r="AF22">
        <v>12537</v>
      </c>
      <c r="AG22">
        <v>8675</v>
      </c>
      <c r="AH22">
        <v>19</v>
      </c>
      <c r="AI22">
        <v>41</v>
      </c>
      <c r="AJ22">
        <v>4837</v>
      </c>
      <c r="AK22">
        <v>84</v>
      </c>
      <c r="AL22">
        <v>3647</v>
      </c>
      <c r="AM22">
        <v>47</v>
      </c>
      <c r="AN22">
        <f t="shared" si="18"/>
        <v>0.42986798679867988</v>
      </c>
      <c r="AO22">
        <f t="shared" si="1"/>
        <v>4.0515835964650859E-2</v>
      </c>
      <c r="AP22">
        <f t="shared" si="19"/>
        <v>0.42040345821325648</v>
      </c>
      <c r="AQ22">
        <f t="shared" si="20"/>
        <v>0.55757925072046111</v>
      </c>
      <c r="AR22">
        <f t="shared" si="21"/>
        <v>0.55757925072046111</v>
      </c>
      <c r="AU22" t="s">
        <v>1077</v>
      </c>
      <c r="AV22" t="s">
        <v>783</v>
      </c>
      <c r="AX22">
        <f t="shared" si="2"/>
        <v>3924</v>
      </c>
      <c r="AY22">
        <f t="shared" si="2"/>
        <v>22</v>
      </c>
      <c r="AZ22">
        <f t="shared" si="2"/>
        <v>19</v>
      </c>
      <c r="BA22">
        <f t="shared" si="2"/>
        <v>2516</v>
      </c>
      <c r="BB22">
        <f t="shared" si="2"/>
        <v>54</v>
      </c>
      <c r="BC22">
        <f t="shared" si="2"/>
        <v>1289</v>
      </c>
      <c r="BD22">
        <f t="shared" si="2"/>
        <v>24</v>
      </c>
      <c r="BE22">
        <f t="shared" si="22"/>
        <v>0.32849133537206932</v>
      </c>
      <c r="BF22">
        <f t="shared" si="23"/>
        <v>0.64118246687054026</v>
      </c>
      <c r="BG22">
        <f t="shared" si="24"/>
        <v>0.64118246687054026</v>
      </c>
      <c r="BH22">
        <f t="shared" si="3"/>
        <v>9</v>
      </c>
      <c r="BI22">
        <f t="shared" si="4"/>
        <v>1</v>
      </c>
      <c r="BJ22">
        <f t="shared" si="25"/>
        <v>-0.31269113149847094</v>
      </c>
      <c r="BM22" t="s">
        <v>1077</v>
      </c>
      <c r="BN22" t="s">
        <v>783</v>
      </c>
      <c r="BP22">
        <f t="shared" si="26"/>
        <v>6276.3307766059443</v>
      </c>
      <c r="BQ22">
        <f t="shared" si="5"/>
        <v>40.811121764141902</v>
      </c>
      <c r="BR22">
        <f t="shared" si="5"/>
        <v>32.167785234899327</v>
      </c>
      <c r="BS22">
        <f t="shared" si="5"/>
        <v>3970.0997123681686</v>
      </c>
      <c r="BT22">
        <f t="shared" si="5"/>
        <v>91.622243528283803</v>
      </c>
      <c r="BU22">
        <f t="shared" si="5"/>
        <v>2111.9865771812083</v>
      </c>
      <c r="BV22">
        <f t="shared" si="5"/>
        <v>29.643336529242568</v>
      </c>
      <c r="BW22">
        <f t="shared" si="27"/>
        <v>0.33650020248348173</v>
      </c>
      <c r="BX22">
        <f t="shared" si="28"/>
        <v>0.6325510642565404</v>
      </c>
      <c r="BY22">
        <f t="shared" si="29"/>
        <v>0.6325510642565404</v>
      </c>
      <c r="BZ22">
        <f t="shared" si="6"/>
        <v>9</v>
      </c>
      <c r="CA22">
        <f t="shared" si="7"/>
        <v>1</v>
      </c>
      <c r="CB22">
        <f t="shared" si="30"/>
        <v>-0.29605086177305867</v>
      </c>
      <c r="CC22">
        <f t="shared" si="31"/>
        <v>1.6640269725412271E-2</v>
      </c>
      <c r="CF22" t="s">
        <v>1077</v>
      </c>
      <c r="CG22" t="s">
        <v>783</v>
      </c>
      <c r="CI22">
        <f t="shared" si="32"/>
        <v>6276.3307766059443</v>
      </c>
      <c r="CJ22">
        <f t="shared" si="8"/>
        <v>39.339741085389605</v>
      </c>
      <c r="CK22">
        <f t="shared" si="8"/>
        <v>32.844850250356437</v>
      </c>
      <c r="CL22">
        <f t="shared" si="8"/>
        <v>3981.3839377064278</v>
      </c>
      <c r="CM22">
        <f t="shared" si="8"/>
        <v>91.29118287556453</v>
      </c>
      <c r="CN22">
        <f t="shared" si="8"/>
        <v>2101.5363258136013</v>
      </c>
      <c r="CO22">
        <f t="shared" si="8"/>
        <v>29.93473887460484</v>
      </c>
      <c r="CP22">
        <f t="shared" si="33"/>
        <v>0.33483517689137005</v>
      </c>
      <c r="CQ22">
        <f t="shared" si="34"/>
        <v>0.63434896588727008</v>
      </c>
      <c r="CR22">
        <f t="shared" si="35"/>
        <v>0.63434896588727008</v>
      </c>
      <c r="CS22">
        <f t="shared" si="9"/>
        <v>9</v>
      </c>
      <c r="CT22">
        <f t="shared" si="10"/>
        <v>1</v>
      </c>
      <c r="CU22">
        <f t="shared" si="36"/>
        <v>-0.29951378899590003</v>
      </c>
      <c r="CV22">
        <f t="shared" si="37"/>
        <v>1.317734250257091E-2</v>
      </c>
      <c r="CW22">
        <f t="shared" si="38"/>
        <v>-3.462927222841361E-3</v>
      </c>
    </row>
    <row r="23" spans="1:101" x14ac:dyDescent="0.3">
      <c r="A23" t="s">
        <v>62</v>
      </c>
      <c r="B23" t="s">
        <v>63</v>
      </c>
      <c r="C23">
        <v>1402</v>
      </c>
      <c r="D23">
        <v>647</v>
      </c>
      <c r="E23" s="1">
        <v>0.46150000000000002</v>
      </c>
      <c r="F23">
        <v>1402</v>
      </c>
      <c r="G23">
        <v>647</v>
      </c>
      <c r="H23">
        <v>2</v>
      </c>
      <c r="I23">
        <v>4</v>
      </c>
      <c r="J23">
        <v>301</v>
      </c>
      <c r="K23">
        <v>18</v>
      </c>
      <c r="L23">
        <v>319</v>
      </c>
      <c r="M23">
        <v>3</v>
      </c>
      <c r="N23">
        <f t="shared" si="11"/>
        <v>0.49304482225656876</v>
      </c>
      <c r="O23">
        <f t="shared" si="12"/>
        <v>0.46522411128284391</v>
      </c>
      <c r="P23">
        <f t="shared" si="13"/>
        <v>2.4930448222565689</v>
      </c>
      <c r="Q23" t="str">
        <f t="shared" si="14"/>
        <v>02</v>
      </c>
      <c r="R23" t="s">
        <v>57</v>
      </c>
      <c r="S23">
        <v>2</v>
      </c>
      <c r="T23" t="b">
        <f t="shared" si="0"/>
        <v>1</v>
      </c>
      <c r="U23">
        <f t="shared" si="44"/>
        <v>0.12212155530388825</v>
      </c>
      <c r="V23">
        <f t="shared" si="16"/>
        <v>1</v>
      </c>
      <c r="W23">
        <f t="shared" si="17"/>
        <v>1</v>
      </c>
      <c r="AA23" t="s">
        <v>1078</v>
      </c>
      <c r="AB23">
        <f t="shared" si="39"/>
        <v>22</v>
      </c>
      <c r="AC23">
        <v>11076</v>
      </c>
      <c r="AD23">
        <v>6654</v>
      </c>
      <c r="AE23" s="1">
        <v>0.6008</v>
      </c>
      <c r="AF23">
        <v>11076</v>
      </c>
      <c r="AG23">
        <v>6634</v>
      </c>
      <c r="AH23">
        <v>20</v>
      </c>
      <c r="AI23">
        <v>37</v>
      </c>
      <c r="AJ23">
        <v>3109</v>
      </c>
      <c r="AK23">
        <v>94</v>
      </c>
      <c r="AL23">
        <v>3337</v>
      </c>
      <c r="AM23">
        <v>37</v>
      </c>
      <c r="AN23">
        <f t="shared" si="18"/>
        <v>0.51768538628606886</v>
      </c>
      <c r="AO23">
        <f t="shared" si="1"/>
        <v>0.12833323545203984</v>
      </c>
      <c r="AP23">
        <f t="shared" si="19"/>
        <v>0.50301477238468495</v>
      </c>
      <c r="AQ23">
        <f t="shared" si="20"/>
        <v>0.46864636719927644</v>
      </c>
      <c r="AR23">
        <f t="shared" si="21"/>
        <v>2.5030147723846849</v>
      </c>
      <c r="AU23" t="s">
        <v>802</v>
      </c>
      <c r="AV23" t="s">
        <v>802</v>
      </c>
      <c r="AX23">
        <f t="shared" si="2"/>
        <v>326</v>
      </c>
      <c r="AY23">
        <f t="shared" si="2"/>
        <v>4</v>
      </c>
      <c r="AZ23">
        <f t="shared" si="2"/>
        <v>1</v>
      </c>
      <c r="BA23">
        <f t="shared" si="2"/>
        <v>198</v>
      </c>
      <c r="BB23">
        <f t="shared" si="2"/>
        <v>4</v>
      </c>
      <c r="BC23">
        <f t="shared" si="2"/>
        <v>116</v>
      </c>
      <c r="BD23">
        <f t="shared" si="2"/>
        <v>3</v>
      </c>
      <c r="BE23">
        <f t="shared" si="22"/>
        <v>0.35582822085889571</v>
      </c>
      <c r="BF23">
        <f t="shared" si="23"/>
        <v>0.6073619631901841</v>
      </c>
      <c r="BG23">
        <f t="shared" si="24"/>
        <v>0.6073619631901841</v>
      </c>
      <c r="BH23">
        <f t="shared" si="3"/>
        <v>8</v>
      </c>
      <c r="BI23">
        <f t="shared" si="4"/>
        <v>1</v>
      </c>
      <c r="BJ23">
        <f t="shared" si="25"/>
        <v>-0.25153374233128839</v>
      </c>
      <c r="BM23" t="s">
        <v>802</v>
      </c>
      <c r="BN23" t="s">
        <v>802</v>
      </c>
      <c r="BP23">
        <f t="shared" si="26"/>
        <v>501.65191237270534</v>
      </c>
      <c r="BQ23">
        <f t="shared" si="5"/>
        <v>5.2788955468794523</v>
      </c>
      <c r="BR23">
        <f t="shared" si="5"/>
        <v>1.8997277483666839</v>
      </c>
      <c r="BS23">
        <f t="shared" si="5"/>
        <v>304.93317857239674</v>
      </c>
      <c r="BT23">
        <f t="shared" si="5"/>
        <v>6.5802954215142417</v>
      </c>
      <c r="BU23">
        <f t="shared" si="5"/>
        <v>179.46812564625878</v>
      </c>
      <c r="BV23">
        <f t="shared" si="5"/>
        <v>3.4916894372894558</v>
      </c>
      <c r="BW23">
        <f t="shared" si="27"/>
        <v>0.35775429380387141</v>
      </c>
      <c r="BX23">
        <f t="shared" si="28"/>
        <v>0.60785810051062816</v>
      </c>
      <c r="BY23">
        <f t="shared" si="29"/>
        <v>0.60785810051062816</v>
      </c>
      <c r="BZ23">
        <f t="shared" si="6"/>
        <v>8</v>
      </c>
      <c r="CA23">
        <f t="shared" si="7"/>
        <v>1</v>
      </c>
      <c r="CB23">
        <f t="shared" si="30"/>
        <v>-0.25010380670675675</v>
      </c>
      <c r="CC23">
        <f t="shared" si="31"/>
        <v>1.4299356245316419E-3</v>
      </c>
      <c r="CF23" t="s">
        <v>802</v>
      </c>
      <c r="CG23" t="s">
        <v>802</v>
      </c>
      <c r="CI23">
        <f t="shared" ca="1" si="32"/>
        <v>501.65191237270534</v>
      </c>
      <c r="CJ23">
        <f t="shared" ca="1" si="8"/>
        <v>6.4778024477169289</v>
      </c>
      <c r="CK23">
        <f t="shared" ca="1" si="8"/>
        <v>1.4051103761433765</v>
      </c>
      <c r="CL23">
        <f t="shared" ca="1" si="8"/>
        <v>298.54350051213839</v>
      </c>
      <c r="CM23">
        <f t="shared" ca="1" si="8"/>
        <v>6.5766025756524504</v>
      </c>
      <c r="CN23">
        <f t="shared" ca="1" si="8"/>
        <v>184.87352002541087</v>
      </c>
      <c r="CO23">
        <f t="shared" ca="1" si="8"/>
        <v>3.7753764356433583</v>
      </c>
      <c r="CP23">
        <f t="shared" ca="1" si="33"/>
        <v>0.36852948322473045</v>
      </c>
      <c r="CQ23">
        <f t="shared" ca="1" si="34"/>
        <v>0.5951208261124572</v>
      </c>
      <c r="CR23">
        <f t="shared" ca="1" si="35"/>
        <v>0.5951208261124572</v>
      </c>
      <c r="CS23">
        <f t="shared" si="9"/>
        <v>8</v>
      </c>
      <c r="CT23">
        <f t="shared" si="10"/>
        <v>1</v>
      </c>
      <c r="CU23">
        <f t="shared" ca="1" si="36"/>
        <v>-0.22659134288772675</v>
      </c>
      <c r="CV23">
        <f t="shared" ca="1" si="37"/>
        <v>2.4942399443561636E-2</v>
      </c>
      <c r="CW23">
        <f t="shared" ca="1" si="38"/>
        <v>2.3512463819029994E-2</v>
      </c>
    </row>
    <row r="24" spans="1:101" x14ac:dyDescent="0.3">
      <c r="A24" t="s">
        <v>64</v>
      </c>
      <c r="B24" t="s">
        <v>65</v>
      </c>
      <c r="C24">
        <v>2661</v>
      </c>
      <c r="D24">
        <v>1183</v>
      </c>
      <c r="E24" s="1">
        <v>0.4446</v>
      </c>
      <c r="F24">
        <v>2661</v>
      </c>
      <c r="G24">
        <v>1179</v>
      </c>
      <c r="H24">
        <v>7</v>
      </c>
      <c r="I24">
        <v>10</v>
      </c>
      <c r="J24">
        <v>675</v>
      </c>
      <c r="K24">
        <v>19</v>
      </c>
      <c r="L24">
        <v>465</v>
      </c>
      <c r="M24">
        <v>3</v>
      </c>
      <c r="N24">
        <f t="shared" si="11"/>
        <v>0.3944020356234097</v>
      </c>
      <c r="O24">
        <f t="shared" si="12"/>
        <v>0.5725190839694656</v>
      </c>
      <c r="P24">
        <f t="shared" si="13"/>
        <v>0.5725190839694656</v>
      </c>
      <c r="Q24" t="str">
        <f t="shared" si="14"/>
        <v>02</v>
      </c>
      <c r="R24" t="s">
        <v>66</v>
      </c>
      <c r="S24">
        <v>2</v>
      </c>
      <c r="T24" t="b">
        <f t="shared" si="0"/>
        <v>1</v>
      </c>
      <c r="U24">
        <f t="shared" si="44"/>
        <v>0.22253680634201586</v>
      </c>
      <c r="V24">
        <f t="shared" si="16"/>
        <v>1</v>
      </c>
      <c r="W24">
        <f t="shared" si="17"/>
        <v>1</v>
      </c>
      <c r="AA24" t="s">
        <v>1079</v>
      </c>
      <c r="AB24">
        <f t="shared" si="39"/>
        <v>23</v>
      </c>
      <c r="AC24">
        <v>11694</v>
      </c>
      <c r="AD24">
        <v>7114</v>
      </c>
      <c r="AE24" s="1">
        <v>0.60829999999999995</v>
      </c>
      <c r="AF24">
        <v>11694</v>
      </c>
      <c r="AG24">
        <v>7082</v>
      </c>
      <c r="AH24">
        <v>16</v>
      </c>
      <c r="AI24">
        <v>41</v>
      </c>
      <c r="AJ24">
        <v>2808</v>
      </c>
      <c r="AK24">
        <v>97</v>
      </c>
      <c r="AL24">
        <v>4075</v>
      </c>
      <c r="AM24">
        <v>45</v>
      </c>
      <c r="AN24">
        <f t="shared" si="18"/>
        <v>0.59203835536829874</v>
      </c>
      <c r="AO24">
        <f t="shared" si="1"/>
        <v>0.20268620453426972</v>
      </c>
      <c r="AP24">
        <f t="shared" si="19"/>
        <v>0.57540242869245972</v>
      </c>
      <c r="AQ24">
        <f t="shared" si="20"/>
        <v>0.39649816436035018</v>
      </c>
      <c r="AR24">
        <f t="shared" si="21"/>
        <v>2.5754024286924597</v>
      </c>
      <c r="AU24" t="s">
        <v>817</v>
      </c>
      <c r="AV24" t="s">
        <v>817</v>
      </c>
      <c r="AX24">
        <f t="shared" si="2"/>
        <v>502</v>
      </c>
      <c r="AY24">
        <f t="shared" si="2"/>
        <v>9</v>
      </c>
      <c r="AZ24">
        <f t="shared" si="2"/>
        <v>5</v>
      </c>
      <c r="BA24">
        <f t="shared" si="2"/>
        <v>334</v>
      </c>
      <c r="BB24">
        <f t="shared" si="2"/>
        <v>6</v>
      </c>
      <c r="BC24">
        <f t="shared" si="2"/>
        <v>148</v>
      </c>
      <c r="BD24">
        <f t="shared" si="2"/>
        <v>0</v>
      </c>
      <c r="BE24">
        <f t="shared" si="22"/>
        <v>0.29482071713147412</v>
      </c>
      <c r="BF24">
        <f t="shared" si="23"/>
        <v>0.66533864541832666</v>
      </c>
      <c r="BG24">
        <f t="shared" si="24"/>
        <v>0.66533864541832666</v>
      </c>
      <c r="BH24">
        <f t="shared" si="3"/>
        <v>4</v>
      </c>
      <c r="BI24">
        <f t="shared" si="4"/>
        <v>0</v>
      </c>
      <c r="BJ24">
        <f t="shared" si="25"/>
        <v>-0.37051792828685254</v>
      </c>
      <c r="BM24" t="s">
        <v>817</v>
      </c>
      <c r="BN24" t="s">
        <v>817</v>
      </c>
      <c r="BP24">
        <f t="shared" si="26"/>
        <v>675.65781881130988</v>
      </c>
      <c r="BQ24">
        <f t="shared" si="5"/>
        <v>9.5793421811886894</v>
      </c>
      <c r="BR24">
        <f t="shared" si="5"/>
        <v>5.4345066358915179</v>
      </c>
      <c r="BS24">
        <f t="shared" si="5"/>
        <v>430.75014425851123</v>
      </c>
      <c r="BT24">
        <f t="shared" si="5"/>
        <v>7.3035199076745529</v>
      </c>
      <c r="BU24">
        <f t="shared" si="5"/>
        <v>221.72129255626081</v>
      </c>
      <c r="BV24">
        <f t="shared" si="5"/>
        <v>0.86901327178303511</v>
      </c>
      <c r="BW24">
        <f t="shared" si="27"/>
        <v>0.32815618554720022</v>
      </c>
      <c r="BX24">
        <f t="shared" si="28"/>
        <v>0.63752706216932908</v>
      </c>
      <c r="BY24">
        <f t="shared" si="29"/>
        <v>0.63752706216932908</v>
      </c>
      <c r="BZ24">
        <f t="shared" si="6"/>
        <v>4</v>
      </c>
      <c r="CA24">
        <f t="shared" si="7"/>
        <v>0</v>
      </c>
      <c r="CB24">
        <f t="shared" si="30"/>
        <v>-0.30937087662212887</v>
      </c>
      <c r="CC24">
        <f t="shared" si="31"/>
        <v>6.1147051664723673E-2</v>
      </c>
      <c r="CF24" t="s">
        <v>817</v>
      </c>
      <c r="CG24" t="s">
        <v>817</v>
      </c>
      <c r="CI24">
        <f t="shared" si="32"/>
        <v>675.65781881130988</v>
      </c>
      <c r="CJ24">
        <f t="shared" si="8"/>
        <v>10.939116082401661</v>
      </c>
      <c r="CK24">
        <f t="shared" si="8"/>
        <v>6.111998212626224</v>
      </c>
      <c r="CL24">
        <f t="shared" si="8"/>
        <v>446.4356512143853</v>
      </c>
      <c r="CM24">
        <f t="shared" si="8"/>
        <v>7.2246721843951747</v>
      </c>
      <c r="CN24">
        <f t="shared" si="8"/>
        <v>204.82891639798899</v>
      </c>
      <c r="CO24">
        <f t="shared" si="8"/>
        <v>0.11746471951250781</v>
      </c>
      <c r="CP24">
        <f t="shared" si="33"/>
        <v>0.30315480809257284</v>
      </c>
      <c r="CQ24">
        <f t="shared" si="34"/>
        <v>0.66074222599806964</v>
      </c>
      <c r="CR24">
        <f t="shared" si="35"/>
        <v>0.66074222599806964</v>
      </c>
      <c r="CS24">
        <f t="shared" si="9"/>
        <v>4</v>
      </c>
      <c r="CT24">
        <f t="shared" si="10"/>
        <v>0</v>
      </c>
      <c r="CU24">
        <f t="shared" si="36"/>
        <v>-0.35758741790549681</v>
      </c>
      <c r="CV24">
        <f t="shared" si="37"/>
        <v>1.2930510381355731E-2</v>
      </c>
      <c r="CW24">
        <f t="shared" si="38"/>
        <v>-4.8216541283367942E-2</v>
      </c>
    </row>
    <row r="25" spans="1:101" x14ac:dyDescent="0.3">
      <c r="A25" t="s">
        <v>67</v>
      </c>
      <c r="B25" t="s">
        <v>68</v>
      </c>
      <c r="C25">
        <v>1618</v>
      </c>
      <c r="D25">
        <v>855</v>
      </c>
      <c r="E25" s="1">
        <v>0.52839999999999998</v>
      </c>
      <c r="F25">
        <v>1618</v>
      </c>
      <c r="G25">
        <v>853</v>
      </c>
      <c r="H25">
        <v>7</v>
      </c>
      <c r="I25">
        <v>3</v>
      </c>
      <c r="J25">
        <v>599</v>
      </c>
      <c r="K25">
        <v>9</v>
      </c>
      <c r="L25">
        <v>231</v>
      </c>
      <c r="M25">
        <v>4</v>
      </c>
      <c r="N25">
        <f t="shared" si="11"/>
        <v>0.27080890973036342</v>
      </c>
      <c r="O25">
        <f t="shared" si="12"/>
        <v>0.70222743259085585</v>
      </c>
      <c r="P25">
        <f t="shared" si="13"/>
        <v>0.70222743259085585</v>
      </c>
      <c r="Q25" t="str">
        <f t="shared" si="14"/>
        <v>02</v>
      </c>
      <c r="R25" t="s">
        <v>68</v>
      </c>
      <c r="S25">
        <v>2</v>
      </c>
      <c r="T25" t="b">
        <f t="shared" si="0"/>
        <v>1</v>
      </c>
      <c r="U25">
        <f t="shared" si="44"/>
        <v>0.16100415251038128</v>
      </c>
      <c r="V25">
        <f t="shared" si="16"/>
        <v>1</v>
      </c>
      <c r="W25">
        <f t="shared" si="17"/>
        <v>1</v>
      </c>
      <c r="AA25" t="s">
        <v>1080</v>
      </c>
      <c r="AB25">
        <f t="shared" si="39"/>
        <v>24</v>
      </c>
      <c r="AC25">
        <v>12406</v>
      </c>
      <c r="AD25">
        <v>7721</v>
      </c>
      <c r="AE25" s="1">
        <v>0.62239999999999995</v>
      </c>
      <c r="AF25">
        <v>12406</v>
      </c>
      <c r="AG25">
        <v>7688</v>
      </c>
      <c r="AH25">
        <v>27</v>
      </c>
      <c r="AI25">
        <v>42</v>
      </c>
      <c r="AJ25">
        <v>4127</v>
      </c>
      <c r="AK25">
        <v>76</v>
      </c>
      <c r="AL25">
        <v>3380</v>
      </c>
      <c r="AM25">
        <v>36</v>
      </c>
      <c r="AN25">
        <f t="shared" si="18"/>
        <v>0.45024643665911818</v>
      </c>
      <c r="AO25">
        <f t="shared" si="1"/>
        <v>6.0894285825089156E-2</v>
      </c>
      <c r="AP25">
        <f t="shared" si="19"/>
        <v>0.43964620187304893</v>
      </c>
      <c r="AQ25">
        <f t="shared" si="20"/>
        <v>0.53681061394380858</v>
      </c>
      <c r="AR25">
        <f t="shared" si="21"/>
        <v>0.53681061394380858</v>
      </c>
      <c r="AU25" t="s">
        <v>820</v>
      </c>
      <c r="AV25" t="s">
        <v>820</v>
      </c>
      <c r="AX25">
        <f t="shared" si="2"/>
        <v>1473</v>
      </c>
      <c r="AY25">
        <f t="shared" si="2"/>
        <v>18</v>
      </c>
      <c r="AZ25">
        <f t="shared" si="2"/>
        <v>6</v>
      </c>
      <c r="BA25">
        <f t="shared" si="2"/>
        <v>812</v>
      </c>
      <c r="BB25">
        <f t="shared" si="2"/>
        <v>11</v>
      </c>
      <c r="BC25">
        <f t="shared" si="2"/>
        <v>620</v>
      </c>
      <c r="BD25">
        <f t="shared" si="2"/>
        <v>6</v>
      </c>
      <c r="BE25">
        <f t="shared" si="22"/>
        <v>0.42090970807875083</v>
      </c>
      <c r="BF25">
        <f t="shared" si="23"/>
        <v>0.55125594025797697</v>
      </c>
      <c r="BG25">
        <f t="shared" si="24"/>
        <v>0.55125594025797697</v>
      </c>
      <c r="BH25">
        <f t="shared" si="3"/>
        <v>8</v>
      </c>
      <c r="BI25">
        <f t="shared" si="4"/>
        <v>2</v>
      </c>
      <c r="BJ25">
        <f t="shared" si="25"/>
        <v>-0.13034623217922614</v>
      </c>
      <c r="BM25" t="s">
        <v>820</v>
      </c>
      <c r="BN25" t="s">
        <v>820</v>
      </c>
      <c r="BP25">
        <f t="shared" si="26"/>
        <v>1982.5577034045009</v>
      </c>
      <c r="BQ25">
        <f t="shared" si="5"/>
        <v>19.699942296595498</v>
      </c>
      <c r="BR25">
        <f t="shared" si="5"/>
        <v>7.2749567224466247</v>
      </c>
      <c r="BS25">
        <f t="shared" si="5"/>
        <v>1095.8903635314482</v>
      </c>
      <c r="BT25">
        <f t="shared" si="5"/>
        <v>14.824870167339872</v>
      </c>
      <c r="BU25">
        <f t="shared" si="5"/>
        <v>836.31765724177717</v>
      </c>
      <c r="BV25">
        <f t="shared" si="5"/>
        <v>8.5499134448932494</v>
      </c>
      <c r="BW25">
        <f t="shared" si="27"/>
        <v>0.42183773809237946</v>
      </c>
      <c r="BX25">
        <f t="shared" si="28"/>
        <v>0.55276593546283981</v>
      </c>
      <c r="BY25">
        <f t="shared" si="29"/>
        <v>0.55276593546283981</v>
      </c>
      <c r="BZ25">
        <f t="shared" si="6"/>
        <v>8</v>
      </c>
      <c r="CA25">
        <f t="shared" si="7"/>
        <v>2</v>
      </c>
      <c r="CB25">
        <f t="shared" si="30"/>
        <v>-0.13092819737046035</v>
      </c>
      <c r="CC25">
        <f t="shared" si="31"/>
        <v>-5.8196519123421275E-4</v>
      </c>
      <c r="CF25" t="s">
        <v>820</v>
      </c>
      <c r="CG25" t="s">
        <v>820</v>
      </c>
      <c r="CI25">
        <f t="shared" ca="1" si="32"/>
        <v>1982.5577034045009</v>
      </c>
      <c r="CJ25">
        <f t="shared" ca="1" si="8"/>
        <v>20.781154177969551</v>
      </c>
      <c r="CK25">
        <f t="shared" ca="1" si="8"/>
        <v>6.2632106833541492</v>
      </c>
      <c r="CL25">
        <f t="shared" ca="1" si="8"/>
        <v>1083.7840441762348</v>
      </c>
      <c r="CM25">
        <f t="shared" ca="1" si="8"/>
        <v>12.308430107791825</v>
      </c>
      <c r="CN25">
        <f t="shared" ca="1" si="8"/>
        <v>851.0006004250672</v>
      </c>
      <c r="CO25">
        <f t="shared" ca="1" si="8"/>
        <v>8.420263834083233</v>
      </c>
      <c r="CP25">
        <f t="shared" ca="1" si="33"/>
        <v>0.42924379903984955</v>
      </c>
      <c r="CQ25">
        <f t="shared" ca="1" si="34"/>
        <v>0.54665952083771985</v>
      </c>
      <c r="CR25">
        <f t="shared" ca="1" si="35"/>
        <v>0.54665952083771985</v>
      </c>
      <c r="CS25">
        <f t="shared" si="9"/>
        <v>8</v>
      </c>
      <c r="CT25">
        <f t="shared" si="10"/>
        <v>2</v>
      </c>
      <c r="CU25">
        <f t="shared" ca="1" si="36"/>
        <v>-0.1174157217978703</v>
      </c>
      <c r="CV25">
        <f t="shared" ca="1" si="37"/>
        <v>1.2930510381355842E-2</v>
      </c>
      <c r="CW25">
        <f t="shared" ca="1" si="38"/>
        <v>1.3512475572590055E-2</v>
      </c>
    </row>
    <row r="26" spans="1:101" x14ac:dyDescent="0.3">
      <c r="A26" t="s">
        <v>69</v>
      </c>
      <c r="B26" t="s">
        <v>70</v>
      </c>
      <c r="C26">
        <v>205</v>
      </c>
      <c r="D26">
        <v>74</v>
      </c>
      <c r="E26" s="1">
        <v>0.36099999999999999</v>
      </c>
      <c r="F26">
        <v>205</v>
      </c>
      <c r="G26">
        <v>72</v>
      </c>
      <c r="H26">
        <v>0</v>
      </c>
      <c r="I26">
        <v>0</v>
      </c>
      <c r="J26">
        <v>43</v>
      </c>
      <c r="K26">
        <v>5</v>
      </c>
      <c r="L26">
        <v>21</v>
      </c>
      <c r="M26">
        <v>3</v>
      </c>
      <c r="N26">
        <f t="shared" si="11"/>
        <v>0.29166666666666669</v>
      </c>
      <c r="O26">
        <f t="shared" si="12"/>
        <v>0.59722222222222221</v>
      </c>
      <c r="P26">
        <f t="shared" si="13"/>
        <v>0.59722222222222221</v>
      </c>
      <c r="Q26" t="str">
        <f t="shared" si="14"/>
        <v>02</v>
      </c>
      <c r="R26" t="s">
        <v>71</v>
      </c>
      <c r="S26">
        <v>2</v>
      </c>
      <c r="T26" t="b">
        <f t="shared" si="0"/>
        <v>1</v>
      </c>
      <c r="U26">
        <f t="shared" si="44"/>
        <v>1.3590033975084938E-2</v>
      </c>
      <c r="V26">
        <f t="shared" si="16"/>
        <v>1</v>
      </c>
      <c r="W26">
        <f t="shared" si="17"/>
        <v>1</v>
      </c>
      <c r="AA26" t="s">
        <v>1081</v>
      </c>
      <c r="AB26">
        <f t="shared" si="39"/>
        <v>25</v>
      </c>
      <c r="AC26">
        <v>10894</v>
      </c>
      <c r="AD26">
        <v>6475</v>
      </c>
      <c r="AE26" s="1">
        <v>0.59440000000000004</v>
      </c>
      <c r="AF26">
        <v>10894</v>
      </c>
      <c r="AG26">
        <v>6443</v>
      </c>
      <c r="AH26">
        <v>28</v>
      </c>
      <c r="AI26">
        <v>20</v>
      </c>
      <c r="AJ26">
        <v>3042</v>
      </c>
      <c r="AK26">
        <v>80</v>
      </c>
      <c r="AL26">
        <v>3233</v>
      </c>
      <c r="AM26">
        <v>40</v>
      </c>
      <c r="AN26">
        <f t="shared" si="18"/>
        <v>0.5152191235059761</v>
      </c>
      <c r="AO26">
        <f t="shared" si="1"/>
        <v>0.12586697267194707</v>
      </c>
      <c r="AP26">
        <f t="shared" si="19"/>
        <v>0.50178488281856282</v>
      </c>
      <c r="AQ26">
        <f t="shared" si="20"/>
        <v>0.47214030731025919</v>
      </c>
      <c r="AR26">
        <f t="shared" si="21"/>
        <v>2.5017848828185629</v>
      </c>
      <c r="AU26" t="s">
        <v>823</v>
      </c>
      <c r="AV26" t="s">
        <v>823</v>
      </c>
      <c r="AX26">
        <f t="shared" si="2"/>
        <v>1024</v>
      </c>
      <c r="AY26">
        <f t="shared" si="2"/>
        <v>6</v>
      </c>
      <c r="AZ26">
        <f t="shared" si="2"/>
        <v>6</v>
      </c>
      <c r="BA26">
        <f t="shared" si="2"/>
        <v>514</v>
      </c>
      <c r="BB26">
        <f t="shared" si="2"/>
        <v>19</v>
      </c>
      <c r="BC26">
        <f t="shared" si="2"/>
        <v>473</v>
      </c>
      <c r="BD26">
        <f t="shared" si="2"/>
        <v>6</v>
      </c>
      <c r="BE26">
        <f t="shared" si="22"/>
        <v>0.4619140625</v>
      </c>
      <c r="BF26">
        <f t="shared" si="23"/>
        <v>0.501953125</v>
      </c>
      <c r="BG26">
        <f t="shared" si="24"/>
        <v>0.501953125</v>
      </c>
      <c r="BH26">
        <f t="shared" si="3"/>
        <v>4</v>
      </c>
      <c r="BI26">
        <f t="shared" si="4"/>
        <v>1</v>
      </c>
      <c r="BJ26">
        <f t="shared" si="25"/>
        <v>-4.00390625E-2</v>
      </c>
      <c r="BM26" t="s">
        <v>823</v>
      </c>
      <c r="BN26" t="s">
        <v>823</v>
      </c>
      <c r="BP26">
        <f t="shared" si="26"/>
        <v>1378.2342758222735</v>
      </c>
      <c r="BQ26">
        <f t="shared" si="5"/>
        <v>7.1817657241777262</v>
      </c>
      <c r="BR26">
        <f t="shared" si="5"/>
        <v>6.8863242931332946</v>
      </c>
      <c r="BS26">
        <f t="shared" si="5"/>
        <v>711.35487593768028</v>
      </c>
      <c r="BT26">
        <f t="shared" si="5"/>
        <v>21.658972879399883</v>
      </c>
      <c r="BU26">
        <f t="shared" si="5"/>
        <v>623.37968840161568</v>
      </c>
      <c r="BV26">
        <f t="shared" si="5"/>
        <v>7.7726485862665893</v>
      </c>
      <c r="BW26">
        <f t="shared" si="27"/>
        <v>0.45230313839764202</v>
      </c>
      <c r="BX26">
        <f t="shared" si="28"/>
        <v>0.5161349477491961</v>
      </c>
      <c r="BY26">
        <f t="shared" si="29"/>
        <v>0.5161349477491961</v>
      </c>
      <c r="BZ26">
        <f t="shared" si="6"/>
        <v>4</v>
      </c>
      <c r="CA26">
        <f t="shared" si="7"/>
        <v>1</v>
      </c>
      <c r="CB26">
        <f t="shared" si="30"/>
        <v>-6.3831809351554081E-2</v>
      </c>
      <c r="CC26">
        <f t="shared" si="31"/>
        <v>-2.3792746851554081E-2</v>
      </c>
      <c r="CF26" t="s">
        <v>823</v>
      </c>
      <c r="CG26" t="s">
        <v>823</v>
      </c>
      <c r="CI26">
        <f t="shared" ca="1" si="32"/>
        <v>1378.2342758222735</v>
      </c>
      <c r="CJ26">
        <f t="shared" ca="1" si="8"/>
        <v>5.6802655355511904</v>
      </c>
      <c r="CK26">
        <f t="shared" ca="1" si="8"/>
        <v>6.8156607639158269</v>
      </c>
      <c r="CL26">
        <f t="shared" ca="1" si="8"/>
        <v>685.47405894004874</v>
      </c>
      <c r="CM26">
        <f t="shared" ca="1" si="8"/>
        <v>23.836966572314552</v>
      </c>
      <c r="CN26">
        <f t="shared" ca="1" si="8"/>
        <v>648.11212324221879</v>
      </c>
      <c r="CO26">
        <f t="shared" ca="1" si="8"/>
        <v>8.315200768224436</v>
      </c>
      <c r="CP26">
        <f t="shared" ca="1" si="33"/>
        <v>0.47024815346109877</v>
      </c>
      <c r="CQ26">
        <f t="shared" ca="1" si="34"/>
        <v>0.49735670557974299</v>
      </c>
      <c r="CR26">
        <f t="shared" ca="1" si="35"/>
        <v>0.49735670557974299</v>
      </c>
      <c r="CS26">
        <f t="shared" si="9"/>
        <v>4</v>
      </c>
      <c r="CT26">
        <f t="shared" si="10"/>
        <v>1</v>
      </c>
      <c r="CU26">
        <f t="shared" ca="1" si="36"/>
        <v>-2.7108552118644214E-2</v>
      </c>
      <c r="CV26">
        <f t="shared" ca="1" si="37"/>
        <v>1.2930510381355786E-2</v>
      </c>
      <c r="CW26">
        <f t="shared" ca="1" si="38"/>
        <v>3.6723257232909867E-2</v>
      </c>
    </row>
    <row r="27" spans="1:101" x14ac:dyDescent="0.3">
      <c r="A27" t="s">
        <v>72</v>
      </c>
      <c r="B27" t="s">
        <v>73</v>
      </c>
      <c r="C27">
        <v>67</v>
      </c>
      <c r="D27">
        <v>24</v>
      </c>
      <c r="E27" s="1">
        <v>0.35820000000000002</v>
      </c>
      <c r="F27">
        <v>67</v>
      </c>
      <c r="G27">
        <v>24</v>
      </c>
      <c r="H27">
        <v>1</v>
      </c>
      <c r="I27">
        <v>0</v>
      </c>
      <c r="J27">
        <v>11</v>
      </c>
      <c r="K27">
        <v>0</v>
      </c>
      <c r="L27">
        <v>12</v>
      </c>
      <c r="M27">
        <v>0</v>
      </c>
      <c r="N27">
        <f t="shared" si="11"/>
        <v>0.5</v>
      </c>
      <c r="O27">
        <f t="shared" si="12"/>
        <v>0.45833333333333331</v>
      </c>
      <c r="P27">
        <f t="shared" si="13"/>
        <v>2.5</v>
      </c>
      <c r="Q27" t="str">
        <f t="shared" si="14"/>
        <v>02</v>
      </c>
      <c r="R27" t="s">
        <v>37</v>
      </c>
      <c r="S27">
        <v>2</v>
      </c>
      <c r="T27" t="b">
        <f t="shared" si="0"/>
        <v>1</v>
      </c>
      <c r="U27">
        <f t="shared" si="44"/>
        <v>4.5300113250283129E-3</v>
      </c>
      <c r="V27">
        <f t="shared" si="16"/>
        <v>1</v>
      </c>
      <c r="W27">
        <f t="shared" si="17"/>
        <v>1</v>
      </c>
      <c r="AA27" t="s">
        <v>1082</v>
      </c>
      <c r="AB27">
        <f t="shared" si="39"/>
        <v>26</v>
      </c>
      <c r="AC27">
        <v>12322</v>
      </c>
      <c r="AD27">
        <v>8724</v>
      </c>
      <c r="AE27" s="1">
        <v>0.70799999999999996</v>
      </c>
      <c r="AF27">
        <v>12322</v>
      </c>
      <c r="AG27">
        <v>8695</v>
      </c>
      <c r="AH27">
        <v>18</v>
      </c>
      <c r="AI27">
        <v>43</v>
      </c>
      <c r="AJ27">
        <v>4037</v>
      </c>
      <c r="AK27">
        <v>80</v>
      </c>
      <c r="AL27">
        <v>4472</v>
      </c>
      <c r="AM27">
        <v>45</v>
      </c>
      <c r="AN27">
        <f t="shared" si="18"/>
        <v>0.52556117052532614</v>
      </c>
      <c r="AO27">
        <f t="shared" si="1"/>
        <v>0.13620901969129712</v>
      </c>
      <c r="AP27">
        <f t="shared" si="19"/>
        <v>0.51431857389304203</v>
      </c>
      <c r="AQ27">
        <f t="shared" si="20"/>
        <v>0.46428982173663025</v>
      </c>
      <c r="AR27">
        <f t="shared" si="21"/>
        <v>2.5143185738930418</v>
      </c>
      <c r="AU27" t="s">
        <v>841</v>
      </c>
      <c r="AV27" t="s">
        <v>841</v>
      </c>
      <c r="AX27">
        <f t="shared" si="2"/>
        <v>389</v>
      </c>
      <c r="AY27">
        <f t="shared" si="2"/>
        <v>2</v>
      </c>
      <c r="AZ27">
        <f t="shared" si="2"/>
        <v>3</v>
      </c>
      <c r="BA27">
        <f t="shared" si="2"/>
        <v>274</v>
      </c>
      <c r="BB27">
        <f t="shared" si="2"/>
        <v>7</v>
      </c>
      <c r="BC27">
        <f t="shared" si="2"/>
        <v>102</v>
      </c>
      <c r="BD27">
        <f t="shared" si="2"/>
        <v>1</v>
      </c>
      <c r="BE27">
        <f t="shared" si="22"/>
        <v>0.26221079691516708</v>
      </c>
      <c r="BF27">
        <f t="shared" si="23"/>
        <v>0.70437017994858608</v>
      </c>
      <c r="BG27">
        <f t="shared" si="24"/>
        <v>0.70437017994858608</v>
      </c>
      <c r="BH27">
        <f t="shared" si="3"/>
        <v>3</v>
      </c>
      <c r="BI27">
        <f t="shared" si="4"/>
        <v>0</v>
      </c>
      <c r="BJ27">
        <f t="shared" si="25"/>
        <v>-0.44215938303341901</v>
      </c>
      <c r="BM27" t="s">
        <v>841</v>
      </c>
      <c r="BN27" t="s">
        <v>841</v>
      </c>
      <c r="BP27">
        <f t="shared" si="26"/>
        <v>523.56751298326606</v>
      </c>
      <c r="BQ27">
        <f t="shared" si="5"/>
        <v>2.4489324870167342</v>
      </c>
      <c r="BR27">
        <f t="shared" si="5"/>
        <v>3.3366993652625503</v>
      </c>
      <c r="BS27">
        <f t="shared" si="5"/>
        <v>348.97172533179457</v>
      </c>
      <c r="BT27">
        <f t="shared" si="5"/>
        <v>8.0100980957876509</v>
      </c>
      <c r="BU27">
        <f t="shared" si="5"/>
        <v>159.1266589728794</v>
      </c>
      <c r="BV27">
        <f t="shared" si="5"/>
        <v>1.673398730525101</v>
      </c>
      <c r="BW27">
        <f t="shared" si="27"/>
        <v>0.30392767890846067</v>
      </c>
      <c r="BX27">
        <f t="shared" si="28"/>
        <v>0.66652669747091087</v>
      </c>
      <c r="BY27">
        <f t="shared" si="29"/>
        <v>0.66652669747091087</v>
      </c>
      <c r="BZ27">
        <f t="shared" si="6"/>
        <v>3</v>
      </c>
      <c r="CA27">
        <f t="shared" si="7"/>
        <v>0</v>
      </c>
      <c r="CB27">
        <f t="shared" si="30"/>
        <v>-0.36259901856245019</v>
      </c>
      <c r="CC27">
        <f t="shared" si="31"/>
        <v>7.9560364470968814E-2</v>
      </c>
      <c r="CF27" t="s">
        <v>841</v>
      </c>
      <c r="CG27" t="s">
        <v>841</v>
      </c>
      <c r="CI27">
        <f t="shared" ca="1" si="32"/>
        <v>523.56751298326594</v>
      </c>
      <c r="CJ27">
        <f t="shared" ca="1" si="8"/>
        <v>1.7819206709710587</v>
      </c>
      <c r="CK27">
        <f t="shared" ca="1" si="8"/>
        <v>3.5591697136039855</v>
      </c>
      <c r="CL27">
        <f t="shared" ca="1" si="8"/>
        <v>366.37880745076484</v>
      </c>
      <c r="CM27">
        <f t="shared" ca="1" si="8"/>
        <v>8.7621456842814673</v>
      </c>
      <c r="CN27">
        <f t="shared" ca="1" si="8"/>
        <v>141.64851409571307</v>
      </c>
      <c r="CO27">
        <f t="shared" ca="1" si="8"/>
        <v>1.4369553679316245</v>
      </c>
      <c r="CP27">
        <f t="shared" ca="1" si="33"/>
        <v>0.2705448878762659</v>
      </c>
      <c r="CQ27">
        <f t="shared" ca="1" si="34"/>
        <v>0.69977376052832918</v>
      </c>
      <c r="CR27">
        <f t="shared" ca="1" si="35"/>
        <v>0.69977376052832918</v>
      </c>
      <c r="CS27">
        <f t="shared" si="9"/>
        <v>3</v>
      </c>
      <c r="CT27">
        <f t="shared" si="10"/>
        <v>0</v>
      </c>
      <c r="CU27">
        <f t="shared" ca="1" si="36"/>
        <v>-0.42922887265206328</v>
      </c>
      <c r="CV27">
        <f t="shared" ca="1" si="37"/>
        <v>1.2930510381355731E-2</v>
      </c>
      <c r="CW27">
        <f t="shared" ca="1" si="38"/>
        <v>-6.6629854089613083E-2</v>
      </c>
    </row>
    <row r="28" spans="1:101" x14ac:dyDescent="0.3">
      <c r="A28" t="s">
        <v>74</v>
      </c>
      <c r="B28" t="s">
        <v>41</v>
      </c>
      <c r="C28">
        <v>0</v>
      </c>
      <c r="D28">
        <v>2175</v>
      </c>
      <c r="E28" t="s">
        <v>42</v>
      </c>
      <c r="F28">
        <v>0</v>
      </c>
      <c r="G28">
        <v>2167</v>
      </c>
      <c r="H28">
        <v>7</v>
      </c>
      <c r="I28">
        <v>17</v>
      </c>
      <c r="J28">
        <v>1042</v>
      </c>
      <c r="K28">
        <v>24</v>
      </c>
      <c r="L28">
        <v>1070</v>
      </c>
      <c r="M28">
        <v>7</v>
      </c>
      <c r="N28">
        <f t="shared" si="11"/>
        <v>0.49377018920166127</v>
      </c>
      <c r="O28">
        <f t="shared" si="12"/>
        <v>0.48084910013844023</v>
      </c>
      <c r="P28">
        <f t="shared" si="13"/>
        <v>2.493770189201661</v>
      </c>
      <c r="Q28" t="str">
        <f t="shared" si="14"/>
        <v>02</v>
      </c>
      <c r="S28" t="s">
        <v>43</v>
      </c>
      <c r="T28" t="b">
        <f t="shared" si="0"/>
        <v>0</v>
      </c>
      <c r="V28">
        <f t="shared" si="16"/>
        <v>1</v>
      </c>
      <c r="W28">
        <f t="shared" si="17"/>
        <v>1</v>
      </c>
      <c r="AA28" t="s">
        <v>1083</v>
      </c>
      <c r="AB28">
        <f t="shared" si="39"/>
        <v>27</v>
      </c>
      <c r="AC28">
        <v>12271</v>
      </c>
      <c r="AD28">
        <v>8522</v>
      </c>
      <c r="AE28" s="1">
        <v>0.69450000000000001</v>
      </c>
      <c r="AF28">
        <v>12271</v>
      </c>
      <c r="AG28">
        <v>8498</v>
      </c>
      <c r="AH28">
        <v>23</v>
      </c>
      <c r="AI28">
        <v>42</v>
      </c>
      <c r="AJ28">
        <v>5159</v>
      </c>
      <c r="AK28">
        <v>94</v>
      </c>
      <c r="AL28">
        <v>3130</v>
      </c>
      <c r="AM28">
        <v>50</v>
      </c>
      <c r="AN28">
        <f t="shared" si="18"/>
        <v>0.37760887923754372</v>
      </c>
      <c r="AO28">
        <f t="shared" si="1"/>
        <v>-1.1743271596485305E-2</v>
      </c>
      <c r="AP28">
        <f t="shared" si="19"/>
        <v>0.36832195810779006</v>
      </c>
      <c r="AQ28">
        <f t="shared" si="20"/>
        <v>0.60708401976935744</v>
      </c>
      <c r="AR28">
        <f t="shared" si="21"/>
        <v>0.60708401976935744</v>
      </c>
      <c r="AU28" t="s">
        <v>926</v>
      </c>
      <c r="AV28" t="s">
        <v>926</v>
      </c>
      <c r="AX28">
        <f t="shared" si="2"/>
        <v>2815</v>
      </c>
      <c r="AY28">
        <f t="shared" si="2"/>
        <v>32</v>
      </c>
      <c r="AZ28">
        <f t="shared" si="2"/>
        <v>12</v>
      </c>
      <c r="BA28">
        <f t="shared" si="2"/>
        <v>1336</v>
      </c>
      <c r="BB28">
        <f t="shared" si="2"/>
        <v>27</v>
      </c>
      <c r="BC28">
        <f t="shared" si="2"/>
        <v>1404</v>
      </c>
      <c r="BD28">
        <f t="shared" si="2"/>
        <v>4</v>
      </c>
      <c r="BE28">
        <f t="shared" si="22"/>
        <v>0.49875666074600356</v>
      </c>
      <c r="BF28">
        <f t="shared" si="23"/>
        <v>0.47460035523978683</v>
      </c>
      <c r="BG28">
        <f t="shared" si="24"/>
        <v>2.4987566607460034</v>
      </c>
      <c r="BH28">
        <f t="shared" si="3"/>
        <v>17</v>
      </c>
      <c r="BI28">
        <f t="shared" si="4"/>
        <v>9</v>
      </c>
      <c r="BJ28">
        <f t="shared" si="25"/>
        <v>2.4156305506216724E-2</v>
      </c>
      <c r="BM28" t="s">
        <v>926</v>
      </c>
      <c r="BN28" t="s">
        <v>926</v>
      </c>
      <c r="BP28">
        <f t="shared" si="26"/>
        <v>3443.2060511002419</v>
      </c>
      <c r="BQ28">
        <f t="shared" si="5"/>
        <v>36.713256851571707</v>
      </c>
      <c r="BR28">
        <f t="shared" si="5"/>
        <v>14.664057671068871</v>
      </c>
      <c r="BS28">
        <f t="shared" si="5"/>
        <v>1609.7761700804647</v>
      </c>
      <c r="BT28">
        <f t="shared" si="5"/>
        <v>37.195827339464863</v>
      </c>
      <c r="BU28">
        <f t="shared" si="5"/>
        <v>1735.6309356699367</v>
      </c>
      <c r="BV28">
        <f t="shared" si="5"/>
        <v>9.2258034877353854</v>
      </c>
      <c r="BW28">
        <f t="shared" si="27"/>
        <v>0.50407408383687446</v>
      </c>
      <c r="BX28">
        <f t="shared" si="28"/>
        <v>0.46752246197002262</v>
      </c>
      <c r="BY28">
        <f t="shared" si="29"/>
        <v>2.5040740838368745</v>
      </c>
      <c r="BZ28">
        <f t="shared" si="6"/>
        <v>17</v>
      </c>
      <c r="CA28">
        <f t="shared" si="7"/>
        <v>9</v>
      </c>
      <c r="CB28">
        <f t="shared" si="30"/>
        <v>3.6551621866851847E-2</v>
      </c>
      <c r="CC28">
        <f t="shared" si="31"/>
        <v>1.2395316360635122E-2</v>
      </c>
      <c r="CF28" t="s">
        <v>926</v>
      </c>
      <c r="CG28" t="s">
        <v>926</v>
      </c>
      <c r="CI28">
        <f t="shared" si="32"/>
        <v>3443.2060511002423</v>
      </c>
      <c r="CJ28">
        <f t="shared" si="8"/>
        <v>34.957344921267925</v>
      </c>
      <c r="CK28">
        <f t="shared" si="8"/>
        <v>13.895826378894284</v>
      </c>
      <c r="CL28">
        <f t="shared" si="8"/>
        <v>1619.4077292168654</v>
      </c>
      <c r="CM28">
        <f t="shared" si="8"/>
        <v>36.643308315353913</v>
      </c>
      <c r="CN28">
        <f t="shared" si="8"/>
        <v>1728.9921307648647</v>
      </c>
      <c r="CO28">
        <f t="shared" si="8"/>
        <v>9.3097115029963593</v>
      </c>
      <c r="CP28">
        <f t="shared" si="33"/>
        <v>0.50214599565204132</v>
      </c>
      <c r="CQ28">
        <f t="shared" si="34"/>
        <v>0.47031972678469236</v>
      </c>
      <c r="CR28">
        <f t="shared" si="35"/>
        <v>2.5021459956520413</v>
      </c>
      <c r="CS28">
        <f t="shared" si="9"/>
        <v>17</v>
      </c>
      <c r="CT28">
        <f t="shared" si="10"/>
        <v>9</v>
      </c>
      <c r="CU28">
        <f t="shared" si="36"/>
        <v>3.1826268867348961E-2</v>
      </c>
      <c r="CV28">
        <f t="shared" si="37"/>
        <v>7.6699633611322371E-3</v>
      </c>
      <c r="CW28">
        <f t="shared" si="38"/>
        <v>-4.7253529995028853E-3</v>
      </c>
    </row>
    <row r="29" spans="1:101" x14ac:dyDescent="0.3">
      <c r="A29" t="s">
        <v>74</v>
      </c>
      <c r="B29" t="s">
        <v>44</v>
      </c>
      <c r="C29">
        <v>0</v>
      </c>
      <c r="D29">
        <v>252</v>
      </c>
      <c r="E29" t="s">
        <v>42</v>
      </c>
      <c r="F29">
        <v>0</v>
      </c>
      <c r="G29">
        <v>249</v>
      </c>
      <c r="H29">
        <v>1</v>
      </c>
      <c r="I29">
        <v>2</v>
      </c>
      <c r="J29">
        <v>147</v>
      </c>
      <c r="K29">
        <v>5</v>
      </c>
      <c r="L29">
        <v>93</v>
      </c>
      <c r="M29">
        <v>1</v>
      </c>
      <c r="N29">
        <f t="shared" si="11"/>
        <v>0.37349397590361444</v>
      </c>
      <c r="O29">
        <f t="shared" si="12"/>
        <v>0.59036144578313254</v>
      </c>
      <c r="P29">
        <f t="shared" si="13"/>
        <v>0.59036144578313254</v>
      </c>
      <c r="Q29" t="str">
        <f t="shared" si="14"/>
        <v>02</v>
      </c>
      <c r="S29" t="s">
        <v>45</v>
      </c>
      <c r="T29" t="b">
        <f t="shared" si="0"/>
        <v>0</v>
      </c>
      <c r="V29">
        <f t="shared" si="16"/>
        <v>1</v>
      </c>
      <c r="W29">
        <f t="shared" si="17"/>
        <v>1</v>
      </c>
      <c r="AA29" t="s">
        <v>1084</v>
      </c>
      <c r="AB29">
        <f t="shared" si="39"/>
        <v>28</v>
      </c>
      <c r="AC29">
        <v>13520</v>
      </c>
      <c r="AD29">
        <v>9822</v>
      </c>
      <c r="AE29" s="1">
        <v>0.72650000000000003</v>
      </c>
      <c r="AF29">
        <v>13520</v>
      </c>
      <c r="AG29">
        <v>9792</v>
      </c>
      <c r="AH29">
        <v>25</v>
      </c>
      <c r="AI29">
        <v>51</v>
      </c>
      <c r="AJ29">
        <v>5953</v>
      </c>
      <c r="AK29">
        <v>79</v>
      </c>
      <c r="AL29">
        <v>3642</v>
      </c>
      <c r="AM29">
        <v>42</v>
      </c>
      <c r="AN29">
        <f t="shared" si="18"/>
        <v>0.3795726941115164</v>
      </c>
      <c r="AO29">
        <f t="shared" si="1"/>
        <v>-9.779456722512625E-3</v>
      </c>
      <c r="AP29">
        <f t="shared" si="19"/>
        <v>0.37193627450980393</v>
      </c>
      <c r="AQ29">
        <f t="shared" si="20"/>
        <v>0.6079452614379085</v>
      </c>
      <c r="AR29">
        <f t="shared" si="21"/>
        <v>0.6079452614379085</v>
      </c>
      <c r="AU29" t="s">
        <v>1085</v>
      </c>
      <c r="AV29" t="s">
        <v>983</v>
      </c>
      <c r="AX29">
        <f t="shared" si="2"/>
        <v>1926</v>
      </c>
      <c r="AY29">
        <f t="shared" si="2"/>
        <v>39</v>
      </c>
      <c r="AZ29">
        <f t="shared" si="2"/>
        <v>13</v>
      </c>
      <c r="BA29">
        <f t="shared" si="2"/>
        <v>1083</v>
      </c>
      <c r="BB29">
        <f t="shared" si="2"/>
        <v>18</v>
      </c>
      <c r="BC29">
        <f t="shared" si="2"/>
        <v>768</v>
      </c>
      <c r="BD29">
        <f t="shared" si="2"/>
        <v>5</v>
      </c>
      <c r="BE29">
        <f t="shared" si="22"/>
        <v>0.39875389408099687</v>
      </c>
      <c r="BF29">
        <f t="shared" si="23"/>
        <v>0.56230529595015577</v>
      </c>
      <c r="BG29">
        <f t="shared" si="24"/>
        <v>0.56230529595015577</v>
      </c>
      <c r="BH29">
        <f t="shared" si="3"/>
        <v>11</v>
      </c>
      <c r="BI29">
        <f t="shared" si="4"/>
        <v>3</v>
      </c>
      <c r="BJ29">
        <f t="shared" si="25"/>
        <v>-0.1635514018691589</v>
      </c>
      <c r="BM29" t="s">
        <v>1085</v>
      </c>
      <c r="BN29" t="s">
        <v>983</v>
      </c>
      <c r="BP29">
        <f t="shared" si="26"/>
        <v>2368.4210526315792</v>
      </c>
      <c r="BQ29">
        <f t="shared" si="5"/>
        <v>42.789473684210527</v>
      </c>
      <c r="BR29">
        <f t="shared" si="5"/>
        <v>14.894736842105264</v>
      </c>
      <c r="BS29">
        <f t="shared" si="5"/>
        <v>1317.9473684210527</v>
      </c>
      <c r="BT29">
        <f t="shared" si="5"/>
        <v>21.315789473684212</v>
      </c>
      <c r="BU29">
        <f t="shared" si="5"/>
        <v>963.63157894736844</v>
      </c>
      <c r="BV29">
        <f t="shared" si="5"/>
        <v>7.8421052631578947</v>
      </c>
      <c r="BW29">
        <f t="shared" si="27"/>
        <v>0.40686666666666665</v>
      </c>
      <c r="BX29">
        <f t="shared" si="28"/>
        <v>0.55646666666666667</v>
      </c>
      <c r="BY29">
        <f t="shared" si="29"/>
        <v>0.55646666666666667</v>
      </c>
      <c r="BZ29">
        <f t="shared" si="6"/>
        <v>11</v>
      </c>
      <c r="CA29">
        <f t="shared" si="7"/>
        <v>3</v>
      </c>
      <c r="CB29">
        <f t="shared" si="30"/>
        <v>-0.14960000000000001</v>
      </c>
      <c r="CC29">
        <f t="shared" si="31"/>
        <v>1.3951401869158886E-2</v>
      </c>
      <c r="CF29" t="s">
        <v>1085</v>
      </c>
      <c r="CG29" t="s">
        <v>983</v>
      </c>
      <c r="CI29">
        <f t="shared" si="32"/>
        <v>2368.4210526315792</v>
      </c>
      <c r="CJ29">
        <f t="shared" si="8"/>
        <v>44.240272348357365</v>
      </c>
      <c r="CK29">
        <f t="shared" si="8"/>
        <v>15.051906697387837</v>
      </c>
      <c r="CL29">
        <f t="shared" si="8"/>
        <v>1328.4293887695135</v>
      </c>
      <c r="CM29">
        <f t="shared" si="8"/>
        <v>20.445310275196107</v>
      </c>
      <c r="CN29">
        <f t="shared" si="8"/>
        <v>952.46042923343771</v>
      </c>
      <c r="CO29">
        <f t="shared" si="8"/>
        <v>7.7937453076863328</v>
      </c>
      <c r="CP29">
        <f t="shared" si="33"/>
        <v>0.40214995900967365</v>
      </c>
      <c r="CQ29">
        <f t="shared" si="34"/>
        <v>0.5608924085915723</v>
      </c>
      <c r="CR29">
        <f t="shared" si="35"/>
        <v>0.5608924085915723</v>
      </c>
      <c r="CS29">
        <f t="shared" si="9"/>
        <v>11</v>
      </c>
      <c r="CT29">
        <f t="shared" si="10"/>
        <v>3</v>
      </c>
      <c r="CU29">
        <f t="shared" si="36"/>
        <v>-0.15874244958189865</v>
      </c>
      <c r="CV29">
        <f t="shared" si="37"/>
        <v>4.8089522872602486E-3</v>
      </c>
      <c r="CW29">
        <f t="shared" si="38"/>
        <v>-9.1424495818986373E-3</v>
      </c>
    </row>
    <row r="30" spans="1:101" x14ac:dyDescent="0.3">
      <c r="A30" t="s">
        <v>74</v>
      </c>
      <c r="B30" t="s">
        <v>46</v>
      </c>
      <c r="C30">
        <v>0</v>
      </c>
      <c r="D30">
        <v>21</v>
      </c>
      <c r="E30" t="s">
        <v>42</v>
      </c>
      <c r="F30">
        <v>0</v>
      </c>
      <c r="G30">
        <v>21</v>
      </c>
      <c r="H30">
        <v>0</v>
      </c>
      <c r="I30">
        <v>0</v>
      </c>
      <c r="J30">
        <v>12</v>
      </c>
      <c r="K30">
        <v>0</v>
      </c>
      <c r="L30">
        <v>9</v>
      </c>
      <c r="M30">
        <v>0</v>
      </c>
      <c r="N30">
        <f t="shared" si="11"/>
        <v>0.42857142857142855</v>
      </c>
      <c r="O30">
        <f t="shared" si="12"/>
        <v>0.5714285714285714</v>
      </c>
      <c r="P30">
        <f t="shared" si="13"/>
        <v>0.5714285714285714</v>
      </c>
      <c r="Q30" t="str">
        <f t="shared" si="14"/>
        <v>02</v>
      </c>
      <c r="S30" t="s">
        <v>47</v>
      </c>
      <c r="T30" t="b">
        <f t="shared" si="0"/>
        <v>0</v>
      </c>
      <c r="V30">
        <f t="shared" si="16"/>
        <v>1</v>
      </c>
      <c r="W30">
        <f t="shared" si="17"/>
        <v>1</v>
      </c>
      <c r="AA30" t="s">
        <v>1086</v>
      </c>
      <c r="AB30">
        <f t="shared" si="39"/>
        <v>29</v>
      </c>
      <c r="AC30">
        <v>11263</v>
      </c>
      <c r="AD30">
        <v>6979</v>
      </c>
      <c r="AE30" s="1">
        <v>0.61960000000000004</v>
      </c>
      <c r="AF30">
        <v>11263</v>
      </c>
      <c r="AG30">
        <v>6962</v>
      </c>
      <c r="AH30">
        <v>16</v>
      </c>
      <c r="AI30">
        <v>22</v>
      </c>
      <c r="AJ30">
        <v>4127</v>
      </c>
      <c r="AK30">
        <v>74</v>
      </c>
      <c r="AL30">
        <v>2684</v>
      </c>
      <c r="AM30">
        <v>39</v>
      </c>
      <c r="AN30">
        <f t="shared" si="18"/>
        <v>0.39406841873440024</v>
      </c>
      <c r="AO30">
        <f t="shared" si="1"/>
        <v>4.7162679003712182E-3</v>
      </c>
      <c r="AP30">
        <f t="shared" si="19"/>
        <v>0.38552140189600692</v>
      </c>
      <c r="AQ30">
        <f t="shared" si="20"/>
        <v>0.59278942832519388</v>
      </c>
      <c r="AR30">
        <f t="shared" si="21"/>
        <v>0.59278942832519388</v>
      </c>
      <c r="AU30" t="s">
        <v>986</v>
      </c>
      <c r="AV30" t="s">
        <v>986</v>
      </c>
      <c r="AX30">
        <f t="shared" si="2"/>
        <v>1932</v>
      </c>
      <c r="AY30">
        <f t="shared" si="2"/>
        <v>29</v>
      </c>
      <c r="AZ30">
        <f t="shared" si="2"/>
        <v>11</v>
      </c>
      <c r="BA30">
        <f t="shared" si="2"/>
        <v>1020</v>
      </c>
      <c r="BB30">
        <f t="shared" si="2"/>
        <v>28</v>
      </c>
      <c r="BC30">
        <f t="shared" si="2"/>
        <v>839</v>
      </c>
      <c r="BD30">
        <f t="shared" si="2"/>
        <v>5</v>
      </c>
      <c r="BE30">
        <f t="shared" si="22"/>
        <v>0.43426501035196685</v>
      </c>
      <c r="BF30">
        <f t="shared" si="23"/>
        <v>0.52795031055900621</v>
      </c>
      <c r="BG30">
        <f t="shared" si="24"/>
        <v>0.52795031055900621</v>
      </c>
      <c r="BH30">
        <f t="shared" si="3"/>
        <v>9</v>
      </c>
      <c r="BI30">
        <f t="shared" si="4"/>
        <v>3</v>
      </c>
      <c r="BJ30">
        <f t="shared" si="25"/>
        <v>-9.3685300207039357E-2</v>
      </c>
      <c r="BM30" t="s">
        <v>986</v>
      </c>
      <c r="BN30" t="s">
        <v>986</v>
      </c>
      <c r="BP30">
        <f t="shared" si="26"/>
        <v>2375.7993113625184</v>
      </c>
      <c r="BQ30">
        <f t="shared" si="5"/>
        <v>32.80127889818003</v>
      </c>
      <c r="BR30">
        <f t="shared" si="5"/>
        <v>12.900639449090015</v>
      </c>
      <c r="BS30">
        <f t="shared" si="5"/>
        <v>1255.6792916871618</v>
      </c>
      <c r="BT30">
        <f t="shared" si="5"/>
        <v>31.326119035907524</v>
      </c>
      <c r="BU30">
        <f t="shared" si="5"/>
        <v>1035.241023118544</v>
      </c>
      <c r="BV30">
        <f t="shared" si="5"/>
        <v>7.8509591736350224</v>
      </c>
      <c r="BW30">
        <f t="shared" si="27"/>
        <v>0.43574430641821948</v>
      </c>
      <c r="BX30">
        <f t="shared" si="28"/>
        <v>0.52852919254658381</v>
      </c>
      <c r="BY30">
        <f t="shared" si="29"/>
        <v>0.52852919254658381</v>
      </c>
      <c r="BZ30">
        <f t="shared" si="6"/>
        <v>9</v>
      </c>
      <c r="CA30">
        <f t="shared" si="7"/>
        <v>3</v>
      </c>
      <c r="CB30">
        <f t="shared" si="30"/>
        <v>-9.278488612836433E-2</v>
      </c>
      <c r="CC30">
        <f t="shared" si="31"/>
        <v>9.0041407867502699E-4</v>
      </c>
      <c r="CF30" t="s">
        <v>986</v>
      </c>
      <c r="CG30" t="s">
        <v>986</v>
      </c>
      <c r="CI30">
        <f t="shared" si="32"/>
        <v>2375.7993113625184</v>
      </c>
      <c r="CJ30">
        <f t="shared" si="8"/>
        <v>31.931590633543095</v>
      </c>
      <c r="CK30">
        <f t="shared" si="8"/>
        <v>12.589576464479714</v>
      </c>
      <c r="CL30">
        <f t="shared" si="8"/>
        <v>1250.9472474461595</v>
      </c>
      <c r="CM30">
        <f t="shared" si="8"/>
        <v>32.73714502639551</v>
      </c>
      <c r="CN30">
        <f t="shared" si="8"/>
        <v>1039.7948812619327</v>
      </c>
      <c r="CO30">
        <f t="shared" si="8"/>
        <v>7.7988705300079433</v>
      </c>
      <c r="CP30">
        <f t="shared" si="33"/>
        <v>0.43766107528064374</v>
      </c>
      <c r="CQ30">
        <f t="shared" si="34"/>
        <v>0.52653742320042285</v>
      </c>
      <c r="CR30">
        <f t="shared" si="35"/>
        <v>0.52653742320042285</v>
      </c>
      <c r="CS30">
        <f t="shared" si="9"/>
        <v>9</v>
      </c>
      <c r="CT30">
        <f t="shared" si="10"/>
        <v>3</v>
      </c>
      <c r="CU30">
        <f t="shared" si="36"/>
        <v>-8.8876347919779108E-2</v>
      </c>
      <c r="CV30">
        <f t="shared" si="37"/>
        <v>4.8089522872602486E-3</v>
      </c>
      <c r="CW30">
        <f t="shared" si="38"/>
        <v>3.9085382085852216E-3</v>
      </c>
    </row>
    <row r="31" spans="1:101" x14ac:dyDescent="0.3">
      <c r="A31" t="s">
        <v>75</v>
      </c>
      <c r="B31" t="s">
        <v>49</v>
      </c>
      <c r="C31">
        <f>SUM(C20:C27)</f>
        <v>11755</v>
      </c>
      <c r="D31">
        <f>SUM(D20:D27)</f>
        <v>5318</v>
      </c>
      <c r="F31">
        <f t="shared" ref="F31:M31" si="45">SUM(F20:F27)</f>
        <v>11755</v>
      </c>
      <c r="G31">
        <f t="shared" si="45"/>
        <v>5298</v>
      </c>
      <c r="H31">
        <f t="shared" si="45"/>
        <v>31</v>
      </c>
      <c r="I31">
        <f t="shared" si="45"/>
        <v>27</v>
      </c>
      <c r="J31">
        <f t="shared" si="45"/>
        <v>2828</v>
      </c>
      <c r="K31">
        <f t="shared" si="45"/>
        <v>87</v>
      </c>
      <c r="L31">
        <f t="shared" si="45"/>
        <v>2296</v>
      </c>
      <c r="M31">
        <f t="shared" si="45"/>
        <v>29</v>
      </c>
      <c r="N31">
        <f t="shared" si="11"/>
        <v>0.43337108342770858</v>
      </c>
      <c r="O31">
        <f t="shared" si="12"/>
        <v>0.53378633446583612</v>
      </c>
      <c r="P31">
        <f t="shared" si="13"/>
        <v>0.53378633446583612</v>
      </c>
      <c r="Q31" t="str">
        <f t="shared" si="14"/>
        <v>02</v>
      </c>
      <c r="S31" t="s">
        <v>50</v>
      </c>
      <c r="T31" t="b">
        <f t="shared" si="0"/>
        <v>0</v>
      </c>
      <c r="V31">
        <f t="shared" si="16"/>
        <v>1</v>
      </c>
      <c r="W31">
        <f t="shared" si="17"/>
        <v>1</v>
      </c>
      <c r="AA31" t="s">
        <v>1087</v>
      </c>
      <c r="AB31">
        <f t="shared" si="39"/>
        <v>30</v>
      </c>
      <c r="AC31">
        <v>12761</v>
      </c>
      <c r="AD31">
        <v>9208</v>
      </c>
      <c r="AE31" s="1">
        <v>0.72160000000000002</v>
      </c>
      <c r="AF31">
        <v>12761</v>
      </c>
      <c r="AG31">
        <v>9183</v>
      </c>
      <c r="AH31">
        <v>22</v>
      </c>
      <c r="AI31">
        <v>34</v>
      </c>
      <c r="AJ31">
        <v>5500</v>
      </c>
      <c r="AK31">
        <v>99</v>
      </c>
      <c r="AL31">
        <v>3486</v>
      </c>
      <c r="AM31">
        <v>42</v>
      </c>
      <c r="AN31">
        <f t="shared" si="18"/>
        <v>0.38793679056309816</v>
      </c>
      <c r="AO31">
        <f t="shared" si="1"/>
        <v>-1.4153602709308655E-3</v>
      </c>
      <c r="AP31">
        <f t="shared" si="19"/>
        <v>0.3796145050637047</v>
      </c>
      <c r="AQ31">
        <f t="shared" si="20"/>
        <v>0.59893281062833492</v>
      </c>
      <c r="AR31">
        <f t="shared" si="21"/>
        <v>0.59893281062833492</v>
      </c>
      <c r="AU31" t="s">
        <v>1088</v>
      </c>
      <c r="AV31" t="s">
        <v>1088</v>
      </c>
      <c r="AX31">
        <f t="shared" ref="AX31:BD31" si="46">SUM(AX2:AX30)</f>
        <v>208371</v>
      </c>
      <c r="AY31">
        <f t="shared" si="46"/>
        <v>1192</v>
      </c>
      <c r="AZ31">
        <f t="shared" si="46"/>
        <v>1037</v>
      </c>
      <c r="BA31">
        <f t="shared" si="46"/>
        <v>130179</v>
      </c>
      <c r="BB31">
        <f t="shared" si="46"/>
        <v>2539</v>
      </c>
      <c r="BC31">
        <f t="shared" si="46"/>
        <v>72315</v>
      </c>
      <c r="BD31">
        <f t="shared" si="46"/>
        <v>1109</v>
      </c>
      <c r="BE31">
        <f>BC31/AX31</f>
        <v>0.34704925349496812</v>
      </c>
      <c r="BF31">
        <f>BA31/AX31</f>
        <v>0.62474624587874517</v>
      </c>
      <c r="BG31">
        <f t="shared" ref="BG31" si="47">IF(BE31=BF31,10,IF(BF31&gt;BE31,BF31,BE31+2))</f>
        <v>0.62474624587874517</v>
      </c>
      <c r="BH31">
        <f>SUM(BH2:BH30)</f>
        <v>438</v>
      </c>
      <c r="BI31">
        <f>SUM(BI2:BI30)</f>
        <v>117</v>
      </c>
      <c r="BJ31">
        <f t="shared" si="25"/>
        <v>-0.27769699238377704</v>
      </c>
      <c r="BM31" t="s">
        <v>1088</v>
      </c>
      <c r="BN31" t="s">
        <v>1088</v>
      </c>
      <c r="BP31">
        <f t="shared" ref="BP31:BV31" ca="1" si="48">SUM(BP2:BP30)</f>
        <v>326197.00000000006</v>
      </c>
      <c r="BQ31">
        <f t="shared" ca="1" si="48"/>
        <v>1660.0000000000002</v>
      </c>
      <c r="BR31">
        <f t="shared" ca="1" si="48"/>
        <v>1589</v>
      </c>
      <c r="BS31">
        <f t="shared" ca="1" si="48"/>
        <v>193840.99999999997</v>
      </c>
      <c r="BT31">
        <f t="shared" ca="1" si="48"/>
        <v>3782.9999999999991</v>
      </c>
      <c r="BU31">
        <f t="shared" ca="1" si="48"/>
        <v>123594.00000000001</v>
      </c>
      <c r="BV31">
        <f t="shared" ca="1" si="48"/>
        <v>1730</v>
      </c>
      <c r="BW31">
        <f t="shared" ref="BW31" ca="1" si="49">BU31/BP31</f>
        <v>0.37889373599389325</v>
      </c>
      <c r="BX31">
        <f t="shared" ref="BX31" ca="1" si="50">BS31/BP31</f>
        <v>0.59424519538806286</v>
      </c>
      <c r="BY31">
        <f t="shared" ref="BY31" ca="1" si="51">IF(BW31=BX31,10,IF(BX31&gt;BW31,BX31,BW31+2))</f>
        <v>0.59424519538806286</v>
      </c>
      <c r="BZ31">
        <f>SUM(BZ2:BZ30)</f>
        <v>438</v>
      </c>
      <c r="CA31">
        <f>SUM(CA2:CA30)</f>
        <v>117</v>
      </c>
      <c r="CB31">
        <f t="shared" ca="1" si="30"/>
        <v>-0.21535145939416961</v>
      </c>
      <c r="CC31">
        <f t="shared" ca="1" si="31"/>
        <v>6.2345532989607433E-2</v>
      </c>
      <c r="CF31" t="s">
        <v>1088</v>
      </c>
      <c r="CG31" t="s">
        <v>1088</v>
      </c>
      <c r="CI31">
        <f t="shared" ref="CI31:CO31" ca="1" si="52">SUM(CI2:CI30)</f>
        <v>326197.00000000006</v>
      </c>
      <c r="CJ31">
        <f t="shared" ca="1" si="52"/>
        <v>1659.9999999999998</v>
      </c>
      <c r="CK31">
        <f t="shared" ca="1" si="52"/>
        <v>1589</v>
      </c>
      <c r="CL31">
        <f t="shared" ca="1" si="52"/>
        <v>193840.99999999994</v>
      </c>
      <c r="CM31">
        <f t="shared" ca="1" si="52"/>
        <v>3783</v>
      </c>
      <c r="CN31">
        <f t="shared" ca="1" si="52"/>
        <v>123594</v>
      </c>
      <c r="CO31">
        <f t="shared" ca="1" si="52"/>
        <v>1730.0000000000002</v>
      </c>
      <c r="CP31">
        <f t="shared" ref="CP31" ca="1" si="53">CN31/CI31</f>
        <v>0.3788937359938932</v>
      </c>
      <c r="CQ31">
        <f t="shared" ref="CQ31" ca="1" si="54">CL31/CI31</f>
        <v>0.59424519538806275</v>
      </c>
      <c r="CR31">
        <f t="shared" ref="CR31" ca="1" si="55">IF(CP31=CQ31,10,IF(CQ31&gt;CP31,CQ31,CP31+2))</f>
        <v>0.59424519538806275</v>
      </c>
      <c r="CS31">
        <f>SUM(CS2:CS30)</f>
        <v>438</v>
      </c>
      <c r="CT31">
        <f>SUM(CT2:CT30)</f>
        <v>117</v>
      </c>
      <c r="CU31">
        <f t="shared" ca="1" si="36"/>
        <v>-0.21535145939416955</v>
      </c>
      <c r="CV31">
        <f t="shared" ca="1" si="37"/>
        <v>6.2345532989607488E-2</v>
      </c>
      <c r="CW31">
        <f t="shared" ca="1" si="38"/>
        <v>0</v>
      </c>
    </row>
    <row r="32" spans="1:101" x14ac:dyDescent="0.3">
      <c r="A32" t="s">
        <v>76</v>
      </c>
      <c r="B32" t="s">
        <v>52</v>
      </c>
      <c r="G32">
        <f>SUM(G$28:G$30)*SUMIF($R$20:$R27,$R32,$U$20:$U$27)</f>
        <v>1458.1521328803321</v>
      </c>
      <c r="H32">
        <f>SUM(H$28:H$30)*SUMIF($R$20:$R27,$R32,$U$20:$U$27)</f>
        <v>4.7867119667799169</v>
      </c>
      <c r="I32">
        <f>SUM(I$28:I$30)*SUMIF($R$20:$R27,$R32,$U$20:$U$27)</f>
        <v>11.368440921102303</v>
      </c>
      <c r="J32">
        <f>SUM(J$28:J$30)*SUMIF($R$20:$R27,$R32,$U$20:$U$27)</f>
        <v>718.60513401283504</v>
      </c>
      <c r="K32">
        <f>SUM(K$28:K$30)*SUMIF($R$20:$R27,$R32,$U$20:$U$27)</f>
        <v>17.3518308795772</v>
      </c>
      <c r="L32">
        <f>SUM(L$28:L$30)*SUMIF($R$20:$R27,$R32,$U$20:$U$27)</f>
        <v>701.25330313325787</v>
      </c>
      <c r="M32">
        <f>SUM(M$28:M$30)*SUMIF($R$20:$R27,$R32,$U$20:$U$27)</f>
        <v>4.7867119667799169</v>
      </c>
      <c r="N32">
        <f t="shared" si="11"/>
        <v>0.48091916290521136</v>
      </c>
      <c r="O32">
        <f t="shared" si="12"/>
        <v>0.49281903980303654</v>
      </c>
      <c r="P32">
        <f t="shared" si="13"/>
        <v>0.49281903980303654</v>
      </c>
      <c r="Q32" t="str">
        <f t="shared" si="14"/>
        <v>02</v>
      </c>
      <c r="R32" t="s">
        <v>57</v>
      </c>
      <c r="S32" t="s">
        <v>19</v>
      </c>
      <c r="T32" t="b">
        <f t="shared" si="0"/>
        <v>0</v>
      </c>
      <c r="U32">
        <f>SUMIF($R$20:$R$27,$R32,$U$20:$U$27)</f>
        <v>0.59833899584748962</v>
      </c>
      <c r="V32">
        <f t="shared" si="16"/>
        <v>1</v>
      </c>
      <c r="W32">
        <f t="shared" si="17"/>
        <v>0</v>
      </c>
      <c r="AA32" t="s">
        <v>1089</v>
      </c>
      <c r="AB32">
        <f t="shared" si="39"/>
        <v>31</v>
      </c>
      <c r="AC32">
        <v>13765</v>
      </c>
      <c r="AD32">
        <v>10245</v>
      </c>
      <c r="AE32" s="1">
        <v>0.74429999999999996</v>
      </c>
      <c r="AF32">
        <v>13765</v>
      </c>
      <c r="AG32">
        <v>10220</v>
      </c>
      <c r="AH32">
        <v>28</v>
      </c>
      <c r="AI32">
        <v>40</v>
      </c>
      <c r="AJ32">
        <v>6419</v>
      </c>
      <c r="AK32">
        <v>87</v>
      </c>
      <c r="AL32">
        <v>3596</v>
      </c>
      <c r="AM32">
        <v>50</v>
      </c>
      <c r="AN32">
        <f t="shared" si="18"/>
        <v>0.35906140788816776</v>
      </c>
      <c r="AO32">
        <f t="shared" si="1"/>
        <v>-3.029074294586126E-2</v>
      </c>
      <c r="AP32">
        <f t="shared" si="19"/>
        <v>0.3518590998043053</v>
      </c>
      <c r="AQ32">
        <f t="shared" si="20"/>
        <v>0.62808219178082192</v>
      </c>
      <c r="AR32">
        <f t="shared" si="21"/>
        <v>0.62808219178082192</v>
      </c>
      <c r="BP32">
        <f t="shared" ref="BP32:BV32" ca="1" si="56">BP31-AG42</f>
        <v>0</v>
      </c>
      <c r="BQ32">
        <f t="shared" ca="1" si="56"/>
        <v>0</v>
      </c>
      <c r="BR32">
        <f t="shared" ca="1" si="56"/>
        <v>0</v>
      </c>
      <c r="BS32">
        <f t="shared" ca="1" si="56"/>
        <v>0</v>
      </c>
      <c r="BT32">
        <f t="shared" ca="1" si="56"/>
        <v>0</v>
      </c>
      <c r="BU32">
        <f t="shared" ca="1" si="56"/>
        <v>0</v>
      </c>
      <c r="BV32">
        <f t="shared" ca="1" si="56"/>
        <v>0</v>
      </c>
      <c r="CI32">
        <f ca="1">CI31-BP31</f>
        <v>0</v>
      </c>
      <c r="CJ32">
        <f t="shared" ref="CJ32:CO32" ca="1" si="57">CJ31-BQ31</f>
        <v>0</v>
      </c>
      <c r="CK32">
        <f t="shared" ca="1" si="57"/>
        <v>0</v>
      </c>
      <c r="CL32">
        <f t="shared" ca="1" si="57"/>
        <v>0</v>
      </c>
      <c r="CM32">
        <f t="shared" ca="1" si="57"/>
        <v>0</v>
      </c>
      <c r="CN32">
        <f t="shared" ca="1" si="57"/>
        <v>0</v>
      </c>
      <c r="CO32">
        <f t="shared" ca="1" si="57"/>
        <v>0</v>
      </c>
    </row>
    <row r="33" spans="1:101" x14ac:dyDescent="0.3">
      <c r="A33" t="s">
        <v>76</v>
      </c>
      <c r="B33" t="s">
        <v>52</v>
      </c>
      <c r="G33">
        <f ca="1">SUM(G$28:G$30)*SUMIF($R$20:$R28,$R33,$U$20:$U$27)</f>
        <v>542.32219705549267</v>
      </c>
      <c r="H33">
        <f ca="1">SUM(H$28:H$30)*SUMIF($R$20:$R28,$R33,$U$20:$U$27)</f>
        <v>1.7802944507361269</v>
      </c>
      <c r="I33">
        <f ca="1">SUM(I$28:I$30)*SUMIF($R$20:$R28,$R33,$U$20:$U$27)</f>
        <v>4.2281993204983017</v>
      </c>
      <c r="J33">
        <f ca="1">SUM(J$28:J$30)*SUMIF($R$20:$R28,$R33,$U$20:$U$27)</f>
        <v>267.26670441676106</v>
      </c>
      <c r="K33">
        <f ca="1">SUM(K$28:K$30)*SUMIF($R$20:$R28,$R33,$U$20:$U$27)</f>
        <v>6.4535673839184602</v>
      </c>
      <c r="L33">
        <f ca="1">SUM(L$28:L$30)*SUMIF($R$20:$R28,$R33,$U$20:$U$27)</f>
        <v>260.81313703284258</v>
      </c>
      <c r="M33">
        <f ca="1">SUM(M$28:M$30)*SUMIF($R$20:$R28,$R33,$U$20:$U$27)</f>
        <v>1.7802944507361269</v>
      </c>
      <c r="N33">
        <f t="shared" ca="1" si="11"/>
        <v>0.48091916290521131</v>
      </c>
      <c r="O33">
        <f t="shared" ca="1" si="12"/>
        <v>0.49281903980303654</v>
      </c>
      <c r="P33">
        <f t="shared" ca="1" si="13"/>
        <v>0.49281903980303654</v>
      </c>
      <c r="Q33" t="str">
        <f t="shared" si="14"/>
        <v>02</v>
      </c>
      <c r="R33" t="s">
        <v>66</v>
      </c>
      <c r="S33" t="s">
        <v>19</v>
      </c>
      <c r="T33" t="b">
        <f t="shared" si="0"/>
        <v>0</v>
      </c>
      <c r="U33">
        <f t="shared" ref="U33:U36" si="58">SUMIF($R$20:$R$27,$R33,$U$20:$U$27)</f>
        <v>0.22253680634201586</v>
      </c>
      <c r="V33">
        <f t="shared" si="16"/>
        <v>1</v>
      </c>
      <c r="W33">
        <f t="shared" si="17"/>
        <v>0</v>
      </c>
      <c r="AA33" t="s">
        <v>1090</v>
      </c>
      <c r="AB33">
        <f t="shared" si="39"/>
        <v>32</v>
      </c>
      <c r="AC33">
        <v>16296</v>
      </c>
      <c r="AD33">
        <v>12349</v>
      </c>
      <c r="AE33" s="1">
        <v>0.75780000000000003</v>
      </c>
      <c r="AF33">
        <v>16296</v>
      </c>
      <c r="AG33">
        <v>12307</v>
      </c>
      <c r="AH33">
        <v>24</v>
      </c>
      <c r="AI33">
        <v>60</v>
      </c>
      <c r="AJ33">
        <v>6867</v>
      </c>
      <c r="AK33">
        <v>105</v>
      </c>
      <c r="AL33">
        <v>5176</v>
      </c>
      <c r="AM33">
        <v>75</v>
      </c>
      <c r="AN33">
        <f t="shared" si="18"/>
        <v>0.42979324088682225</v>
      </c>
      <c r="AO33">
        <f t="shared" si="1"/>
        <v>4.0441090052793227E-2</v>
      </c>
      <c r="AP33">
        <f t="shared" si="19"/>
        <v>0.42057365726822132</v>
      </c>
      <c r="AQ33">
        <f t="shared" si="20"/>
        <v>0.5579751361014057</v>
      </c>
      <c r="AR33">
        <f t="shared" si="21"/>
        <v>0.5579751361014057</v>
      </c>
      <c r="AV33" t="s">
        <v>1091</v>
      </c>
      <c r="BN33" t="s">
        <v>1091</v>
      </c>
      <c r="CG33" t="s">
        <v>1091</v>
      </c>
      <c r="CW33">
        <f ca="1">MAX(CW2:CW30)</f>
        <v>5.8182735088595172E-2</v>
      </c>
    </row>
    <row r="34" spans="1:101" x14ac:dyDescent="0.3">
      <c r="A34" t="s">
        <v>76</v>
      </c>
      <c r="B34" t="s">
        <v>52</v>
      </c>
      <c r="G34">
        <f ca="1">SUM(G$28:G$30)*SUMIF($R$20:$R29,$R34,$U$20:$U$27)</f>
        <v>392.36711966779916</v>
      </c>
      <c r="H34">
        <f ca="1">SUM(H$28:H$30)*SUMIF($R$20:$R29,$R34,$U$20:$U$27)</f>
        <v>1.2880332200830502</v>
      </c>
      <c r="I34">
        <f ca="1">SUM(I$28:I$30)*SUMIF($R$20:$R29,$R34,$U$20:$U$27)</f>
        <v>3.0590788976972441</v>
      </c>
      <c r="J34">
        <f ca="1">SUM(J$28:J$30)*SUMIF($R$20:$R29,$R34,$U$20:$U$27)</f>
        <v>193.36598716496792</v>
      </c>
      <c r="K34">
        <f ca="1">SUM(K$28:K$30)*SUMIF($R$20:$R29,$R34,$U$20:$U$27)</f>
        <v>4.6691204228010568</v>
      </c>
      <c r="L34">
        <f ca="1">SUM(L$28:L$30)*SUMIF($R$20:$R29,$R34,$U$20:$U$27)</f>
        <v>188.69686674216686</v>
      </c>
      <c r="M34">
        <f ca="1">SUM(M$28:M$30)*SUMIF($R$20:$R29,$R34,$U$20:$U$27)</f>
        <v>1.2880332200830502</v>
      </c>
      <c r="N34">
        <f t="shared" ca="1" si="11"/>
        <v>0.48091916290521136</v>
      </c>
      <c r="O34">
        <f t="shared" ca="1" si="12"/>
        <v>0.49281903980303654</v>
      </c>
      <c r="P34">
        <f t="shared" ca="1" si="13"/>
        <v>0.49281903980303654</v>
      </c>
      <c r="Q34" t="str">
        <f t="shared" si="14"/>
        <v>02</v>
      </c>
      <c r="R34" t="s">
        <v>68</v>
      </c>
      <c r="S34" t="s">
        <v>19</v>
      </c>
      <c r="T34" t="b">
        <f t="shared" si="0"/>
        <v>0</v>
      </c>
      <c r="U34">
        <f t="shared" si="58"/>
        <v>0.16100415251038128</v>
      </c>
      <c r="V34">
        <f t="shared" si="16"/>
        <v>1</v>
      </c>
      <c r="W34">
        <f t="shared" si="17"/>
        <v>0</v>
      </c>
      <c r="AA34" t="s">
        <v>1092</v>
      </c>
      <c r="AB34">
        <f t="shared" si="39"/>
        <v>33</v>
      </c>
      <c r="AC34">
        <v>13462</v>
      </c>
      <c r="AD34">
        <v>8944</v>
      </c>
      <c r="AE34" s="1">
        <v>0.66439999999999999</v>
      </c>
      <c r="AF34">
        <v>13462</v>
      </c>
      <c r="AG34">
        <v>8909</v>
      </c>
      <c r="AH34">
        <v>50</v>
      </c>
      <c r="AI34">
        <v>50</v>
      </c>
      <c r="AJ34">
        <v>6571</v>
      </c>
      <c r="AK34">
        <v>108</v>
      </c>
      <c r="AL34">
        <v>2089</v>
      </c>
      <c r="AM34">
        <v>41</v>
      </c>
      <c r="AN34">
        <f t="shared" si="18"/>
        <v>0.24122401847575059</v>
      </c>
      <c r="AO34">
        <f t="shared" si="1"/>
        <v>-0.14812813235827843</v>
      </c>
      <c r="AP34">
        <f t="shared" si="19"/>
        <v>0.23448198451004601</v>
      </c>
      <c r="AQ34">
        <f t="shared" si="20"/>
        <v>0.73756875070153782</v>
      </c>
      <c r="AR34">
        <f t="shared" si="21"/>
        <v>0.73756875070153782</v>
      </c>
      <c r="AV34" t="s">
        <v>1093</v>
      </c>
      <c r="BN34" t="s">
        <v>1093</v>
      </c>
      <c r="CG34" t="s">
        <v>1093</v>
      </c>
      <c r="CW34">
        <f ca="1">MIN(CW2:CW30)</f>
        <v>-0.10428635726323249</v>
      </c>
    </row>
    <row r="35" spans="1:101" x14ac:dyDescent="0.3">
      <c r="A35" t="s">
        <v>76</v>
      </c>
      <c r="B35" t="s">
        <v>52</v>
      </c>
      <c r="G35">
        <f ca="1">SUM(G$28:G$30)*SUMIF($R$20:$R30,$R35,$U$20:$U$27)</f>
        <v>33.118912797281993</v>
      </c>
      <c r="H35">
        <f ca="1">SUM(H$28:H$30)*SUMIF($R$20:$R30,$R35,$U$20:$U$27)</f>
        <v>0.1087202718006795</v>
      </c>
      <c r="I35">
        <f ca="1">SUM(I$28:I$30)*SUMIF($R$20:$R30,$R35,$U$20:$U$27)</f>
        <v>0.25821064552661382</v>
      </c>
      <c r="J35">
        <f ca="1">SUM(J$28:J$30)*SUMIF($R$20:$R30,$R35,$U$20:$U$27)</f>
        <v>16.32163080407701</v>
      </c>
      <c r="K35">
        <f ca="1">SUM(K$28:K$30)*SUMIF($R$20:$R30,$R35,$U$20:$U$27)</f>
        <v>0.39411098527746319</v>
      </c>
      <c r="L35">
        <f ca="1">SUM(L$28:L$30)*SUMIF($R$20:$R30,$R35,$U$20:$U$27)</f>
        <v>15.927519818799547</v>
      </c>
      <c r="M35">
        <f ca="1">SUM(M$28:M$30)*SUMIF($R$20:$R30,$R35,$U$20:$U$27)</f>
        <v>0.1087202718006795</v>
      </c>
      <c r="N35">
        <f t="shared" ca="1" si="11"/>
        <v>0.48091916290521136</v>
      </c>
      <c r="O35">
        <f t="shared" ca="1" si="12"/>
        <v>0.49281903980303654</v>
      </c>
      <c r="P35">
        <f t="shared" ca="1" si="13"/>
        <v>0.49281903980303654</v>
      </c>
      <c r="Q35" t="str">
        <f t="shared" si="14"/>
        <v>02</v>
      </c>
      <c r="R35" t="s">
        <v>71</v>
      </c>
      <c r="S35" t="s">
        <v>19</v>
      </c>
      <c r="T35" t="b">
        <f t="shared" si="0"/>
        <v>0</v>
      </c>
      <c r="U35">
        <f t="shared" si="58"/>
        <v>1.3590033975084938E-2</v>
      </c>
      <c r="V35">
        <f t="shared" si="16"/>
        <v>1</v>
      </c>
      <c r="W35">
        <f t="shared" si="17"/>
        <v>0</v>
      </c>
      <c r="AA35" t="s">
        <v>1094</v>
      </c>
      <c r="AB35">
        <f t="shared" si="39"/>
        <v>34</v>
      </c>
      <c r="AC35">
        <v>13753</v>
      </c>
      <c r="AD35">
        <v>9582</v>
      </c>
      <c r="AE35" s="1">
        <v>0.69669999999999999</v>
      </c>
      <c r="AF35">
        <v>13753</v>
      </c>
      <c r="AG35">
        <v>9548</v>
      </c>
      <c r="AH35">
        <v>57</v>
      </c>
      <c r="AI35">
        <v>45</v>
      </c>
      <c r="AJ35">
        <v>7358</v>
      </c>
      <c r="AK35">
        <v>115</v>
      </c>
      <c r="AL35">
        <v>1920</v>
      </c>
      <c r="AM35">
        <v>53</v>
      </c>
      <c r="AN35">
        <f t="shared" si="18"/>
        <v>0.20694115111015304</v>
      </c>
      <c r="AO35">
        <f t="shared" si="1"/>
        <v>-0.18241099972387598</v>
      </c>
      <c r="AP35">
        <f t="shared" si="19"/>
        <v>0.20108923334729786</v>
      </c>
      <c r="AQ35">
        <f t="shared" si="20"/>
        <v>0.7706325932132384</v>
      </c>
      <c r="AR35">
        <f t="shared" si="21"/>
        <v>0.7706325932132384</v>
      </c>
    </row>
    <row r="36" spans="1:101" x14ac:dyDescent="0.3">
      <c r="A36" t="s">
        <v>76</v>
      </c>
      <c r="B36" t="s">
        <v>52</v>
      </c>
      <c r="G36">
        <f ca="1">SUM(G$28:G$30)*SUMIF($R$20:$R31,$R36,$U$20:$U$27)</f>
        <v>11.039637599093998</v>
      </c>
      <c r="H36">
        <f ca="1">SUM(H$28:H$30)*SUMIF($R$20:$R31,$R36,$U$20:$U$27)</f>
        <v>3.6240090600226503E-2</v>
      </c>
      <c r="I36">
        <f ca="1">SUM(I$28:I$30)*SUMIF($R$20:$R31,$R36,$U$20:$U$27)</f>
        <v>8.6070215175537951E-2</v>
      </c>
      <c r="J36">
        <f ca="1">SUM(J$28:J$30)*SUMIF($R$20:$R31,$R36,$U$20:$U$27)</f>
        <v>5.4405436013590034</v>
      </c>
      <c r="K36">
        <f ca="1">SUM(K$28:K$30)*SUMIF($R$20:$R31,$R36,$U$20:$U$27)</f>
        <v>0.13137032842582108</v>
      </c>
      <c r="L36">
        <f ca="1">SUM(L$28:L$30)*SUMIF($R$20:$R31,$R36,$U$20:$U$27)</f>
        <v>5.3091732729331831</v>
      </c>
      <c r="M36">
        <f ca="1">SUM(M$28:M$30)*SUMIF($R$20:$R31,$R36,$U$20:$U$27)</f>
        <v>3.6240090600226503E-2</v>
      </c>
      <c r="N36">
        <f t="shared" ca="1" si="11"/>
        <v>0.48091916290521136</v>
      </c>
      <c r="O36">
        <f t="shared" ca="1" si="12"/>
        <v>0.49281903980303648</v>
      </c>
      <c r="P36">
        <f t="shared" ca="1" si="13"/>
        <v>0.49281903980303648</v>
      </c>
      <c r="Q36" t="str">
        <f t="shared" si="14"/>
        <v>02</v>
      </c>
      <c r="R36" t="s">
        <v>37</v>
      </c>
      <c r="S36" t="s">
        <v>19</v>
      </c>
      <c r="T36" t="b">
        <f t="shared" si="0"/>
        <v>0</v>
      </c>
      <c r="U36">
        <f t="shared" si="58"/>
        <v>4.5300113250283129E-3</v>
      </c>
      <c r="V36">
        <f t="shared" si="16"/>
        <v>1</v>
      </c>
      <c r="W36">
        <f t="shared" si="17"/>
        <v>0</v>
      </c>
      <c r="AA36" t="s">
        <v>1095</v>
      </c>
      <c r="AB36">
        <f t="shared" si="39"/>
        <v>35</v>
      </c>
      <c r="AC36">
        <v>13776</v>
      </c>
      <c r="AD36">
        <v>9530</v>
      </c>
      <c r="AE36" s="1">
        <v>0.69179999999999997</v>
      </c>
      <c r="AF36">
        <v>13776</v>
      </c>
      <c r="AG36">
        <v>9503</v>
      </c>
      <c r="AH36">
        <v>37</v>
      </c>
      <c r="AI36">
        <v>31</v>
      </c>
      <c r="AJ36">
        <v>4959</v>
      </c>
      <c r="AK36">
        <v>171</v>
      </c>
      <c r="AL36">
        <v>4254</v>
      </c>
      <c r="AM36">
        <v>51</v>
      </c>
      <c r="AN36">
        <f t="shared" si="18"/>
        <v>0.46173884728101594</v>
      </c>
      <c r="AO36">
        <f t="shared" si="1"/>
        <v>7.238669644698692E-2</v>
      </c>
      <c r="AP36">
        <f t="shared" si="19"/>
        <v>0.44764811112280334</v>
      </c>
      <c r="AQ36">
        <f t="shared" si="20"/>
        <v>0.52183520993370514</v>
      </c>
      <c r="AR36">
        <f t="shared" si="21"/>
        <v>0.52183520993370514</v>
      </c>
    </row>
    <row r="37" spans="1:101" x14ac:dyDescent="0.3">
      <c r="A37" t="s">
        <v>77</v>
      </c>
      <c r="B37" t="s">
        <v>54</v>
      </c>
      <c r="G37">
        <f>SUM(H37:M37)</f>
        <v>1458.1521328803324</v>
      </c>
      <c r="H37">
        <f>(SUMIF($R$20:$R$27,$R37,H$20:H$27)/(SUMIF($R$20:$R$27,$R37,$G$20:$G$27))-H$31/$G$31)*$U32*SUM($G$28:$G$30)+H32</f>
        <v>3.6144363685748777</v>
      </c>
      <c r="I37">
        <f t="shared" ref="I37:M37" si="59">(SUMIF($R$20:$R$27,$R37,I$20:I$27)/(SUMIF($R$20:$R$27,$R37,$G$20:$G$27))-I$31/$G$31)*$U32*SUM($G$28:$G$30)+I32</f>
        <v>10.377103135566447</v>
      </c>
      <c r="J37">
        <f t="shared" si="59"/>
        <v>630.24080185247658</v>
      </c>
      <c r="K37">
        <f t="shared" si="59"/>
        <v>18.246274903626109</v>
      </c>
      <c r="L37">
        <f t="shared" si="59"/>
        <v>790.12867174532983</v>
      </c>
      <c r="M37">
        <f t="shared" si="59"/>
        <v>5.5448448747584687</v>
      </c>
      <c r="N37">
        <f t="shared" si="11"/>
        <v>0.54186984603901689</v>
      </c>
      <c r="O37">
        <f t="shared" si="12"/>
        <v>0.4322188252110174</v>
      </c>
      <c r="P37">
        <f t="shared" si="13"/>
        <v>2.5418698460390168</v>
      </c>
      <c r="Q37" t="str">
        <f t="shared" si="14"/>
        <v>02</v>
      </c>
      <c r="R37" t="s">
        <v>57</v>
      </c>
      <c r="S37" t="s">
        <v>18</v>
      </c>
      <c r="T37" t="b">
        <f t="shared" si="0"/>
        <v>0</v>
      </c>
      <c r="V37">
        <f t="shared" si="16"/>
        <v>0</v>
      </c>
      <c r="W37">
        <f t="shared" si="17"/>
        <v>1</v>
      </c>
      <c r="AA37" t="s">
        <v>1096</v>
      </c>
      <c r="AB37">
        <f t="shared" si="39"/>
        <v>36</v>
      </c>
      <c r="AC37">
        <v>10480</v>
      </c>
      <c r="AD37">
        <v>6691</v>
      </c>
      <c r="AE37" s="1">
        <v>0.63849999999999996</v>
      </c>
      <c r="AF37">
        <v>10480</v>
      </c>
      <c r="AG37">
        <v>6673</v>
      </c>
      <c r="AH37">
        <v>46</v>
      </c>
      <c r="AI37">
        <v>33</v>
      </c>
      <c r="AJ37">
        <v>4201</v>
      </c>
      <c r="AK37">
        <v>98</v>
      </c>
      <c r="AL37">
        <v>2264</v>
      </c>
      <c r="AM37">
        <v>31</v>
      </c>
      <c r="AN37">
        <f t="shared" si="18"/>
        <v>0.35019334880123743</v>
      </c>
      <c r="AO37">
        <f t="shared" si="1"/>
        <v>-3.9158802032791595E-2</v>
      </c>
      <c r="AP37">
        <f t="shared" si="19"/>
        <v>0.33927768619811177</v>
      </c>
      <c r="AQ37">
        <f t="shared" si="20"/>
        <v>0.62955192567061291</v>
      </c>
      <c r="AR37">
        <f t="shared" si="21"/>
        <v>0.62955192567061291</v>
      </c>
    </row>
    <row r="38" spans="1:101" x14ac:dyDescent="0.3">
      <c r="A38" t="s">
        <v>77</v>
      </c>
      <c r="B38" t="s">
        <v>54</v>
      </c>
      <c r="G38">
        <f t="shared" ref="G38:G41" ca="1" si="60">SUM(H38:M38)</f>
        <v>542.32219705549267</v>
      </c>
      <c r="H38">
        <f t="shared" ref="H38:M38" ca="1" si="61">(SUMIF($R$20:$R$27,$R38,H$20:H$27)/(SUMIF($R$20:$R$27,$R38,$G$20:$G$27))-H$31/$G$31)*$U33*SUM($G$28:$G$30)+H33</f>
        <v>1.8269180617742031</v>
      </c>
      <c r="I38">
        <f t="shared" ca="1" si="61"/>
        <v>6.0642319138357301</v>
      </c>
      <c r="J38">
        <f t="shared" ca="1" si="61"/>
        <v>288.27233422556947</v>
      </c>
      <c r="K38">
        <f t="shared" ca="1" si="61"/>
        <v>6.2876498407270933</v>
      </c>
      <c r="L38">
        <f t="shared" ca="1" si="61"/>
        <v>239.67935741045468</v>
      </c>
      <c r="M38">
        <f t="shared" ca="1" si="61"/>
        <v>0.19170560313150498</v>
      </c>
      <c r="N38">
        <f t="shared" ca="1" si="11"/>
        <v>0.44195011510091242</v>
      </c>
      <c r="O38">
        <f t="shared" ca="1" si="12"/>
        <v>0.53155178930666602</v>
      </c>
      <c r="P38">
        <f t="shared" ca="1" si="13"/>
        <v>0.53155178930666602</v>
      </c>
      <c r="Q38" t="str">
        <f t="shared" si="14"/>
        <v>02</v>
      </c>
      <c r="R38" t="s">
        <v>66</v>
      </c>
      <c r="S38" t="s">
        <v>18</v>
      </c>
      <c r="T38" t="b">
        <f t="shared" si="0"/>
        <v>0</v>
      </c>
      <c r="V38">
        <f t="shared" si="16"/>
        <v>0</v>
      </c>
      <c r="W38">
        <f t="shared" si="17"/>
        <v>1</v>
      </c>
      <c r="AA38" t="s">
        <v>1097</v>
      </c>
      <c r="AB38">
        <f t="shared" si="39"/>
        <v>37</v>
      </c>
      <c r="AC38">
        <v>8041</v>
      </c>
      <c r="AD38">
        <v>4698</v>
      </c>
      <c r="AE38" s="1">
        <v>0.58430000000000004</v>
      </c>
      <c r="AF38">
        <v>8041</v>
      </c>
      <c r="AG38">
        <v>4665</v>
      </c>
      <c r="AH38">
        <v>39</v>
      </c>
      <c r="AI38">
        <v>24</v>
      </c>
      <c r="AJ38">
        <v>2661</v>
      </c>
      <c r="AK38">
        <v>52</v>
      </c>
      <c r="AL38">
        <v>1868</v>
      </c>
      <c r="AM38">
        <v>21</v>
      </c>
      <c r="AN38">
        <f t="shared" si="18"/>
        <v>0.41245308015014354</v>
      </c>
      <c r="AO38">
        <f t="shared" si="1"/>
        <v>2.3100929316114516E-2</v>
      </c>
      <c r="AP38">
        <f t="shared" si="19"/>
        <v>0.4004287245444802</v>
      </c>
      <c r="AQ38">
        <f t="shared" si="20"/>
        <v>0.57041800643086815</v>
      </c>
      <c r="AR38">
        <f t="shared" si="21"/>
        <v>0.57041800643086815</v>
      </c>
    </row>
    <row r="39" spans="1:101" x14ac:dyDescent="0.3">
      <c r="A39" t="s">
        <v>77</v>
      </c>
      <c r="B39" t="s">
        <v>54</v>
      </c>
      <c r="G39">
        <f t="shared" ca="1" si="60"/>
        <v>392.36711966779922</v>
      </c>
      <c r="H39">
        <f t="shared" ref="H39:M39" ca="1" si="62">(SUMIF($R$20:$R$27,$R39,H$20:H$27)/(SUMIF($R$20:$R$27,$R39,$G$20:$G$27))-H$31/$G$31)*$U34*SUM($G$28:$G$30)+H34</f>
        <v>2.2120836712529686</v>
      </c>
      <c r="I39">
        <f t="shared" ca="1" si="62"/>
        <v>2.4394276649621407</v>
      </c>
      <c r="J39">
        <f t="shared" ca="1" si="62"/>
        <v>259.45673566996305</v>
      </c>
      <c r="K39">
        <f t="shared" ca="1" si="62"/>
        <v>2.3658098506797796</v>
      </c>
      <c r="L39">
        <f t="shared" ca="1" si="62"/>
        <v>124.91281488160308</v>
      </c>
      <c r="M39">
        <f t="shared" ca="1" si="62"/>
        <v>0.98024792933820748</v>
      </c>
      <c r="N39">
        <f t="shared" ca="1" si="11"/>
        <v>0.31835698920786615</v>
      </c>
      <c r="O39">
        <f t="shared" ca="1" si="12"/>
        <v>0.66126013792805627</v>
      </c>
      <c r="P39">
        <f t="shared" ca="1" si="13"/>
        <v>0.66126013792805627</v>
      </c>
      <c r="Q39" t="str">
        <f t="shared" si="14"/>
        <v>02</v>
      </c>
      <c r="R39" t="s">
        <v>68</v>
      </c>
      <c r="S39" t="s">
        <v>18</v>
      </c>
      <c r="T39" t="b">
        <f t="shared" si="0"/>
        <v>0</v>
      </c>
      <c r="V39">
        <f t="shared" si="16"/>
        <v>0</v>
      </c>
      <c r="W39">
        <f t="shared" si="17"/>
        <v>1</v>
      </c>
      <c r="AA39" t="s">
        <v>1098</v>
      </c>
      <c r="AB39">
        <f t="shared" si="39"/>
        <v>38</v>
      </c>
      <c r="AC39">
        <v>8417</v>
      </c>
      <c r="AD39">
        <v>4846</v>
      </c>
      <c r="AE39" s="1">
        <v>0.57569999999999999</v>
      </c>
      <c r="AF39">
        <v>8417</v>
      </c>
      <c r="AG39">
        <v>4820</v>
      </c>
      <c r="AH39">
        <v>95</v>
      </c>
      <c r="AI39">
        <v>45</v>
      </c>
      <c r="AJ39">
        <v>2056</v>
      </c>
      <c r="AK39">
        <v>65</v>
      </c>
      <c r="AL39">
        <v>2549</v>
      </c>
      <c r="AM39">
        <v>10</v>
      </c>
      <c r="AN39">
        <f t="shared" si="18"/>
        <v>0.55352877307274706</v>
      </c>
      <c r="AO39">
        <f t="shared" si="1"/>
        <v>0.16417662223871804</v>
      </c>
      <c r="AP39">
        <f t="shared" si="19"/>
        <v>0.52883817427385893</v>
      </c>
      <c r="AQ39">
        <f t="shared" si="20"/>
        <v>0.42655601659751036</v>
      </c>
      <c r="AR39">
        <f t="shared" si="21"/>
        <v>2.5288381742738588</v>
      </c>
    </row>
    <row r="40" spans="1:101" x14ac:dyDescent="0.3">
      <c r="A40" t="s">
        <v>77</v>
      </c>
      <c r="B40" t="s">
        <v>54</v>
      </c>
      <c r="G40">
        <f t="shared" ca="1" si="60"/>
        <v>33.118912797281993</v>
      </c>
      <c r="H40">
        <f t="shared" ref="H40:M41" ca="1" si="63">(SUMIF($R$20:$R$27,$R40,H$20:H$27)/(SUMIF($R$20:$R$27,$R40,$G$20:$G$27))-H$31/$G$31)*$U35*SUM($G$28:$G$30)+H35</f>
        <v>-8.5067251173224195E-2</v>
      </c>
      <c r="I40">
        <f t="shared" ca="1" si="63"/>
        <v>8.9427964226762219E-2</v>
      </c>
      <c r="J40">
        <f t="shared" ca="1" si="63"/>
        <v>18.422558438898928</v>
      </c>
      <c r="K40">
        <f t="shared" ca="1" si="63"/>
        <v>2.1501801786780801</v>
      </c>
      <c r="L40">
        <f t="shared" ca="1" si="63"/>
        <v>11.234423597100896</v>
      </c>
      <c r="M40">
        <f t="shared" ca="1" si="63"/>
        <v>1.3073898695505515</v>
      </c>
      <c r="N40">
        <f t="shared" ca="1" si="11"/>
        <v>0.33921474614416947</v>
      </c>
      <c r="O40">
        <f t="shared" ca="1" si="12"/>
        <v>0.55625492755942252</v>
      </c>
      <c r="P40">
        <f t="shared" ca="1" si="13"/>
        <v>0.55625492755942252</v>
      </c>
      <c r="Q40" t="str">
        <f t="shared" si="14"/>
        <v>02</v>
      </c>
      <c r="R40" t="s">
        <v>71</v>
      </c>
      <c r="S40" t="s">
        <v>18</v>
      </c>
      <c r="T40" t="b">
        <f t="shared" si="0"/>
        <v>0</v>
      </c>
      <c r="V40">
        <f t="shared" si="16"/>
        <v>0</v>
      </c>
      <c r="W40">
        <f t="shared" si="17"/>
        <v>1</v>
      </c>
      <c r="AA40" t="s">
        <v>1099</v>
      </c>
      <c r="AB40">
        <f t="shared" si="39"/>
        <v>39</v>
      </c>
      <c r="AC40">
        <v>8388</v>
      </c>
      <c r="AD40">
        <v>5222</v>
      </c>
      <c r="AE40" s="1">
        <v>0.62260000000000004</v>
      </c>
      <c r="AF40">
        <v>8388</v>
      </c>
      <c r="AG40">
        <v>5184</v>
      </c>
      <c r="AH40">
        <v>66</v>
      </c>
      <c r="AI40">
        <v>27</v>
      </c>
      <c r="AJ40">
        <v>2323</v>
      </c>
      <c r="AK40">
        <v>60</v>
      </c>
      <c r="AL40">
        <v>2695</v>
      </c>
      <c r="AM40">
        <v>13</v>
      </c>
      <c r="AN40">
        <f t="shared" si="18"/>
        <v>0.53706656038262257</v>
      </c>
      <c r="AO40">
        <f t="shared" si="1"/>
        <v>0.14771440954859355</v>
      </c>
      <c r="AP40">
        <f t="shared" si="19"/>
        <v>0.51986882716049387</v>
      </c>
      <c r="AQ40">
        <f t="shared" si="20"/>
        <v>0.44810956790123457</v>
      </c>
      <c r="AR40">
        <f t="shared" si="21"/>
        <v>2.5198688271604937</v>
      </c>
    </row>
    <row r="41" spans="1:101" x14ac:dyDescent="0.3">
      <c r="A41" t="s">
        <v>77</v>
      </c>
      <c r="B41" t="s">
        <v>54</v>
      </c>
      <c r="G41">
        <f t="shared" ca="1" si="60"/>
        <v>11.039637599094</v>
      </c>
      <c r="H41">
        <f t="shared" ca="1" si="63"/>
        <v>0.4316291495711751</v>
      </c>
      <c r="I41">
        <f t="shared" ca="1" si="63"/>
        <v>2.9809321408920744E-2</v>
      </c>
      <c r="J41">
        <f t="shared" ca="1" si="63"/>
        <v>4.6075698130921436</v>
      </c>
      <c r="K41">
        <f t="shared" ca="1" si="63"/>
        <v>-4.991477371105657E-2</v>
      </c>
      <c r="L41">
        <f t="shared" ca="1" si="63"/>
        <v>6.0447323655115488</v>
      </c>
      <c r="M41">
        <f t="shared" ca="1" si="63"/>
        <v>-2.4188276778732719E-2</v>
      </c>
      <c r="N41">
        <f t="shared" ca="1" si="11"/>
        <v>0.54754807947750272</v>
      </c>
      <c r="O41">
        <f t="shared" ca="1" si="12"/>
        <v>0.41736603867053362</v>
      </c>
      <c r="P41">
        <f t="shared" ca="1" si="13"/>
        <v>2.5475480794775027</v>
      </c>
      <c r="Q41" t="str">
        <f t="shared" si="14"/>
        <v>02</v>
      </c>
      <c r="R41" t="s">
        <v>37</v>
      </c>
      <c r="S41" t="s">
        <v>18</v>
      </c>
      <c r="T41" t="b">
        <f t="shared" si="0"/>
        <v>0</v>
      </c>
      <c r="V41">
        <f t="shared" si="16"/>
        <v>0</v>
      </c>
      <c r="W41">
        <f t="shared" si="17"/>
        <v>1</v>
      </c>
      <c r="AA41" t="s">
        <v>1100</v>
      </c>
      <c r="AB41">
        <f t="shared" si="39"/>
        <v>40</v>
      </c>
      <c r="AC41">
        <v>8666</v>
      </c>
      <c r="AD41">
        <v>5029</v>
      </c>
      <c r="AE41" s="1">
        <v>0.58030000000000004</v>
      </c>
      <c r="AF41">
        <v>8666</v>
      </c>
      <c r="AG41">
        <v>5000</v>
      </c>
      <c r="AH41">
        <v>77</v>
      </c>
      <c r="AI41">
        <v>30</v>
      </c>
      <c r="AJ41">
        <v>2686</v>
      </c>
      <c r="AK41">
        <v>53</v>
      </c>
      <c r="AL41">
        <v>2137</v>
      </c>
      <c r="AM41">
        <v>17</v>
      </c>
      <c r="AN41">
        <f t="shared" si="18"/>
        <v>0.44308521667012235</v>
      </c>
      <c r="AO41">
        <f t="shared" si="1"/>
        <v>5.373306583609333E-2</v>
      </c>
      <c r="AP41">
        <f t="shared" si="19"/>
        <v>0.4274</v>
      </c>
      <c r="AQ41">
        <f t="shared" si="20"/>
        <v>0.53720000000000001</v>
      </c>
      <c r="AR41">
        <f t="shared" si="21"/>
        <v>0.53720000000000001</v>
      </c>
    </row>
    <row r="42" spans="1:101" x14ac:dyDescent="0.3">
      <c r="N42" t="str">
        <f t="shared" si="11"/>
        <v/>
      </c>
      <c r="O42" t="str">
        <f t="shared" si="12"/>
        <v/>
      </c>
      <c r="P42" t="str">
        <f t="shared" si="13"/>
        <v/>
      </c>
      <c r="Q42" t="str">
        <f>IF(LEFT(A42,3)="Dis",Q31,IF(LEFT(A42,2)="HD",Q31,LEFT(A42,2)))</f>
        <v/>
      </c>
      <c r="T42" t="str">
        <f t="shared" si="0"/>
        <v/>
      </c>
      <c r="V42" t="str">
        <f t="shared" si="16"/>
        <v/>
      </c>
      <c r="W42" t="str">
        <f t="shared" si="17"/>
        <v/>
      </c>
      <c r="AA42" t="s">
        <v>1088</v>
      </c>
      <c r="AC42">
        <f>SUM(AC2:AC41)</f>
        <v>495731</v>
      </c>
      <c r="AD42">
        <f>SUM(AD2:AD41)</f>
        <v>327341</v>
      </c>
      <c r="AE42" s="1">
        <f>AD42/AC42</f>
        <v>0.66031981054241107</v>
      </c>
      <c r="AF42">
        <f t="shared" ref="AF42:AM42" si="64">SUM(AF2:AF41)</f>
        <v>495731</v>
      </c>
      <c r="AG42">
        <f t="shared" si="64"/>
        <v>326197</v>
      </c>
      <c r="AH42">
        <f t="shared" si="64"/>
        <v>1660</v>
      </c>
      <c r="AI42">
        <f t="shared" si="64"/>
        <v>1589</v>
      </c>
      <c r="AJ42">
        <f t="shared" si="64"/>
        <v>193841</v>
      </c>
      <c r="AK42">
        <f t="shared" si="64"/>
        <v>3783</v>
      </c>
      <c r="AL42">
        <f t="shared" si="64"/>
        <v>123594</v>
      </c>
      <c r="AM42">
        <f t="shared" si="64"/>
        <v>1730</v>
      </c>
      <c r="AN42">
        <f t="shared" si="18"/>
        <v>0.38935215083402902</v>
      </c>
      <c r="AO42">
        <f t="shared" si="1"/>
        <v>0</v>
      </c>
      <c r="AP42">
        <f t="shared" si="19"/>
        <v>0.37889373599389325</v>
      </c>
      <c r="AQ42">
        <f t="shared" si="20"/>
        <v>0.59424519538806309</v>
      </c>
      <c r="AR42">
        <f t="shared" si="21"/>
        <v>0.59424519538806309</v>
      </c>
    </row>
    <row r="43" spans="1:101" x14ac:dyDescent="0.3">
      <c r="A43" t="s">
        <v>78</v>
      </c>
      <c r="B43" t="s">
        <v>79</v>
      </c>
      <c r="C43">
        <v>1823</v>
      </c>
      <c r="D43">
        <v>763</v>
      </c>
      <c r="E43" s="1">
        <v>0.41849999999999998</v>
      </c>
      <c r="F43">
        <v>1823</v>
      </c>
      <c r="G43">
        <v>761</v>
      </c>
      <c r="H43">
        <v>5</v>
      </c>
      <c r="I43">
        <v>4</v>
      </c>
      <c r="J43">
        <v>247</v>
      </c>
      <c r="K43">
        <v>12</v>
      </c>
      <c r="L43">
        <v>487</v>
      </c>
      <c r="M43">
        <v>6</v>
      </c>
      <c r="N43">
        <f t="shared" si="11"/>
        <v>0.6399474375821288</v>
      </c>
      <c r="O43">
        <f t="shared" si="12"/>
        <v>0.32457293035479634</v>
      </c>
      <c r="P43">
        <f t="shared" si="13"/>
        <v>2.639947437582129</v>
      </c>
      <c r="Q43" t="str">
        <f t="shared" si="14"/>
        <v>03</v>
      </c>
      <c r="R43" t="s">
        <v>80</v>
      </c>
      <c r="S43">
        <v>3</v>
      </c>
      <c r="T43" t="b">
        <f t="shared" si="0"/>
        <v>1</v>
      </c>
      <c r="U43">
        <f>G43/G$56</f>
        <v>0.15458054032094251</v>
      </c>
      <c r="V43">
        <f t="shared" si="16"/>
        <v>1</v>
      </c>
      <c r="W43">
        <f t="shared" si="17"/>
        <v>1</v>
      </c>
      <c r="AA43" t="s">
        <v>41</v>
      </c>
      <c r="AC43">
        <f t="shared" ref="AC43:AM45" si="65">SUMIF($B$2:$B$715,$AA43,C$2:C$715)</f>
        <v>0</v>
      </c>
      <c r="AD43">
        <f t="shared" si="65"/>
        <v>73640</v>
      </c>
      <c r="AE43">
        <f t="shared" si="65"/>
        <v>0</v>
      </c>
      <c r="AF43">
        <f t="shared" si="65"/>
        <v>0</v>
      </c>
      <c r="AG43">
        <f t="shared" si="65"/>
        <v>73361</v>
      </c>
      <c r="AH43">
        <f t="shared" si="65"/>
        <v>277</v>
      </c>
      <c r="AI43">
        <f t="shared" si="65"/>
        <v>368</v>
      </c>
      <c r="AJ43">
        <f t="shared" si="65"/>
        <v>40161</v>
      </c>
      <c r="AK43">
        <f t="shared" si="65"/>
        <v>804</v>
      </c>
      <c r="AL43">
        <f t="shared" si="65"/>
        <v>31350</v>
      </c>
      <c r="AM43">
        <f t="shared" si="65"/>
        <v>401</v>
      </c>
      <c r="AP43">
        <f t="shared" si="19"/>
        <v>0.4273387767342321</v>
      </c>
      <c r="AQ43">
        <f t="shared" si="20"/>
        <v>0.54744346451111625</v>
      </c>
      <c r="AR43">
        <f t="shared" si="21"/>
        <v>0.54744346451111625</v>
      </c>
      <c r="AS43">
        <f>AG43/AG$42</f>
        <v>0.22489783780966716</v>
      </c>
    </row>
    <row r="44" spans="1:101" x14ac:dyDescent="0.3">
      <c r="A44" t="s">
        <v>81</v>
      </c>
      <c r="B44" t="s">
        <v>82</v>
      </c>
      <c r="C44">
        <v>980</v>
      </c>
      <c r="D44">
        <v>325</v>
      </c>
      <c r="E44" s="1">
        <v>0.33160000000000001</v>
      </c>
      <c r="F44">
        <v>980</v>
      </c>
      <c r="G44">
        <v>324</v>
      </c>
      <c r="H44">
        <v>3</v>
      </c>
      <c r="I44">
        <v>2</v>
      </c>
      <c r="J44">
        <v>84</v>
      </c>
      <c r="K44">
        <v>8</v>
      </c>
      <c r="L44">
        <v>227</v>
      </c>
      <c r="M44">
        <v>0</v>
      </c>
      <c r="N44">
        <f t="shared" si="11"/>
        <v>0.70061728395061729</v>
      </c>
      <c r="O44">
        <f t="shared" si="12"/>
        <v>0.25925925925925924</v>
      </c>
      <c r="P44">
        <f t="shared" si="13"/>
        <v>2.7006172839506171</v>
      </c>
      <c r="Q44" t="str">
        <f t="shared" si="14"/>
        <v>03</v>
      </c>
      <c r="R44" t="s">
        <v>80</v>
      </c>
      <c r="S44">
        <v>3</v>
      </c>
      <c r="T44" t="b">
        <f t="shared" si="0"/>
        <v>1</v>
      </c>
      <c r="U44">
        <f t="shared" ref="U44:U52" si="66">G44/G$56</f>
        <v>6.5813528336380253E-2</v>
      </c>
      <c r="V44">
        <f t="shared" si="16"/>
        <v>1</v>
      </c>
      <c r="W44">
        <f t="shared" si="17"/>
        <v>1</v>
      </c>
      <c r="AA44" t="s">
        <v>44</v>
      </c>
      <c r="AC44">
        <f t="shared" si="65"/>
        <v>0</v>
      </c>
      <c r="AD44">
        <f t="shared" si="65"/>
        <v>20164</v>
      </c>
      <c r="AE44">
        <f t="shared" si="65"/>
        <v>0</v>
      </c>
      <c r="AF44">
        <f t="shared" si="65"/>
        <v>0</v>
      </c>
      <c r="AG44">
        <f t="shared" si="65"/>
        <v>20023</v>
      </c>
      <c r="AH44">
        <f t="shared" si="65"/>
        <v>117</v>
      </c>
      <c r="AI44">
        <f t="shared" si="65"/>
        <v>93</v>
      </c>
      <c r="AJ44">
        <f t="shared" si="65"/>
        <v>12493</v>
      </c>
      <c r="AK44">
        <f t="shared" si="65"/>
        <v>238</v>
      </c>
      <c r="AL44">
        <f t="shared" si="65"/>
        <v>6975</v>
      </c>
      <c r="AM44">
        <f t="shared" si="65"/>
        <v>107</v>
      </c>
      <c r="AP44">
        <f t="shared" si="19"/>
        <v>0.34834939819207911</v>
      </c>
      <c r="AQ44">
        <f t="shared" si="20"/>
        <v>0.6239324776507017</v>
      </c>
      <c r="AR44">
        <f t="shared" si="21"/>
        <v>0.6239324776507017</v>
      </c>
      <c r="AS44">
        <f>AG44/AG$42</f>
        <v>6.1383151899005818E-2</v>
      </c>
    </row>
    <row r="45" spans="1:101" x14ac:dyDescent="0.3">
      <c r="A45" t="s">
        <v>83</v>
      </c>
      <c r="B45" t="s">
        <v>84</v>
      </c>
      <c r="C45">
        <v>1057</v>
      </c>
      <c r="D45">
        <v>352</v>
      </c>
      <c r="E45" s="1">
        <v>0.33300000000000002</v>
      </c>
      <c r="F45">
        <v>1057</v>
      </c>
      <c r="G45">
        <v>351</v>
      </c>
      <c r="H45">
        <v>1</v>
      </c>
      <c r="I45">
        <v>1</v>
      </c>
      <c r="J45">
        <v>49</v>
      </c>
      <c r="K45">
        <v>6</v>
      </c>
      <c r="L45">
        <v>291</v>
      </c>
      <c r="M45">
        <v>3</v>
      </c>
      <c r="N45">
        <f t="shared" si="11"/>
        <v>0.82905982905982911</v>
      </c>
      <c r="O45">
        <f t="shared" si="12"/>
        <v>0.1396011396011396</v>
      </c>
      <c r="P45">
        <f t="shared" si="13"/>
        <v>2.8290598290598292</v>
      </c>
      <c r="Q45" t="str">
        <f t="shared" si="14"/>
        <v>03</v>
      </c>
      <c r="R45" t="s">
        <v>80</v>
      </c>
      <c r="S45">
        <v>3</v>
      </c>
      <c r="T45" t="b">
        <f t="shared" si="0"/>
        <v>1</v>
      </c>
      <c r="U45">
        <f t="shared" si="66"/>
        <v>7.1297989031078604E-2</v>
      </c>
      <c r="V45">
        <f t="shared" si="16"/>
        <v>1</v>
      </c>
      <c r="W45">
        <f t="shared" si="17"/>
        <v>1</v>
      </c>
      <c r="AA45" t="s">
        <v>46</v>
      </c>
      <c r="AC45">
        <f t="shared" si="65"/>
        <v>0</v>
      </c>
      <c r="AD45">
        <f t="shared" si="65"/>
        <v>24519</v>
      </c>
      <c r="AE45">
        <f t="shared" si="65"/>
        <v>0</v>
      </c>
      <c r="AF45">
        <f t="shared" si="65"/>
        <v>0</v>
      </c>
      <c r="AG45">
        <f t="shared" si="65"/>
        <v>24442</v>
      </c>
      <c r="AH45">
        <f t="shared" si="65"/>
        <v>74</v>
      </c>
      <c r="AI45">
        <f t="shared" si="65"/>
        <v>91</v>
      </c>
      <c r="AJ45">
        <f t="shared" si="65"/>
        <v>11008</v>
      </c>
      <c r="AK45">
        <f t="shared" si="65"/>
        <v>202</v>
      </c>
      <c r="AL45">
        <f t="shared" si="65"/>
        <v>12954</v>
      </c>
      <c r="AM45">
        <f t="shared" si="65"/>
        <v>113</v>
      </c>
      <c r="AP45">
        <f t="shared" si="19"/>
        <v>0.52998936257262086</v>
      </c>
      <c r="AQ45">
        <f t="shared" si="20"/>
        <v>0.45037230995826855</v>
      </c>
      <c r="AR45">
        <f t="shared" si="21"/>
        <v>2.5299893625726209</v>
      </c>
      <c r="AS45">
        <f>AG45/AG$42</f>
        <v>7.4930180228512222E-2</v>
      </c>
    </row>
    <row r="46" spans="1:101" x14ac:dyDescent="0.3">
      <c r="A46" t="s">
        <v>85</v>
      </c>
      <c r="B46" t="s">
        <v>86</v>
      </c>
      <c r="C46">
        <v>1517</v>
      </c>
      <c r="D46">
        <v>619</v>
      </c>
      <c r="E46" s="1">
        <v>0.40799999999999997</v>
      </c>
      <c r="F46">
        <v>1517</v>
      </c>
      <c r="G46">
        <v>616</v>
      </c>
      <c r="H46">
        <v>1</v>
      </c>
      <c r="I46">
        <v>5</v>
      </c>
      <c r="J46">
        <v>132</v>
      </c>
      <c r="K46">
        <v>11</v>
      </c>
      <c r="L46">
        <v>464</v>
      </c>
      <c r="M46">
        <v>3</v>
      </c>
      <c r="N46">
        <f t="shared" si="11"/>
        <v>0.75324675324675328</v>
      </c>
      <c r="O46">
        <f t="shared" si="12"/>
        <v>0.21428571428571427</v>
      </c>
      <c r="P46">
        <f t="shared" si="13"/>
        <v>2.7532467532467533</v>
      </c>
      <c r="Q46" t="str">
        <f t="shared" si="14"/>
        <v>03</v>
      </c>
      <c r="R46" t="s">
        <v>80</v>
      </c>
      <c r="S46">
        <v>3</v>
      </c>
      <c r="T46" t="b">
        <f t="shared" si="0"/>
        <v>1</v>
      </c>
      <c r="U46">
        <f t="shared" si="66"/>
        <v>0.12512695510867358</v>
      </c>
      <c r="V46">
        <f t="shared" si="16"/>
        <v>1</v>
      </c>
      <c r="W46">
        <f t="shared" si="17"/>
        <v>1</v>
      </c>
      <c r="AA46" t="s">
        <v>1101</v>
      </c>
      <c r="AC46">
        <f t="shared" ref="AC46:AM46" si="67">AC42-AC43-AC44-AC45</f>
        <v>495731</v>
      </c>
      <c r="AD46">
        <f t="shared" si="67"/>
        <v>209018</v>
      </c>
      <c r="AE46">
        <f t="shared" si="67"/>
        <v>0.66031981054241107</v>
      </c>
      <c r="AF46">
        <f t="shared" si="67"/>
        <v>495731</v>
      </c>
      <c r="AG46">
        <f t="shared" si="67"/>
        <v>208371</v>
      </c>
      <c r="AH46">
        <f t="shared" si="67"/>
        <v>1192</v>
      </c>
      <c r="AI46">
        <f t="shared" si="67"/>
        <v>1037</v>
      </c>
      <c r="AJ46">
        <f t="shared" si="67"/>
        <v>130179</v>
      </c>
      <c r="AK46">
        <f t="shared" si="67"/>
        <v>2539</v>
      </c>
      <c r="AL46">
        <f t="shared" si="67"/>
        <v>72315</v>
      </c>
      <c r="AM46">
        <f t="shared" si="67"/>
        <v>1109</v>
      </c>
      <c r="AP46">
        <f t="shared" si="19"/>
        <v>0.34704925349496812</v>
      </c>
      <c r="AQ46">
        <f t="shared" si="20"/>
        <v>0.62474624587874517</v>
      </c>
      <c r="AR46">
        <f t="shared" si="21"/>
        <v>0.62474624587874517</v>
      </c>
      <c r="AS46">
        <f>AG46/AG$42</f>
        <v>0.63878883006281484</v>
      </c>
    </row>
    <row r="47" spans="1:101" x14ac:dyDescent="0.3">
      <c r="A47" t="s">
        <v>87</v>
      </c>
      <c r="B47" t="s">
        <v>88</v>
      </c>
      <c r="C47">
        <v>1492</v>
      </c>
      <c r="D47">
        <v>559</v>
      </c>
      <c r="E47" s="1">
        <v>0.37469999999999998</v>
      </c>
      <c r="F47">
        <v>1492</v>
      </c>
      <c r="G47">
        <v>557</v>
      </c>
      <c r="H47">
        <v>3</v>
      </c>
      <c r="I47">
        <v>1</v>
      </c>
      <c r="J47">
        <v>222</v>
      </c>
      <c r="K47">
        <v>4</v>
      </c>
      <c r="L47">
        <v>322</v>
      </c>
      <c r="M47">
        <v>5</v>
      </c>
      <c r="N47">
        <f t="shared" si="11"/>
        <v>0.57809694793536803</v>
      </c>
      <c r="O47">
        <f t="shared" si="12"/>
        <v>0.3985637342908438</v>
      </c>
      <c r="P47">
        <f t="shared" si="13"/>
        <v>2.5780969479353679</v>
      </c>
      <c r="Q47" t="str">
        <f t="shared" si="14"/>
        <v>03</v>
      </c>
      <c r="R47" t="s">
        <v>80</v>
      </c>
      <c r="S47">
        <v>3</v>
      </c>
      <c r="T47" t="b">
        <f t="shared" si="0"/>
        <v>1</v>
      </c>
      <c r="U47">
        <f t="shared" si="66"/>
        <v>0.11314239284988828</v>
      </c>
      <c r="V47">
        <f t="shared" si="16"/>
        <v>1</v>
      </c>
      <c r="W47">
        <f t="shared" si="17"/>
        <v>1</v>
      </c>
    </row>
    <row r="48" spans="1:101" x14ac:dyDescent="0.3">
      <c r="A48" t="s">
        <v>89</v>
      </c>
      <c r="B48" t="s">
        <v>90</v>
      </c>
      <c r="C48">
        <v>1374</v>
      </c>
      <c r="D48">
        <v>525</v>
      </c>
      <c r="E48" s="1">
        <v>0.3821</v>
      </c>
      <c r="F48">
        <v>1374</v>
      </c>
      <c r="G48">
        <v>522</v>
      </c>
      <c r="H48">
        <v>5</v>
      </c>
      <c r="I48">
        <v>3</v>
      </c>
      <c r="J48">
        <v>283</v>
      </c>
      <c r="K48">
        <v>12</v>
      </c>
      <c r="L48">
        <v>215</v>
      </c>
      <c r="M48">
        <v>4</v>
      </c>
      <c r="N48">
        <f t="shared" si="11"/>
        <v>0.4118773946360153</v>
      </c>
      <c r="O48">
        <f t="shared" si="12"/>
        <v>0.54214559386973182</v>
      </c>
      <c r="P48">
        <f t="shared" si="13"/>
        <v>0.54214559386973182</v>
      </c>
      <c r="Q48" t="str">
        <f t="shared" si="14"/>
        <v>03</v>
      </c>
      <c r="R48" t="s">
        <v>80</v>
      </c>
      <c r="S48">
        <v>3</v>
      </c>
      <c r="T48" t="b">
        <f t="shared" si="0"/>
        <v>1</v>
      </c>
      <c r="U48">
        <f t="shared" si="66"/>
        <v>0.10603290676416818</v>
      </c>
      <c r="V48">
        <f t="shared" si="16"/>
        <v>1</v>
      </c>
      <c r="W48">
        <f t="shared" si="17"/>
        <v>1</v>
      </c>
    </row>
    <row r="49" spans="1:42" x14ac:dyDescent="0.3">
      <c r="A49" t="s">
        <v>91</v>
      </c>
      <c r="B49" t="s">
        <v>92</v>
      </c>
      <c r="C49">
        <v>1233</v>
      </c>
      <c r="D49">
        <v>509</v>
      </c>
      <c r="E49" s="1">
        <v>0.4128</v>
      </c>
      <c r="F49">
        <v>1233</v>
      </c>
      <c r="G49">
        <v>508</v>
      </c>
      <c r="H49">
        <v>11</v>
      </c>
      <c r="I49">
        <v>3</v>
      </c>
      <c r="J49">
        <v>262</v>
      </c>
      <c r="K49">
        <v>9</v>
      </c>
      <c r="L49">
        <v>223</v>
      </c>
      <c r="M49">
        <v>0</v>
      </c>
      <c r="N49">
        <f t="shared" si="11"/>
        <v>0.4389763779527559</v>
      </c>
      <c r="O49">
        <f t="shared" si="12"/>
        <v>0.51574803149606296</v>
      </c>
      <c r="P49">
        <f t="shared" si="13"/>
        <v>0.51574803149606296</v>
      </c>
      <c r="Q49" t="str">
        <f t="shared" si="14"/>
        <v>03</v>
      </c>
      <c r="R49" t="s">
        <v>80</v>
      </c>
      <c r="S49">
        <v>3</v>
      </c>
      <c r="T49" t="b">
        <f t="shared" si="0"/>
        <v>1</v>
      </c>
      <c r="U49">
        <f t="shared" si="66"/>
        <v>0.10318911232988015</v>
      </c>
      <c r="V49">
        <f t="shared" si="16"/>
        <v>1</v>
      </c>
      <c r="W49">
        <f t="shared" si="17"/>
        <v>1</v>
      </c>
    </row>
    <row r="50" spans="1:42" x14ac:dyDescent="0.3">
      <c r="A50" t="s">
        <v>93</v>
      </c>
      <c r="B50" t="s">
        <v>94</v>
      </c>
      <c r="C50">
        <v>1393</v>
      </c>
      <c r="D50">
        <v>598</v>
      </c>
      <c r="E50" s="1">
        <v>0.42930000000000001</v>
      </c>
      <c r="F50">
        <v>1393</v>
      </c>
      <c r="G50">
        <v>596</v>
      </c>
      <c r="H50">
        <v>3</v>
      </c>
      <c r="I50">
        <v>3</v>
      </c>
      <c r="J50">
        <v>210</v>
      </c>
      <c r="K50">
        <v>9</v>
      </c>
      <c r="L50">
        <v>371</v>
      </c>
      <c r="M50">
        <v>0</v>
      </c>
      <c r="N50">
        <f t="shared" si="11"/>
        <v>0.62248322147651003</v>
      </c>
      <c r="O50">
        <f t="shared" si="12"/>
        <v>0.3523489932885906</v>
      </c>
      <c r="P50">
        <f t="shared" si="13"/>
        <v>2.6224832214765099</v>
      </c>
      <c r="Q50" t="str">
        <f t="shared" si="14"/>
        <v>03</v>
      </c>
      <c r="R50" t="s">
        <v>80</v>
      </c>
      <c r="S50">
        <v>3</v>
      </c>
      <c r="T50" t="b">
        <f t="shared" si="0"/>
        <v>1</v>
      </c>
      <c r="U50">
        <f t="shared" si="66"/>
        <v>0.12106439163111923</v>
      </c>
      <c r="V50">
        <f t="shared" si="16"/>
        <v>1</v>
      </c>
      <c r="W50">
        <f t="shared" si="17"/>
        <v>1</v>
      </c>
    </row>
    <row r="51" spans="1:42" x14ac:dyDescent="0.3">
      <c r="A51" t="s">
        <v>95</v>
      </c>
      <c r="B51" t="s">
        <v>96</v>
      </c>
      <c r="C51">
        <v>1009</v>
      </c>
      <c r="D51">
        <v>388</v>
      </c>
      <c r="E51" s="1">
        <v>0.38450000000000001</v>
      </c>
      <c r="F51">
        <v>1009</v>
      </c>
      <c r="G51">
        <v>387</v>
      </c>
      <c r="H51">
        <v>2</v>
      </c>
      <c r="I51">
        <v>3</v>
      </c>
      <c r="J51">
        <v>155</v>
      </c>
      <c r="K51">
        <v>2</v>
      </c>
      <c r="L51">
        <v>224</v>
      </c>
      <c r="M51">
        <v>1</v>
      </c>
      <c r="N51">
        <f t="shared" si="11"/>
        <v>0.57881136950904388</v>
      </c>
      <c r="O51">
        <f t="shared" si="12"/>
        <v>0.4005167958656331</v>
      </c>
      <c r="P51">
        <f t="shared" si="13"/>
        <v>2.5788113695090438</v>
      </c>
      <c r="Q51" t="str">
        <f t="shared" si="14"/>
        <v>03</v>
      </c>
      <c r="R51" t="s">
        <v>80</v>
      </c>
      <c r="S51">
        <v>3</v>
      </c>
      <c r="T51" t="b">
        <f t="shared" si="0"/>
        <v>1</v>
      </c>
      <c r="U51">
        <f t="shared" si="66"/>
        <v>7.8610603290676415E-2</v>
      </c>
      <c r="V51">
        <f t="shared" si="16"/>
        <v>1</v>
      </c>
      <c r="W51">
        <f t="shared" si="17"/>
        <v>1</v>
      </c>
    </row>
    <row r="52" spans="1:42" x14ac:dyDescent="0.3">
      <c r="A52" t="s">
        <v>97</v>
      </c>
      <c r="B52" t="s">
        <v>98</v>
      </c>
      <c r="C52">
        <v>924</v>
      </c>
      <c r="D52">
        <v>303</v>
      </c>
      <c r="E52" s="1">
        <v>0.32790000000000002</v>
      </c>
      <c r="F52">
        <v>924</v>
      </c>
      <c r="G52">
        <v>301</v>
      </c>
      <c r="H52">
        <v>3</v>
      </c>
      <c r="I52">
        <v>4</v>
      </c>
      <c r="J52">
        <v>147</v>
      </c>
      <c r="K52">
        <v>4</v>
      </c>
      <c r="L52">
        <v>143</v>
      </c>
      <c r="M52">
        <v>0</v>
      </c>
      <c r="N52">
        <f t="shared" si="11"/>
        <v>0.47508305647840532</v>
      </c>
      <c r="O52">
        <f t="shared" si="12"/>
        <v>0.48837209302325579</v>
      </c>
      <c r="P52">
        <f t="shared" si="13"/>
        <v>0.48837209302325579</v>
      </c>
      <c r="Q52" t="str">
        <f t="shared" si="14"/>
        <v>03</v>
      </c>
      <c r="R52" t="s">
        <v>80</v>
      </c>
      <c r="S52">
        <v>3</v>
      </c>
      <c r="T52" t="b">
        <f t="shared" si="0"/>
        <v>1</v>
      </c>
      <c r="U52">
        <f t="shared" si="66"/>
        <v>6.1141580337192768E-2</v>
      </c>
      <c r="V52">
        <f t="shared" si="16"/>
        <v>1</v>
      </c>
      <c r="W52">
        <f t="shared" si="17"/>
        <v>1</v>
      </c>
    </row>
    <row r="53" spans="1:42" x14ac:dyDescent="0.3">
      <c r="A53" t="s">
        <v>99</v>
      </c>
      <c r="B53" t="s">
        <v>41</v>
      </c>
      <c r="C53">
        <v>0</v>
      </c>
      <c r="D53">
        <v>2478</v>
      </c>
      <c r="E53" t="s">
        <v>42</v>
      </c>
      <c r="F53">
        <v>0</v>
      </c>
      <c r="G53">
        <v>2463</v>
      </c>
      <c r="H53">
        <v>9</v>
      </c>
      <c r="I53">
        <v>10</v>
      </c>
      <c r="J53">
        <v>613</v>
      </c>
      <c r="K53">
        <v>45</v>
      </c>
      <c r="L53">
        <v>1777</v>
      </c>
      <c r="M53">
        <v>9</v>
      </c>
      <c r="N53">
        <f t="shared" si="11"/>
        <v>0.72147787251319528</v>
      </c>
      <c r="O53">
        <f t="shared" si="12"/>
        <v>0.24888347543645961</v>
      </c>
      <c r="P53">
        <f t="shared" si="13"/>
        <v>2.7214778725131952</v>
      </c>
      <c r="Q53" t="str">
        <f t="shared" si="14"/>
        <v>03</v>
      </c>
      <c r="R53" t="s">
        <v>80</v>
      </c>
      <c r="S53" t="s">
        <v>43</v>
      </c>
      <c r="T53" t="b">
        <f t="shared" si="0"/>
        <v>0</v>
      </c>
      <c r="V53">
        <f t="shared" si="16"/>
        <v>1</v>
      </c>
      <c r="W53">
        <f t="shared" si="17"/>
        <v>1</v>
      </c>
    </row>
    <row r="54" spans="1:42" x14ac:dyDescent="0.3">
      <c r="A54" t="s">
        <v>99</v>
      </c>
      <c r="B54" t="s">
        <v>44</v>
      </c>
      <c r="C54">
        <v>0</v>
      </c>
      <c r="D54">
        <v>562</v>
      </c>
      <c r="E54" t="s">
        <v>42</v>
      </c>
      <c r="F54">
        <v>0</v>
      </c>
      <c r="G54">
        <v>559</v>
      </c>
      <c r="H54">
        <v>6</v>
      </c>
      <c r="I54">
        <v>4</v>
      </c>
      <c r="J54">
        <v>196</v>
      </c>
      <c r="K54">
        <v>10</v>
      </c>
      <c r="L54">
        <v>335</v>
      </c>
      <c r="M54">
        <v>8</v>
      </c>
      <c r="N54">
        <f t="shared" si="11"/>
        <v>0.59928443649373886</v>
      </c>
      <c r="O54">
        <f t="shared" si="12"/>
        <v>0.35062611806797855</v>
      </c>
      <c r="P54">
        <f t="shared" si="13"/>
        <v>2.5992844364937389</v>
      </c>
      <c r="Q54" t="str">
        <f t="shared" si="14"/>
        <v>03</v>
      </c>
      <c r="R54" t="s">
        <v>80</v>
      </c>
      <c r="S54" t="s">
        <v>45</v>
      </c>
      <c r="T54" t="b">
        <f t="shared" si="0"/>
        <v>0</v>
      </c>
      <c r="V54">
        <f t="shared" si="16"/>
        <v>1</v>
      </c>
      <c r="W54">
        <f t="shared" si="17"/>
        <v>1</v>
      </c>
    </row>
    <row r="55" spans="1:42" x14ac:dyDescent="0.3">
      <c r="A55" t="s">
        <v>99</v>
      </c>
      <c r="B55" t="s">
        <v>46</v>
      </c>
      <c r="C55">
        <v>0</v>
      </c>
      <c r="D55">
        <v>823</v>
      </c>
      <c r="E55" t="s">
        <v>42</v>
      </c>
      <c r="F55">
        <v>0</v>
      </c>
      <c r="G55">
        <v>822</v>
      </c>
      <c r="H55">
        <v>4</v>
      </c>
      <c r="I55">
        <v>1</v>
      </c>
      <c r="J55">
        <v>229</v>
      </c>
      <c r="K55">
        <v>6</v>
      </c>
      <c r="L55">
        <v>578</v>
      </c>
      <c r="M55">
        <v>4</v>
      </c>
      <c r="N55">
        <f t="shared" si="11"/>
        <v>0.7031630170316302</v>
      </c>
      <c r="O55">
        <f t="shared" si="12"/>
        <v>0.27858880778588807</v>
      </c>
      <c r="P55">
        <f t="shared" si="13"/>
        <v>2.7031630170316303</v>
      </c>
      <c r="Q55" t="str">
        <f t="shared" si="14"/>
        <v>03</v>
      </c>
      <c r="R55" t="s">
        <v>80</v>
      </c>
      <c r="S55" t="s">
        <v>47</v>
      </c>
      <c r="T55" t="b">
        <f t="shared" si="0"/>
        <v>0</v>
      </c>
      <c r="V55">
        <f t="shared" si="16"/>
        <v>1</v>
      </c>
      <c r="W55">
        <f t="shared" si="17"/>
        <v>1</v>
      </c>
    </row>
    <row r="56" spans="1:42" x14ac:dyDescent="0.3">
      <c r="A56" t="s">
        <v>100</v>
      </c>
      <c r="B56" t="s">
        <v>49</v>
      </c>
      <c r="C56">
        <f>SUM(C43:C52)</f>
        <v>12802</v>
      </c>
      <c r="D56">
        <f>SUM(D43:D52)</f>
        <v>4941</v>
      </c>
      <c r="F56">
        <f t="shared" ref="F56:M56" si="68">SUM(F43:F52)</f>
        <v>12802</v>
      </c>
      <c r="G56">
        <f t="shared" si="68"/>
        <v>4923</v>
      </c>
      <c r="H56">
        <f t="shared" si="68"/>
        <v>37</v>
      </c>
      <c r="I56">
        <f t="shared" si="68"/>
        <v>29</v>
      </c>
      <c r="J56">
        <f t="shared" si="68"/>
        <v>1791</v>
      </c>
      <c r="K56">
        <f t="shared" si="68"/>
        <v>77</v>
      </c>
      <c r="L56">
        <f t="shared" si="68"/>
        <v>2967</v>
      </c>
      <c r="M56">
        <f t="shared" si="68"/>
        <v>22</v>
      </c>
      <c r="N56">
        <f t="shared" si="11"/>
        <v>0.60268129189518582</v>
      </c>
      <c r="O56">
        <f t="shared" si="12"/>
        <v>0.36380255941499084</v>
      </c>
      <c r="P56">
        <f t="shared" si="13"/>
        <v>2.6026812918951858</v>
      </c>
      <c r="Q56" t="str">
        <f t="shared" si="14"/>
        <v>03</v>
      </c>
      <c r="S56" t="s">
        <v>50</v>
      </c>
      <c r="T56" t="b">
        <f t="shared" si="0"/>
        <v>0</v>
      </c>
      <c r="V56">
        <f t="shared" si="16"/>
        <v>1</v>
      </c>
      <c r="W56">
        <f t="shared" si="17"/>
        <v>1</v>
      </c>
    </row>
    <row r="57" spans="1:42" x14ac:dyDescent="0.3">
      <c r="N57" t="str">
        <f t="shared" si="11"/>
        <v/>
      </c>
      <c r="O57" t="str">
        <f t="shared" si="12"/>
        <v/>
      </c>
      <c r="P57" t="str">
        <f t="shared" si="13"/>
        <v/>
      </c>
      <c r="Q57" t="str">
        <f t="shared" si="14"/>
        <v/>
      </c>
      <c r="T57" t="str">
        <f t="shared" si="0"/>
        <v/>
      </c>
      <c r="V57" t="str">
        <f t="shared" si="16"/>
        <v/>
      </c>
      <c r="W57" t="str">
        <f t="shared" si="17"/>
        <v/>
      </c>
    </row>
    <row r="58" spans="1:42" x14ac:dyDescent="0.3">
      <c r="A58" t="s">
        <v>101</v>
      </c>
      <c r="B58" t="s">
        <v>102</v>
      </c>
      <c r="C58">
        <v>2277</v>
      </c>
      <c r="D58">
        <v>792</v>
      </c>
      <c r="E58" s="1">
        <v>0.3478</v>
      </c>
      <c r="F58">
        <v>2277</v>
      </c>
      <c r="G58">
        <v>787</v>
      </c>
      <c r="H58">
        <v>7</v>
      </c>
      <c r="I58">
        <v>3</v>
      </c>
      <c r="J58">
        <v>451</v>
      </c>
      <c r="K58">
        <v>12</v>
      </c>
      <c r="L58">
        <v>310</v>
      </c>
      <c r="M58">
        <v>4</v>
      </c>
      <c r="N58">
        <f t="shared" si="11"/>
        <v>0.39390088945362134</v>
      </c>
      <c r="O58">
        <f t="shared" si="12"/>
        <v>0.57306226175349428</v>
      </c>
      <c r="P58">
        <f t="shared" si="13"/>
        <v>0.57306226175349428</v>
      </c>
      <c r="Q58" t="str">
        <f t="shared" si="14"/>
        <v>04</v>
      </c>
      <c r="R58" t="s">
        <v>80</v>
      </c>
      <c r="S58">
        <v>4</v>
      </c>
      <c r="T58" t="b">
        <f t="shared" si="0"/>
        <v>1</v>
      </c>
      <c r="U58">
        <f>G58/G$67</f>
        <v>0.15749449669801882</v>
      </c>
      <c r="V58">
        <f t="shared" si="16"/>
        <v>1</v>
      </c>
      <c r="W58">
        <f t="shared" si="17"/>
        <v>1</v>
      </c>
    </row>
    <row r="59" spans="1:42" x14ac:dyDescent="0.3">
      <c r="A59" t="s">
        <v>103</v>
      </c>
      <c r="B59" t="s">
        <v>104</v>
      </c>
      <c r="C59">
        <v>2401</v>
      </c>
      <c r="D59">
        <v>820</v>
      </c>
      <c r="E59" s="1">
        <v>0.34150000000000003</v>
      </c>
      <c r="F59">
        <v>2401</v>
      </c>
      <c r="G59">
        <v>817</v>
      </c>
      <c r="H59">
        <v>5</v>
      </c>
      <c r="I59">
        <v>5</v>
      </c>
      <c r="J59">
        <v>493</v>
      </c>
      <c r="K59">
        <v>13</v>
      </c>
      <c r="L59">
        <v>295</v>
      </c>
      <c r="M59">
        <v>6</v>
      </c>
      <c r="N59">
        <f t="shared" si="11"/>
        <v>0.36107711138310894</v>
      </c>
      <c r="O59">
        <f t="shared" si="12"/>
        <v>0.60342717258261935</v>
      </c>
      <c r="P59">
        <f t="shared" si="13"/>
        <v>0.60342717258261935</v>
      </c>
      <c r="Q59" t="str">
        <f t="shared" si="14"/>
        <v>04</v>
      </c>
      <c r="R59" t="s">
        <v>80</v>
      </c>
      <c r="S59">
        <v>4</v>
      </c>
      <c r="T59" t="b">
        <f t="shared" si="0"/>
        <v>1</v>
      </c>
      <c r="U59">
        <f t="shared" ref="U59:U63" si="69">G59/G$67</f>
        <v>0.1634980988593156</v>
      </c>
      <c r="V59">
        <f t="shared" si="16"/>
        <v>1</v>
      </c>
      <c r="W59">
        <f t="shared" si="17"/>
        <v>1</v>
      </c>
    </row>
    <row r="60" spans="1:42" x14ac:dyDescent="0.3">
      <c r="A60" t="s">
        <v>105</v>
      </c>
      <c r="B60" t="s">
        <v>106</v>
      </c>
      <c r="C60">
        <v>2192</v>
      </c>
      <c r="D60">
        <v>932</v>
      </c>
      <c r="E60" s="1">
        <v>0.42520000000000002</v>
      </c>
      <c r="F60">
        <v>2192</v>
      </c>
      <c r="G60">
        <v>928</v>
      </c>
      <c r="H60">
        <v>1</v>
      </c>
      <c r="I60">
        <v>7</v>
      </c>
      <c r="J60">
        <v>532</v>
      </c>
      <c r="K60">
        <v>22</v>
      </c>
      <c r="L60">
        <v>362</v>
      </c>
      <c r="M60">
        <v>4</v>
      </c>
      <c r="N60">
        <f t="shared" si="11"/>
        <v>0.39008620689655171</v>
      </c>
      <c r="O60">
        <f t="shared" si="12"/>
        <v>0.57327586206896552</v>
      </c>
      <c r="P60">
        <f t="shared" si="13"/>
        <v>0.57327586206896552</v>
      </c>
      <c r="Q60" t="str">
        <f t="shared" si="14"/>
        <v>04</v>
      </c>
      <c r="R60" t="s">
        <v>80</v>
      </c>
      <c r="S60">
        <v>4</v>
      </c>
      <c r="T60" t="b">
        <f t="shared" si="0"/>
        <v>1</v>
      </c>
      <c r="U60">
        <f t="shared" si="69"/>
        <v>0.18571142685611366</v>
      </c>
      <c r="V60">
        <f t="shared" si="16"/>
        <v>1</v>
      </c>
      <c r="W60">
        <f t="shared" si="17"/>
        <v>1</v>
      </c>
    </row>
    <row r="61" spans="1:42" x14ac:dyDescent="0.3">
      <c r="A61" t="s">
        <v>107</v>
      </c>
      <c r="B61" t="s">
        <v>108</v>
      </c>
      <c r="C61">
        <v>2568</v>
      </c>
      <c r="D61">
        <v>1064</v>
      </c>
      <c r="E61" s="1">
        <v>0.4143</v>
      </c>
      <c r="F61">
        <v>2568</v>
      </c>
      <c r="G61">
        <v>1062</v>
      </c>
      <c r="H61">
        <v>9</v>
      </c>
      <c r="I61">
        <v>8</v>
      </c>
      <c r="J61">
        <v>580</v>
      </c>
      <c r="K61">
        <v>17</v>
      </c>
      <c r="L61">
        <v>443</v>
      </c>
      <c r="M61">
        <v>5</v>
      </c>
      <c r="N61">
        <f t="shared" si="11"/>
        <v>0.41713747645951038</v>
      </c>
      <c r="O61">
        <f t="shared" si="12"/>
        <v>0.54613935969868177</v>
      </c>
      <c r="P61">
        <f t="shared" si="13"/>
        <v>0.54613935969868177</v>
      </c>
      <c r="Q61" t="str">
        <f t="shared" si="14"/>
        <v>04</v>
      </c>
      <c r="R61" t="s">
        <v>80</v>
      </c>
      <c r="S61">
        <v>4</v>
      </c>
      <c r="T61" t="b">
        <f t="shared" si="0"/>
        <v>1</v>
      </c>
      <c r="U61">
        <f t="shared" si="69"/>
        <v>0.21252751650990595</v>
      </c>
      <c r="V61">
        <f t="shared" si="16"/>
        <v>1</v>
      </c>
      <c r="W61">
        <f t="shared" si="17"/>
        <v>1</v>
      </c>
      <c r="AA61" t="s">
        <v>0</v>
      </c>
      <c r="AB61" t="s">
        <v>1</v>
      </c>
      <c r="AC61" t="s">
        <v>2</v>
      </c>
      <c r="AD61" t="s">
        <v>3</v>
      </c>
      <c r="AE61" t="s">
        <v>4</v>
      </c>
      <c r="AF61" t="s">
        <v>2</v>
      </c>
      <c r="AG61" t="s">
        <v>5</v>
      </c>
      <c r="AH61" t="s">
        <v>6</v>
      </c>
      <c r="AI61" t="s">
        <v>7</v>
      </c>
      <c r="AJ61" t="s">
        <v>8</v>
      </c>
      <c r="AK61" t="s">
        <v>9</v>
      </c>
      <c r="AL61" t="s">
        <v>10</v>
      </c>
      <c r="AM61" t="s">
        <v>11</v>
      </c>
      <c r="AO61" t="s">
        <v>13</v>
      </c>
      <c r="AP61" t="s">
        <v>12</v>
      </c>
    </row>
    <row r="62" spans="1:42" x14ac:dyDescent="0.3">
      <c r="A62" t="s">
        <v>109</v>
      </c>
      <c r="B62" t="s">
        <v>110</v>
      </c>
      <c r="C62">
        <v>2013</v>
      </c>
      <c r="D62">
        <v>814</v>
      </c>
      <c r="E62" s="1">
        <v>0.40439999999999998</v>
      </c>
      <c r="F62">
        <v>2013</v>
      </c>
      <c r="G62">
        <v>811</v>
      </c>
      <c r="H62">
        <v>2</v>
      </c>
      <c r="I62">
        <v>7</v>
      </c>
      <c r="J62">
        <v>363</v>
      </c>
      <c r="K62">
        <v>16</v>
      </c>
      <c r="L62">
        <v>422</v>
      </c>
      <c r="M62">
        <v>1</v>
      </c>
      <c r="N62">
        <f t="shared" si="11"/>
        <v>0.52034525277435262</v>
      </c>
      <c r="O62">
        <f t="shared" si="12"/>
        <v>0.44759556103575832</v>
      </c>
      <c r="P62">
        <f t="shared" si="13"/>
        <v>2.5203452527743524</v>
      </c>
      <c r="Q62" t="str">
        <f t="shared" si="14"/>
        <v>04</v>
      </c>
      <c r="R62" t="s">
        <v>80</v>
      </c>
      <c r="S62">
        <v>4</v>
      </c>
      <c r="T62" t="b">
        <f t="shared" si="0"/>
        <v>1</v>
      </c>
      <c r="U62">
        <f t="shared" si="69"/>
        <v>0.16229737842705624</v>
      </c>
      <c r="V62">
        <f t="shared" si="16"/>
        <v>1</v>
      </c>
      <c r="W62">
        <f t="shared" si="17"/>
        <v>1</v>
      </c>
      <c r="AA62" t="s">
        <v>64</v>
      </c>
      <c r="AB62" t="s">
        <v>65</v>
      </c>
      <c r="AC62">
        <v>2661</v>
      </c>
      <c r="AD62">
        <v>1183</v>
      </c>
      <c r="AE62" s="1">
        <v>0.4446</v>
      </c>
      <c r="AF62">
        <v>2661</v>
      </c>
      <c r="AG62">
        <v>1179</v>
      </c>
      <c r="AH62">
        <v>7</v>
      </c>
      <c r="AI62">
        <v>10</v>
      </c>
      <c r="AJ62">
        <v>675</v>
      </c>
      <c r="AK62">
        <v>19</v>
      </c>
      <c r="AL62">
        <v>465</v>
      </c>
      <c r="AM62">
        <v>3</v>
      </c>
      <c r="AO62">
        <f>AJ62/AG62</f>
        <v>0.5725190839694656</v>
      </c>
      <c r="AP62">
        <f>AL62/AG62</f>
        <v>0.3944020356234097</v>
      </c>
    </row>
    <row r="63" spans="1:42" x14ac:dyDescent="0.3">
      <c r="A63" t="s">
        <v>111</v>
      </c>
      <c r="B63" t="s">
        <v>112</v>
      </c>
      <c r="C63">
        <v>1211</v>
      </c>
      <c r="D63">
        <v>594</v>
      </c>
      <c r="E63" s="1">
        <v>0.49049999999999999</v>
      </c>
      <c r="F63">
        <v>1211</v>
      </c>
      <c r="G63">
        <v>592</v>
      </c>
      <c r="H63">
        <v>4</v>
      </c>
      <c r="I63">
        <v>6</v>
      </c>
      <c r="J63">
        <v>260</v>
      </c>
      <c r="K63">
        <v>12</v>
      </c>
      <c r="L63">
        <v>308</v>
      </c>
      <c r="M63">
        <v>2</v>
      </c>
      <c r="N63">
        <f t="shared" si="11"/>
        <v>0.52027027027027029</v>
      </c>
      <c r="O63">
        <f t="shared" si="12"/>
        <v>0.4391891891891892</v>
      </c>
      <c r="P63">
        <f t="shared" si="13"/>
        <v>2.5202702702702702</v>
      </c>
      <c r="Q63" t="str">
        <f t="shared" si="14"/>
        <v>04</v>
      </c>
      <c r="R63" t="s">
        <v>80</v>
      </c>
      <c r="S63">
        <v>4</v>
      </c>
      <c r="T63" t="b">
        <f t="shared" si="0"/>
        <v>1</v>
      </c>
      <c r="U63">
        <f t="shared" si="69"/>
        <v>0.11847108264958975</v>
      </c>
      <c r="V63">
        <f t="shared" si="16"/>
        <v>1</v>
      </c>
      <c r="W63">
        <f t="shared" si="17"/>
        <v>1</v>
      </c>
      <c r="AA63" t="s">
        <v>72</v>
      </c>
      <c r="AB63" t="s">
        <v>73</v>
      </c>
      <c r="AC63">
        <v>67</v>
      </c>
      <c r="AD63">
        <v>24</v>
      </c>
      <c r="AE63" s="1">
        <v>0.35820000000000002</v>
      </c>
      <c r="AF63">
        <v>67</v>
      </c>
      <c r="AG63">
        <v>24</v>
      </c>
      <c r="AH63">
        <v>1</v>
      </c>
      <c r="AI63">
        <v>0</v>
      </c>
      <c r="AJ63">
        <v>11</v>
      </c>
      <c r="AK63">
        <v>0</v>
      </c>
      <c r="AL63">
        <v>12</v>
      </c>
      <c r="AM63">
        <v>0</v>
      </c>
      <c r="AO63">
        <f t="shared" ref="AO63:AO65" si="70">AJ63/AG63</f>
        <v>0.45833333333333331</v>
      </c>
      <c r="AP63">
        <f t="shared" ref="AP63:AP65" si="71">AL63/AG63</f>
        <v>0.5</v>
      </c>
    </row>
    <row r="64" spans="1:42" x14ac:dyDescent="0.3">
      <c r="A64" t="s">
        <v>113</v>
      </c>
      <c r="B64" t="s">
        <v>41</v>
      </c>
      <c r="C64">
        <v>0</v>
      </c>
      <c r="D64">
        <v>1523</v>
      </c>
      <c r="E64" t="s">
        <v>42</v>
      </c>
      <c r="F64">
        <v>0</v>
      </c>
      <c r="G64">
        <v>1518</v>
      </c>
      <c r="H64">
        <v>7</v>
      </c>
      <c r="I64">
        <v>7</v>
      </c>
      <c r="J64">
        <v>654</v>
      </c>
      <c r="K64">
        <v>14</v>
      </c>
      <c r="L64">
        <v>829</v>
      </c>
      <c r="M64">
        <v>7</v>
      </c>
      <c r="N64">
        <f t="shared" si="11"/>
        <v>0.54611330698287219</v>
      </c>
      <c r="O64">
        <f t="shared" si="12"/>
        <v>0.43083003952569171</v>
      </c>
      <c r="P64">
        <f t="shared" si="13"/>
        <v>2.5461133069828721</v>
      </c>
      <c r="Q64" t="str">
        <f t="shared" si="14"/>
        <v>04</v>
      </c>
      <c r="R64" t="s">
        <v>80</v>
      </c>
      <c r="S64" t="s">
        <v>43</v>
      </c>
      <c r="T64" t="b">
        <f t="shared" si="0"/>
        <v>0</v>
      </c>
      <c r="V64">
        <f t="shared" si="16"/>
        <v>1</v>
      </c>
      <c r="W64">
        <f t="shared" si="17"/>
        <v>1</v>
      </c>
      <c r="AA64" t="s">
        <v>133</v>
      </c>
      <c r="AB64" t="s">
        <v>134</v>
      </c>
      <c r="AC64">
        <v>412</v>
      </c>
      <c r="AD64">
        <v>178</v>
      </c>
      <c r="AE64" s="1">
        <v>0.432</v>
      </c>
      <c r="AF64">
        <v>412</v>
      </c>
      <c r="AG64">
        <v>178</v>
      </c>
      <c r="AH64">
        <v>5</v>
      </c>
      <c r="AI64">
        <v>0</v>
      </c>
      <c r="AJ64">
        <v>86</v>
      </c>
      <c r="AK64">
        <v>3</v>
      </c>
      <c r="AL64">
        <v>84</v>
      </c>
      <c r="AM64">
        <v>0</v>
      </c>
      <c r="AO64">
        <f t="shared" si="70"/>
        <v>0.48314606741573035</v>
      </c>
      <c r="AP64">
        <f t="shared" si="71"/>
        <v>0.47191011235955055</v>
      </c>
    </row>
    <row r="65" spans="1:44" x14ac:dyDescent="0.3">
      <c r="A65" t="s">
        <v>113</v>
      </c>
      <c r="B65" t="s">
        <v>44</v>
      </c>
      <c r="C65">
        <v>0</v>
      </c>
      <c r="D65">
        <v>490</v>
      </c>
      <c r="E65" t="s">
        <v>42</v>
      </c>
      <c r="F65">
        <v>0</v>
      </c>
      <c r="G65">
        <v>487</v>
      </c>
      <c r="H65">
        <v>7</v>
      </c>
      <c r="I65">
        <v>4</v>
      </c>
      <c r="J65">
        <v>246</v>
      </c>
      <c r="K65">
        <v>5</v>
      </c>
      <c r="L65">
        <v>224</v>
      </c>
      <c r="M65">
        <v>1</v>
      </c>
      <c r="N65">
        <f t="shared" si="11"/>
        <v>0.45995893223819301</v>
      </c>
      <c r="O65">
        <f t="shared" si="12"/>
        <v>0.50513347022587274</v>
      </c>
      <c r="P65">
        <f t="shared" si="13"/>
        <v>0.50513347022587274</v>
      </c>
      <c r="Q65" t="str">
        <f t="shared" si="14"/>
        <v>04</v>
      </c>
      <c r="R65" t="s">
        <v>80</v>
      </c>
      <c r="S65" t="s">
        <v>45</v>
      </c>
      <c r="T65" t="b">
        <f t="shared" si="0"/>
        <v>0</v>
      </c>
      <c r="V65">
        <f t="shared" si="16"/>
        <v>1</v>
      </c>
      <c r="W65">
        <f t="shared" si="17"/>
        <v>1</v>
      </c>
      <c r="AB65" t="s">
        <v>1102</v>
      </c>
      <c r="AC65">
        <f>SUM(AC62:AC64)</f>
        <v>3140</v>
      </c>
      <c r="AD65">
        <f>SUM(AD62:AD64)</f>
        <v>1385</v>
      </c>
      <c r="AF65">
        <f t="shared" ref="AF65:AM65" si="72">SUM(AF62:AF64)</f>
        <v>3140</v>
      </c>
      <c r="AG65">
        <f t="shared" si="72"/>
        <v>1381</v>
      </c>
      <c r="AH65">
        <f t="shared" si="72"/>
        <v>13</v>
      </c>
      <c r="AI65">
        <f t="shared" si="72"/>
        <v>10</v>
      </c>
      <c r="AJ65">
        <f t="shared" si="72"/>
        <v>772</v>
      </c>
      <c r="AK65">
        <f t="shared" si="72"/>
        <v>22</v>
      </c>
      <c r="AL65">
        <f t="shared" si="72"/>
        <v>561</v>
      </c>
      <c r="AM65">
        <f t="shared" si="72"/>
        <v>3</v>
      </c>
      <c r="AO65">
        <f t="shared" si="70"/>
        <v>0.55901520637219404</v>
      </c>
      <c r="AP65">
        <f t="shared" si="71"/>
        <v>0.40622737146994931</v>
      </c>
    </row>
    <row r="66" spans="1:44" x14ac:dyDescent="0.3">
      <c r="A66" t="s">
        <v>113</v>
      </c>
      <c r="B66" t="s">
        <v>46</v>
      </c>
      <c r="C66">
        <v>0</v>
      </c>
      <c r="D66">
        <v>1741</v>
      </c>
      <c r="E66" t="s">
        <v>42</v>
      </c>
      <c r="F66">
        <v>0</v>
      </c>
      <c r="G66">
        <v>1734</v>
      </c>
      <c r="H66">
        <v>7</v>
      </c>
      <c r="I66">
        <v>6</v>
      </c>
      <c r="J66">
        <v>723</v>
      </c>
      <c r="K66">
        <v>28</v>
      </c>
      <c r="L66">
        <v>968</v>
      </c>
      <c r="M66">
        <v>2</v>
      </c>
      <c r="N66">
        <f t="shared" si="11"/>
        <v>0.55824682814302196</v>
      </c>
      <c r="O66">
        <f t="shared" si="12"/>
        <v>0.41695501730103807</v>
      </c>
      <c r="P66">
        <f t="shared" si="13"/>
        <v>2.5582468281430222</v>
      </c>
      <c r="Q66" t="str">
        <f t="shared" si="14"/>
        <v>04</v>
      </c>
      <c r="R66" t="s">
        <v>80</v>
      </c>
      <c r="S66" t="s">
        <v>47</v>
      </c>
      <c r="T66" t="b">
        <f t="shared" si="0"/>
        <v>0</v>
      </c>
      <c r="V66">
        <f t="shared" si="16"/>
        <v>1</v>
      </c>
      <c r="W66">
        <f t="shared" si="17"/>
        <v>1</v>
      </c>
    </row>
    <row r="67" spans="1:44" x14ac:dyDescent="0.3">
      <c r="A67" t="s">
        <v>114</v>
      </c>
      <c r="B67" t="s">
        <v>49</v>
      </c>
      <c r="C67">
        <f>SUM(C58:C63)</f>
        <v>12662</v>
      </c>
      <c r="D67">
        <f>SUM(D58:D63)</f>
        <v>5016</v>
      </c>
      <c r="F67">
        <f t="shared" ref="F67:M67" si="73">SUM(F58:F63)</f>
        <v>12662</v>
      </c>
      <c r="G67">
        <f t="shared" si="73"/>
        <v>4997</v>
      </c>
      <c r="H67">
        <f t="shared" si="73"/>
        <v>28</v>
      </c>
      <c r="I67">
        <f t="shared" si="73"/>
        <v>36</v>
      </c>
      <c r="J67">
        <f t="shared" si="73"/>
        <v>2679</v>
      </c>
      <c r="K67">
        <f t="shared" si="73"/>
        <v>92</v>
      </c>
      <c r="L67">
        <f t="shared" si="73"/>
        <v>2140</v>
      </c>
      <c r="M67">
        <f t="shared" si="73"/>
        <v>22</v>
      </c>
      <c r="N67">
        <f t="shared" si="11"/>
        <v>0.42825695417250348</v>
      </c>
      <c r="O67">
        <f t="shared" si="12"/>
        <v>0.53612167300380231</v>
      </c>
      <c r="P67">
        <f t="shared" ref="P67:P130" si="74">IF(G67="","",IF(G67=0,10,IF(G67=0,10,IF(N67=O67,9,IF(O67&gt;N67,O67,N67+2)))))</f>
        <v>0.53612167300380231</v>
      </c>
      <c r="Q67" t="str">
        <f t="shared" ref="Q67:Q130" si="75">IF(LEFT(A67,3)="Dis",Q66,IF(LEFT(A67,2)="HD",Q66,LEFT(A67,2)))</f>
        <v>04</v>
      </c>
      <c r="S67" t="s">
        <v>50</v>
      </c>
      <c r="T67" t="b">
        <f t="shared" si="0"/>
        <v>0</v>
      </c>
      <c r="V67">
        <f t="shared" ref="V67:V130" si="76">IF(S67="","",IF(S67="WE",0,1))</f>
        <v>1</v>
      </c>
      <c r="W67">
        <f t="shared" ref="W67:W130" si="77">IF(S67="","",IF(S67="SL",0,1))</f>
        <v>1</v>
      </c>
      <c r="AA67" t="s">
        <v>67</v>
      </c>
      <c r="AB67" t="s">
        <v>68</v>
      </c>
      <c r="AC67">
        <v>1618</v>
      </c>
      <c r="AD67">
        <v>855</v>
      </c>
      <c r="AE67" s="1">
        <v>0.52839999999999998</v>
      </c>
      <c r="AF67">
        <v>1618</v>
      </c>
      <c r="AG67">
        <v>853</v>
      </c>
      <c r="AH67">
        <v>7</v>
      </c>
      <c r="AI67">
        <v>3</v>
      </c>
      <c r="AJ67">
        <v>599</v>
      </c>
      <c r="AK67">
        <v>9</v>
      </c>
      <c r="AL67">
        <v>231</v>
      </c>
      <c r="AM67">
        <v>4</v>
      </c>
      <c r="AO67">
        <f>AJ67/AG67</f>
        <v>0.70222743259085585</v>
      </c>
      <c r="AP67">
        <f>AL67/AG67</f>
        <v>0.27080890973036342</v>
      </c>
    </row>
    <row r="68" spans="1:44" x14ac:dyDescent="0.3">
      <c r="N68" t="str">
        <f t="shared" si="11"/>
        <v/>
      </c>
      <c r="O68" t="str">
        <f t="shared" si="12"/>
        <v/>
      </c>
      <c r="P68" t="str">
        <f t="shared" si="74"/>
        <v/>
      </c>
      <c r="Q68" t="str">
        <f t="shared" si="75"/>
        <v/>
      </c>
      <c r="T68" t="str">
        <f t="shared" si="0"/>
        <v/>
      </c>
      <c r="V68" t="str">
        <f t="shared" si="76"/>
        <v/>
      </c>
      <c r="W68" t="str">
        <f t="shared" si="77"/>
        <v/>
      </c>
    </row>
    <row r="69" spans="1:44" x14ac:dyDescent="0.3">
      <c r="A69" t="s">
        <v>115</v>
      </c>
      <c r="B69" t="s">
        <v>116</v>
      </c>
      <c r="C69">
        <v>478</v>
      </c>
      <c r="D69">
        <v>191</v>
      </c>
      <c r="E69" s="1">
        <v>0.39960000000000001</v>
      </c>
      <c r="F69">
        <v>478</v>
      </c>
      <c r="G69">
        <v>189</v>
      </c>
      <c r="H69">
        <v>5</v>
      </c>
      <c r="I69">
        <v>1</v>
      </c>
      <c r="J69">
        <v>70</v>
      </c>
      <c r="K69">
        <v>1</v>
      </c>
      <c r="L69">
        <v>109</v>
      </c>
      <c r="M69">
        <v>3</v>
      </c>
      <c r="N69">
        <f t="shared" si="11"/>
        <v>0.57671957671957674</v>
      </c>
      <c r="O69">
        <f t="shared" si="12"/>
        <v>0.37037037037037035</v>
      </c>
      <c r="P69">
        <f t="shared" si="74"/>
        <v>2.5767195767195767</v>
      </c>
      <c r="Q69" t="str">
        <f t="shared" si="75"/>
        <v>05</v>
      </c>
      <c r="R69" t="s">
        <v>71</v>
      </c>
      <c r="S69">
        <v>5</v>
      </c>
      <c r="T69" t="b">
        <f t="shared" si="0"/>
        <v>1</v>
      </c>
      <c r="U69">
        <f>G69/G$89</f>
        <v>3.8485033598045205E-2</v>
      </c>
      <c r="V69">
        <f t="shared" si="76"/>
        <v>1</v>
      </c>
      <c r="W69">
        <f t="shared" si="77"/>
        <v>1</v>
      </c>
      <c r="AA69" t="s">
        <v>1075</v>
      </c>
      <c r="AB69" t="s">
        <v>444</v>
      </c>
      <c r="AD69">
        <f t="shared" ref="AD69:AM73" si="78">SUMIF($R$2:$R$716,$AB69,D$2:D$716)</f>
        <v>129463</v>
      </c>
      <c r="AE69">
        <f t="shared" si="78"/>
        <v>50.837999999999994</v>
      </c>
      <c r="AF69">
        <f t="shared" si="78"/>
        <v>205110</v>
      </c>
      <c r="AG69">
        <f t="shared" si="78"/>
        <v>141064.30203080553</v>
      </c>
      <c r="AH69">
        <f t="shared" si="78"/>
        <v>387.89847410574117</v>
      </c>
      <c r="AI69">
        <f t="shared" si="78"/>
        <v>632.88842443125304</v>
      </c>
      <c r="AJ69">
        <f t="shared" si="78"/>
        <v>80052.540625264388</v>
      </c>
      <c r="AK69">
        <f t="shared" si="78"/>
        <v>1420.6076139393824</v>
      </c>
      <c r="AL69">
        <f t="shared" si="78"/>
        <v>57836.663859099375</v>
      </c>
      <c r="AM69">
        <f t="shared" si="78"/>
        <v>733.70303396539975</v>
      </c>
      <c r="AN69">
        <f>AL69/(AJ69+AL69)</f>
        <v>0.41944301640856801</v>
      </c>
      <c r="AO69">
        <f>AN69-AN$42</f>
        <v>3.0090865574538994E-2</v>
      </c>
      <c r="AP69">
        <f>AL69/AG69</f>
        <v>0.4100021268773516</v>
      </c>
      <c r="AQ69">
        <f>AJ69/AG69</f>
        <v>0.56748971549005056</v>
      </c>
      <c r="AR69">
        <f>IF(AQ69&gt;AP69,AQ69,AP69+2)</f>
        <v>0.56748971549005056</v>
      </c>
    </row>
    <row r="70" spans="1:44" x14ac:dyDescent="0.3">
      <c r="A70" t="s">
        <v>117</v>
      </c>
      <c r="B70" t="s">
        <v>118</v>
      </c>
      <c r="C70">
        <v>1770</v>
      </c>
      <c r="D70">
        <v>798</v>
      </c>
      <c r="E70" s="1">
        <v>0.45079999999999998</v>
      </c>
      <c r="F70">
        <v>1770</v>
      </c>
      <c r="G70">
        <v>789</v>
      </c>
      <c r="H70">
        <v>2</v>
      </c>
      <c r="I70">
        <v>3</v>
      </c>
      <c r="J70">
        <v>441</v>
      </c>
      <c r="K70">
        <v>10</v>
      </c>
      <c r="L70">
        <v>328</v>
      </c>
      <c r="M70">
        <v>5</v>
      </c>
      <c r="N70">
        <f t="shared" si="11"/>
        <v>0.41571609632446133</v>
      </c>
      <c r="O70">
        <f t="shared" si="12"/>
        <v>0.55893536121673004</v>
      </c>
      <c r="P70">
        <f t="shared" si="74"/>
        <v>0.55893536121673004</v>
      </c>
      <c r="Q70" t="str">
        <f t="shared" si="75"/>
        <v>05</v>
      </c>
      <c r="R70" t="s">
        <v>119</v>
      </c>
      <c r="S70">
        <v>5</v>
      </c>
      <c r="T70" t="b">
        <f t="shared" si="0"/>
        <v>1</v>
      </c>
      <c r="U70">
        <f t="shared" ref="U70:U85" si="79">G70/G$89</f>
        <v>0.16065974343310935</v>
      </c>
      <c r="V70">
        <f t="shared" si="76"/>
        <v>1</v>
      </c>
      <c r="W70">
        <f t="shared" si="77"/>
        <v>1</v>
      </c>
      <c r="AA70" t="s">
        <v>1103</v>
      </c>
      <c r="AB70" t="s">
        <v>366</v>
      </c>
      <c r="AD70">
        <f t="shared" si="78"/>
        <v>38191</v>
      </c>
      <c r="AE70">
        <f t="shared" si="78"/>
        <v>15.309300000000004</v>
      </c>
      <c r="AF70">
        <f t="shared" si="78"/>
        <v>56608</v>
      </c>
      <c r="AG70">
        <f t="shared" si="78"/>
        <v>43101.627665998225</v>
      </c>
      <c r="AH70">
        <f t="shared" si="78"/>
        <v>199.36135332108512</v>
      </c>
      <c r="AI70">
        <f t="shared" si="78"/>
        <v>194.95970348822382</v>
      </c>
      <c r="AJ70">
        <f t="shared" si="78"/>
        <v>31939.736060392195</v>
      </c>
      <c r="AK70">
        <f t="shared" si="78"/>
        <v>497.53123870840784</v>
      </c>
      <c r="AL70">
        <f t="shared" si="78"/>
        <v>10012.901236170319</v>
      </c>
      <c r="AM70">
        <f t="shared" si="78"/>
        <v>257.13807391798696</v>
      </c>
      <c r="AN70">
        <f t="shared" ref="AN70:AN73" si="80">AL70/(AJ70+AL70)</f>
        <v>0.23867155634076787</v>
      </c>
      <c r="AO70">
        <f>AN70-AN$42</f>
        <v>-0.15068059449326116</v>
      </c>
      <c r="AP70">
        <f t="shared" ref="AP70:AP73" si="81">AL70/AG70</f>
        <v>0.23230912098638079</v>
      </c>
      <c r="AQ70">
        <f t="shared" ref="AQ70:AQ73" si="82">AJ70/AG70</f>
        <v>0.74103317647070299</v>
      </c>
      <c r="AR70">
        <f t="shared" ref="AR70:AR73" si="83">IF(AQ70&gt;AP70,AQ70,AP70+2)</f>
        <v>0.74103317647070299</v>
      </c>
    </row>
    <row r="71" spans="1:44" x14ac:dyDescent="0.3">
      <c r="A71" t="s">
        <v>120</v>
      </c>
      <c r="B71" t="s">
        <v>121</v>
      </c>
      <c r="C71">
        <v>974</v>
      </c>
      <c r="D71">
        <v>464</v>
      </c>
      <c r="E71" s="1">
        <v>0.47639999999999999</v>
      </c>
      <c r="F71">
        <v>974</v>
      </c>
      <c r="G71">
        <v>462</v>
      </c>
      <c r="H71">
        <v>8</v>
      </c>
      <c r="I71">
        <v>7</v>
      </c>
      <c r="J71">
        <v>229</v>
      </c>
      <c r="K71">
        <v>15</v>
      </c>
      <c r="L71">
        <v>199</v>
      </c>
      <c r="M71">
        <v>4</v>
      </c>
      <c r="N71">
        <f t="shared" si="11"/>
        <v>0.43073593073593075</v>
      </c>
      <c r="O71">
        <f t="shared" si="12"/>
        <v>0.49567099567099565</v>
      </c>
      <c r="P71">
        <f t="shared" si="74"/>
        <v>0.49567099567099565</v>
      </c>
      <c r="Q71" t="str">
        <f t="shared" si="75"/>
        <v>05</v>
      </c>
      <c r="R71" t="s">
        <v>37</v>
      </c>
      <c r="S71">
        <v>5</v>
      </c>
      <c r="T71" t="b">
        <f t="shared" si="0"/>
        <v>1</v>
      </c>
      <c r="U71">
        <f t="shared" si="79"/>
        <v>9.407452657299939E-2</v>
      </c>
      <c r="V71">
        <f t="shared" si="76"/>
        <v>1</v>
      </c>
      <c r="W71">
        <f t="shared" si="77"/>
        <v>1</v>
      </c>
      <c r="AA71" t="s">
        <v>1104</v>
      </c>
      <c r="AB71" t="s">
        <v>258</v>
      </c>
      <c r="AD71">
        <f t="shared" si="78"/>
        <v>40275</v>
      </c>
      <c r="AE71">
        <f t="shared" si="78"/>
        <v>16.550699999999999</v>
      </c>
      <c r="AF71">
        <f t="shared" si="78"/>
        <v>71194</v>
      </c>
      <c r="AG71">
        <f t="shared" si="78"/>
        <v>48641.771729043903</v>
      </c>
      <c r="AH71">
        <f t="shared" si="78"/>
        <v>257.08097972539576</v>
      </c>
      <c r="AI71">
        <f t="shared" si="78"/>
        <v>259.42897775154972</v>
      </c>
      <c r="AJ71">
        <f t="shared" si="78"/>
        <v>29224.336737540583</v>
      </c>
      <c r="AK71">
        <f t="shared" si="78"/>
        <v>492.43072247809005</v>
      </c>
      <c r="AL71">
        <f t="shared" si="78"/>
        <v>18102.348067070219</v>
      </c>
      <c r="AM71">
        <f t="shared" si="78"/>
        <v>306.14624447805511</v>
      </c>
      <c r="AN71">
        <f t="shared" si="80"/>
        <v>0.38249769959180824</v>
      </c>
      <c r="AO71">
        <f>AN71-AN$42</f>
        <v>-6.8544512422207826E-3</v>
      </c>
      <c r="AP71">
        <f t="shared" si="81"/>
        <v>0.37215642900320883</v>
      </c>
      <c r="AQ71">
        <f t="shared" si="82"/>
        <v>0.60080740685871836</v>
      </c>
      <c r="AR71">
        <f t="shared" si="83"/>
        <v>0.60080740685871836</v>
      </c>
    </row>
    <row r="72" spans="1:44" x14ac:dyDescent="0.3">
      <c r="A72" t="s">
        <v>122</v>
      </c>
      <c r="B72" t="s">
        <v>123</v>
      </c>
      <c r="C72">
        <v>472</v>
      </c>
      <c r="D72">
        <v>200</v>
      </c>
      <c r="E72" s="1">
        <v>0.42370000000000002</v>
      </c>
      <c r="F72">
        <v>472</v>
      </c>
      <c r="G72">
        <v>200</v>
      </c>
      <c r="H72">
        <v>2</v>
      </c>
      <c r="I72">
        <v>3</v>
      </c>
      <c r="J72">
        <v>76</v>
      </c>
      <c r="K72">
        <v>1</v>
      </c>
      <c r="L72">
        <v>118</v>
      </c>
      <c r="M72">
        <v>0</v>
      </c>
      <c r="N72">
        <f t="shared" si="11"/>
        <v>0.59</v>
      </c>
      <c r="O72">
        <f t="shared" si="12"/>
        <v>0.38</v>
      </c>
      <c r="P72">
        <f t="shared" si="74"/>
        <v>2.59</v>
      </c>
      <c r="Q72" t="str">
        <f t="shared" si="75"/>
        <v>05</v>
      </c>
      <c r="R72" t="s">
        <v>71</v>
      </c>
      <c r="S72">
        <v>5</v>
      </c>
      <c r="T72" t="b">
        <f t="shared" si="0"/>
        <v>1</v>
      </c>
      <c r="U72">
        <f t="shared" si="79"/>
        <v>4.0724903278354714E-2</v>
      </c>
      <c r="V72">
        <f t="shared" si="76"/>
        <v>1</v>
      </c>
      <c r="W72">
        <f t="shared" si="77"/>
        <v>1</v>
      </c>
      <c r="AA72" t="s">
        <v>1054</v>
      </c>
      <c r="AB72" t="s">
        <v>80</v>
      </c>
      <c r="AD72">
        <f t="shared" si="78"/>
        <v>17574</v>
      </c>
      <c r="AE72">
        <f t="shared" si="78"/>
        <v>6.2260999999999997</v>
      </c>
      <c r="AF72">
        <f t="shared" si="78"/>
        <v>25464</v>
      </c>
      <c r="AG72">
        <f t="shared" si="78"/>
        <v>17503</v>
      </c>
      <c r="AH72">
        <f t="shared" si="78"/>
        <v>105</v>
      </c>
      <c r="AI72">
        <f t="shared" si="78"/>
        <v>97</v>
      </c>
      <c r="AJ72">
        <f t="shared" si="78"/>
        <v>7131</v>
      </c>
      <c r="AK72">
        <f t="shared" si="78"/>
        <v>277</v>
      </c>
      <c r="AL72">
        <f t="shared" si="78"/>
        <v>9818</v>
      </c>
      <c r="AM72">
        <f t="shared" si="78"/>
        <v>75</v>
      </c>
      <c r="AN72">
        <f t="shared" si="80"/>
        <v>0.5792672134049206</v>
      </c>
      <c r="AO72">
        <f>AN72-AN$42</f>
        <v>0.18991506257089158</v>
      </c>
      <c r="AP72">
        <f t="shared" si="81"/>
        <v>0.56093241158658513</v>
      </c>
      <c r="AQ72">
        <f t="shared" si="82"/>
        <v>0.40741587156487458</v>
      </c>
      <c r="AR72">
        <f t="shared" si="83"/>
        <v>2.560932411586585</v>
      </c>
    </row>
    <row r="73" spans="1:44" x14ac:dyDescent="0.3">
      <c r="A73" t="s">
        <v>124</v>
      </c>
      <c r="B73" t="s">
        <v>125</v>
      </c>
      <c r="C73">
        <v>1988</v>
      </c>
      <c r="D73">
        <v>915</v>
      </c>
      <c r="E73" s="1">
        <v>0.46029999999999999</v>
      </c>
      <c r="F73">
        <v>1988</v>
      </c>
      <c r="G73">
        <v>913</v>
      </c>
      <c r="H73">
        <v>13</v>
      </c>
      <c r="I73">
        <v>3</v>
      </c>
      <c r="J73">
        <v>478</v>
      </c>
      <c r="K73">
        <v>14</v>
      </c>
      <c r="L73">
        <v>400</v>
      </c>
      <c r="M73">
        <v>5</v>
      </c>
      <c r="N73">
        <f t="shared" si="11"/>
        <v>0.43811610076670315</v>
      </c>
      <c r="O73">
        <f t="shared" si="12"/>
        <v>0.52354874041621025</v>
      </c>
      <c r="P73">
        <f t="shared" si="74"/>
        <v>0.52354874041621025</v>
      </c>
      <c r="Q73" t="str">
        <f t="shared" si="75"/>
        <v>05</v>
      </c>
      <c r="R73" t="s">
        <v>126</v>
      </c>
      <c r="S73">
        <v>5</v>
      </c>
      <c r="T73" t="b">
        <f t="shared" si="0"/>
        <v>1</v>
      </c>
      <c r="U73">
        <f t="shared" si="79"/>
        <v>0.18590918346568927</v>
      </c>
      <c r="V73">
        <f t="shared" si="76"/>
        <v>1</v>
      </c>
      <c r="W73">
        <f t="shared" si="77"/>
        <v>1</v>
      </c>
      <c r="AA73" t="s">
        <v>1105</v>
      </c>
      <c r="AB73" t="s">
        <v>249</v>
      </c>
      <c r="AD73">
        <f t="shared" si="78"/>
        <v>28186</v>
      </c>
      <c r="AE73">
        <f t="shared" si="78"/>
        <v>10.683999999999997</v>
      </c>
      <c r="AF73">
        <f t="shared" si="78"/>
        <v>41267</v>
      </c>
      <c r="AG73">
        <f t="shared" si="78"/>
        <v>28223.313483855731</v>
      </c>
      <c r="AH73">
        <f t="shared" si="78"/>
        <v>147.18940478340602</v>
      </c>
      <c r="AI73">
        <f t="shared" si="78"/>
        <v>126.44848740826187</v>
      </c>
      <c r="AJ73">
        <f t="shared" si="78"/>
        <v>18997.414612645221</v>
      </c>
      <c r="AK73">
        <f t="shared" si="78"/>
        <v>397.68221965419184</v>
      </c>
      <c r="AL73">
        <f t="shared" si="78"/>
        <v>8402.9886338355027</v>
      </c>
      <c r="AM73">
        <f t="shared" si="78"/>
        <v>151.59012552914908</v>
      </c>
      <c r="AN73">
        <f t="shared" si="80"/>
        <v>0.30667390396580285</v>
      </c>
      <c r="AO73">
        <f>AN73-AN$42</f>
        <v>-8.2678246868226168E-2</v>
      </c>
      <c r="AP73">
        <f t="shared" si="81"/>
        <v>0.29773217941409225</v>
      </c>
      <c r="AQ73">
        <f t="shared" si="82"/>
        <v>0.67311071123920663</v>
      </c>
      <c r="AR73">
        <f t="shared" si="83"/>
        <v>0.67311071123920663</v>
      </c>
    </row>
    <row r="74" spans="1:44" x14ac:dyDescent="0.3">
      <c r="A74" t="s">
        <v>127</v>
      </c>
      <c r="B74" t="s">
        <v>128</v>
      </c>
      <c r="C74">
        <v>305</v>
      </c>
      <c r="D74">
        <v>152</v>
      </c>
      <c r="E74" s="1">
        <v>0.49840000000000001</v>
      </c>
      <c r="F74">
        <v>305</v>
      </c>
      <c r="G74">
        <v>151</v>
      </c>
      <c r="H74">
        <v>1</v>
      </c>
      <c r="I74">
        <v>2</v>
      </c>
      <c r="J74">
        <v>79</v>
      </c>
      <c r="K74">
        <v>2</v>
      </c>
      <c r="L74">
        <v>67</v>
      </c>
      <c r="M74">
        <v>0</v>
      </c>
      <c r="N74">
        <f t="shared" si="11"/>
        <v>0.44370860927152317</v>
      </c>
      <c r="O74">
        <f t="shared" si="12"/>
        <v>0.52317880794701987</v>
      </c>
      <c r="P74">
        <f t="shared" si="74"/>
        <v>0.52317880794701987</v>
      </c>
      <c r="Q74" t="str">
        <f t="shared" si="75"/>
        <v>05</v>
      </c>
      <c r="R74" t="s">
        <v>126</v>
      </c>
      <c r="S74">
        <v>5</v>
      </c>
      <c r="T74" t="b">
        <f t="shared" si="0"/>
        <v>1</v>
      </c>
      <c r="U74">
        <f t="shared" si="79"/>
        <v>3.074730197515781E-2</v>
      </c>
      <c r="V74">
        <f t="shared" si="76"/>
        <v>1</v>
      </c>
      <c r="W74">
        <f t="shared" si="77"/>
        <v>1</v>
      </c>
    </row>
    <row r="75" spans="1:44" x14ac:dyDescent="0.3">
      <c r="A75" t="s">
        <v>129</v>
      </c>
      <c r="B75" t="s">
        <v>130</v>
      </c>
      <c r="C75">
        <v>712</v>
      </c>
      <c r="D75">
        <v>332</v>
      </c>
      <c r="E75" s="1">
        <v>0.46629999999999999</v>
      </c>
      <c r="F75">
        <v>712</v>
      </c>
      <c r="G75">
        <v>332</v>
      </c>
      <c r="H75">
        <v>2</v>
      </c>
      <c r="I75">
        <v>3</v>
      </c>
      <c r="J75">
        <v>168</v>
      </c>
      <c r="K75">
        <v>2</v>
      </c>
      <c r="L75">
        <v>156</v>
      </c>
      <c r="M75">
        <v>1</v>
      </c>
      <c r="N75">
        <f t="shared" si="11"/>
        <v>0.46987951807228917</v>
      </c>
      <c r="O75">
        <f t="shared" si="12"/>
        <v>0.50602409638554213</v>
      </c>
      <c r="P75">
        <f t="shared" si="74"/>
        <v>0.50602409638554213</v>
      </c>
      <c r="Q75" t="str">
        <f t="shared" si="75"/>
        <v>05</v>
      </c>
      <c r="R75" t="s">
        <v>71</v>
      </c>
      <c r="S75">
        <v>5</v>
      </c>
      <c r="T75" t="b">
        <f t="shared" si="0"/>
        <v>1</v>
      </c>
      <c r="U75">
        <f t="shared" si="79"/>
        <v>6.7603339442068824E-2</v>
      </c>
      <c r="V75">
        <f t="shared" si="76"/>
        <v>1</v>
      </c>
      <c r="W75">
        <f t="shared" si="77"/>
        <v>1</v>
      </c>
    </row>
    <row r="76" spans="1:44" x14ac:dyDescent="0.3">
      <c r="A76" t="s">
        <v>131</v>
      </c>
      <c r="B76" t="s">
        <v>132</v>
      </c>
      <c r="C76">
        <v>251</v>
      </c>
      <c r="D76">
        <v>98</v>
      </c>
      <c r="E76" s="1">
        <v>0.39040000000000002</v>
      </c>
      <c r="F76">
        <v>251</v>
      </c>
      <c r="G76">
        <v>97</v>
      </c>
      <c r="H76">
        <v>1</v>
      </c>
      <c r="I76">
        <v>0</v>
      </c>
      <c r="J76">
        <v>23</v>
      </c>
      <c r="K76">
        <v>3</v>
      </c>
      <c r="L76">
        <v>70</v>
      </c>
      <c r="M76">
        <v>0</v>
      </c>
      <c r="N76">
        <f t="shared" si="11"/>
        <v>0.72164948453608246</v>
      </c>
      <c r="O76">
        <f t="shared" si="12"/>
        <v>0.23711340206185566</v>
      </c>
      <c r="P76">
        <f t="shared" si="74"/>
        <v>2.7216494845360826</v>
      </c>
      <c r="Q76" t="str">
        <f t="shared" si="75"/>
        <v>05</v>
      </c>
      <c r="R76" t="s">
        <v>37</v>
      </c>
      <c r="S76">
        <v>5</v>
      </c>
      <c r="T76" t="b">
        <f t="shared" si="0"/>
        <v>1</v>
      </c>
      <c r="U76">
        <f t="shared" si="79"/>
        <v>1.9751578090002036E-2</v>
      </c>
      <c r="V76">
        <f t="shared" si="76"/>
        <v>1</v>
      </c>
      <c r="W76">
        <f t="shared" si="77"/>
        <v>1</v>
      </c>
    </row>
    <row r="77" spans="1:44" x14ac:dyDescent="0.3">
      <c r="A77" t="s">
        <v>133</v>
      </c>
      <c r="B77" t="s">
        <v>134</v>
      </c>
      <c r="C77">
        <v>412</v>
      </c>
      <c r="D77">
        <v>178</v>
      </c>
      <c r="E77" s="1">
        <v>0.432</v>
      </c>
      <c r="F77">
        <v>412</v>
      </c>
      <c r="G77">
        <v>178</v>
      </c>
      <c r="H77">
        <v>5</v>
      </c>
      <c r="I77">
        <v>0</v>
      </c>
      <c r="J77">
        <v>86</v>
      </c>
      <c r="K77">
        <v>3</v>
      </c>
      <c r="L77">
        <v>84</v>
      </c>
      <c r="M77">
        <v>0</v>
      </c>
      <c r="N77">
        <f t="shared" si="11"/>
        <v>0.47191011235955055</v>
      </c>
      <c r="O77">
        <f t="shared" si="12"/>
        <v>0.48314606741573035</v>
      </c>
      <c r="P77">
        <f t="shared" si="74"/>
        <v>0.48314606741573035</v>
      </c>
      <c r="Q77" t="str">
        <f t="shared" si="75"/>
        <v>05</v>
      </c>
      <c r="R77" t="s">
        <v>37</v>
      </c>
      <c r="S77">
        <v>5</v>
      </c>
      <c r="T77" t="b">
        <f t="shared" si="0"/>
        <v>1</v>
      </c>
      <c r="U77">
        <f t="shared" si="79"/>
        <v>3.6245163917735697E-2</v>
      </c>
      <c r="V77">
        <f t="shared" si="76"/>
        <v>1</v>
      </c>
      <c r="W77">
        <f t="shared" si="77"/>
        <v>1</v>
      </c>
    </row>
    <row r="78" spans="1:44" x14ac:dyDescent="0.3">
      <c r="A78" t="s">
        <v>135</v>
      </c>
      <c r="B78" t="s">
        <v>136</v>
      </c>
      <c r="C78">
        <v>47</v>
      </c>
      <c r="D78">
        <v>22</v>
      </c>
      <c r="E78" s="1">
        <v>0.46810000000000002</v>
      </c>
      <c r="F78">
        <v>47</v>
      </c>
      <c r="G78">
        <v>21</v>
      </c>
      <c r="H78">
        <v>3</v>
      </c>
      <c r="I78">
        <v>0</v>
      </c>
      <c r="J78">
        <v>8</v>
      </c>
      <c r="K78">
        <v>0</v>
      </c>
      <c r="L78">
        <v>10</v>
      </c>
      <c r="M78">
        <v>0</v>
      </c>
      <c r="N78">
        <f t="shared" si="11"/>
        <v>0.47619047619047616</v>
      </c>
      <c r="O78">
        <f t="shared" si="12"/>
        <v>0.38095238095238093</v>
      </c>
      <c r="P78">
        <f t="shared" si="74"/>
        <v>2.4761904761904763</v>
      </c>
      <c r="Q78" t="str">
        <f t="shared" si="75"/>
        <v>05</v>
      </c>
      <c r="R78" t="s">
        <v>37</v>
      </c>
      <c r="S78">
        <v>5</v>
      </c>
      <c r="T78" t="b">
        <f t="shared" si="0"/>
        <v>1</v>
      </c>
      <c r="U78">
        <f t="shared" si="79"/>
        <v>4.2761148442272447E-3</v>
      </c>
      <c r="V78">
        <f t="shared" si="76"/>
        <v>1</v>
      </c>
      <c r="W78">
        <f t="shared" si="77"/>
        <v>1</v>
      </c>
    </row>
    <row r="79" spans="1:44" x14ac:dyDescent="0.3">
      <c r="A79" t="s">
        <v>137</v>
      </c>
      <c r="B79" t="s">
        <v>138</v>
      </c>
      <c r="C79">
        <v>877</v>
      </c>
      <c r="D79">
        <v>269</v>
      </c>
      <c r="E79" s="1">
        <v>0.30669999999999997</v>
      </c>
      <c r="F79">
        <v>877</v>
      </c>
      <c r="G79">
        <v>268</v>
      </c>
      <c r="H79">
        <v>5</v>
      </c>
      <c r="I79">
        <v>0</v>
      </c>
      <c r="J79">
        <v>140</v>
      </c>
      <c r="K79">
        <v>8</v>
      </c>
      <c r="L79">
        <v>111</v>
      </c>
      <c r="M79">
        <v>4</v>
      </c>
      <c r="N79">
        <f t="shared" si="11"/>
        <v>0.41417910447761191</v>
      </c>
      <c r="O79">
        <f t="shared" si="12"/>
        <v>0.52238805970149249</v>
      </c>
      <c r="P79">
        <f t="shared" si="74"/>
        <v>0.52238805970149249</v>
      </c>
      <c r="Q79" t="str">
        <f t="shared" si="75"/>
        <v>05</v>
      </c>
      <c r="R79" t="s">
        <v>37</v>
      </c>
      <c r="S79">
        <v>5</v>
      </c>
      <c r="T79" t="b">
        <f t="shared" si="0"/>
        <v>1</v>
      </c>
      <c r="U79">
        <f t="shared" si="79"/>
        <v>5.4571370392995318E-2</v>
      </c>
      <c r="V79">
        <f t="shared" si="76"/>
        <v>1</v>
      </c>
      <c r="W79">
        <f t="shared" si="77"/>
        <v>1</v>
      </c>
    </row>
    <row r="80" spans="1:44" x14ac:dyDescent="0.3">
      <c r="A80" t="s">
        <v>139</v>
      </c>
      <c r="B80" t="s">
        <v>140</v>
      </c>
      <c r="C80">
        <v>82</v>
      </c>
      <c r="D80">
        <v>51</v>
      </c>
      <c r="E80" s="1">
        <v>0.622</v>
      </c>
      <c r="F80">
        <v>82</v>
      </c>
      <c r="G80">
        <v>49</v>
      </c>
      <c r="H80">
        <v>1</v>
      </c>
      <c r="I80">
        <v>0</v>
      </c>
      <c r="J80">
        <v>33</v>
      </c>
      <c r="K80">
        <v>0</v>
      </c>
      <c r="L80">
        <v>15</v>
      </c>
      <c r="M80">
        <v>0</v>
      </c>
      <c r="N80">
        <f t="shared" si="11"/>
        <v>0.30612244897959184</v>
      </c>
      <c r="O80">
        <f t="shared" si="12"/>
        <v>0.67346938775510201</v>
      </c>
      <c r="P80">
        <f t="shared" si="74"/>
        <v>0.67346938775510201</v>
      </c>
      <c r="Q80" t="str">
        <f t="shared" si="75"/>
        <v>05</v>
      </c>
      <c r="R80" t="s">
        <v>71</v>
      </c>
      <c r="S80">
        <v>5</v>
      </c>
      <c r="T80" t="b">
        <f t="shared" ref="T80:T167" si="84">IF(S80="","",ISNUMBER(S80))</f>
        <v>1</v>
      </c>
      <c r="U80">
        <f t="shared" si="79"/>
        <v>9.9776013031969042E-3</v>
      </c>
      <c r="V80">
        <f t="shared" si="76"/>
        <v>1</v>
      </c>
      <c r="W80">
        <f t="shared" si="77"/>
        <v>1</v>
      </c>
    </row>
    <row r="81" spans="1:23" x14ac:dyDescent="0.3">
      <c r="A81" t="s">
        <v>141</v>
      </c>
      <c r="B81" t="s">
        <v>142</v>
      </c>
      <c r="C81">
        <v>949</v>
      </c>
      <c r="D81">
        <v>530</v>
      </c>
      <c r="E81" s="1">
        <v>0.5585</v>
      </c>
      <c r="F81">
        <v>949</v>
      </c>
      <c r="G81">
        <v>528</v>
      </c>
      <c r="H81">
        <v>3</v>
      </c>
      <c r="I81">
        <v>1</v>
      </c>
      <c r="J81">
        <v>285</v>
      </c>
      <c r="K81">
        <v>7</v>
      </c>
      <c r="L81">
        <v>227</v>
      </c>
      <c r="M81">
        <v>5</v>
      </c>
      <c r="N81">
        <f t="shared" ref="N81:N168" si="85">IF(G81="","",L81/G81)</f>
        <v>0.42992424242424243</v>
      </c>
      <c r="O81">
        <f t="shared" ref="O81:O168" si="86">IF(G81="","",J81/G81)</f>
        <v>0.53977272727272729</v>
      </c>
      <c r="P81">
        <f t="shared" si="74"/>
        <v>0.53977272727272729</v>
      </c>
      <c r="Q81" t="str">
        <f t="shared" si="75"/>
        <v>05</v>
      </c>
      <c r="R81" t="s">
        <v>37</v>
      </c>
      <c r="S81">
        <v>5</v>
      </c>
      <c r="T81" t="b">
        <f t="shared" si="84"/>
        <v>1</v>
      </c>
      <c r="U81">
        <f t="shared" si="79"/>
        <v>0.10751374465485644</v>
      </c>
      <c r="V81">
        <f t="shared" si="76"/>
        <v>1</v>
      </c>
      <c r="W81">
        <f t="shared" si="77"/>
        <v>1</v>
      </c>
    </row>
    <row r="82" spans="1:23" x14ac:dyDescent="0.3">
      <c r="A82" t="s">
        <v>143</v>
      </c>
      <c r="B82" t="s">
        <v>144</v>
      </c>
      <c r="C82">
        <v>986</v>
      </c>
      <c r="D82">
        <v>395</v>
      </c>
      <c r="E82" s="1">
        <v>0.40060000000000001</v>
      </c>
      <c r="F82">
        <v>986</v>
      </c>
      <c r="G82">
        <v>393</v>
      </c>
      <c r="H82">
        <v>5</v>
      </c>
      <c r="I82">
        <v>2</v>
      </c>
      <c r="J82">
        <v>155</v>
      </c>
      <c r="K82">
        <v>14</v>
      </c>
      <c r="L82">
        <v>214</v>
      </c>
      <c r="M82">
        <v>3</v>
      </c>
      <c r="N82">
        <f t="shared" si="85"/>
        <v>0.54452926208651398</v>
      </c>
      <c r="O82">
        <f t="shared" si="86"/>
        <v>0.3944020356234097</v>
      </c>
      <c r="P82">
        <f t="shared" si="74"/>
        <v>2.5445292620865141</v>
      </c>
      <c r="Q82" t="str">
        <f t="shared" si="75"/>
        <v>05</v>
      </c>
      <c r="R82" t="s">
        <v>144</v>
      </c>
      <c r="S82">
        <v>5</v>
      </c>
      <c r="T82" t="b">
        <f t="shared" si="84"/>
        <v>1</v>
      </c>
      <c r="U82">
        <f t="shared" si="79"/>
        <v>8.002443494196701E-2</v>
      </c>
      <c r="V82">
        <f t="shared" si="76"/>
        <v>1</v>
      </c>
      <c r="W82">
        <f t="shared" si="77"/>
        <v>1</v>
      </c>
    </row>
    <row r="83" spans="1:23" x14ac:dyDescent="0.3">
      <c r="A83" t="s">
        <v>145</v>
      </c>
      <c r="B83" t="s">
        <v>146</v>
      </c>
      <c r="C83">
        <v>140</v>
      </c>
      <c r="D83">
        <v>24</v>
      </c>
      <c r="E83" s="1">
        <v>0.1714</v>
      </c>
      <c r="F83">
        <v>140</v>
      </c>
      <c r="G83">
        <v>24</v>
      </c>
      <c r="H83">
        <v>0</v>
      </c>
      <c r="I83">
        <v>0</v>
      </c>
      <c r="J83">
        <v>12</v>
      </c>
      <c r="K83">
        <v>0</v>
      </c>
      <c r="L83">
        <v>12</v>
      </c>
      <c r="M83">
        <v>0</v>
      </c>
      <c r="N83">
        <f t="shared" si="85"/>
        <v>0.5</v>
      </c>
      <c r="O83">
        <f t="shared" si="86"/>
        <v>0.5</v>
      </c>
      <c r="P83">
        <f t="shared" si="74"/>
        <v>9</v>
      </c>
      <c r="Q83" t="str">
        <f t="shared" si="75"/>
        <v>05</v>
      </c>
      <c r="R83" t="s">
        <v>119</v>
      </c>
      <c r="S83">
        <v>5</v>
      </c>
      <c r="T83" t="b">
        <f t="shared" si="84"/>
        <v>1</v>
      </c>
      <c r="U83">
        <f t="shared" si="79"/>
        <v>4.8869883934025658E-3</v>
      </c>
      <c r="V83">
        <f t="shared" si="76"/>
        <v>1</v>
      </c>
      <c r="W83">
        <f t="shared" si="77"/>
        <v>1</v>
      </c>
    </row>
    <row r="84" spans="1:23" x14ac:dyDescent="0.3">
      <c r="A84" t="s">
        <v>147</v>
      </c>
      <c r="B84" t="s">
        <v>148</v>
      </c>
      <c r="C84">
        <v>139</v>
      </c>
      <c r="D84">
        <v>61</v>
      </c>
      <c r="E84" s="1">
        <v>0.43880000000000002</v>
      </c>
      <c r="F84">
        <v>139</v>
      </c>
      <c r="G84">
        <v>60</v>
      </c>
      <c r="H84">
        <v>0</v>
      </c>
      <c r="I84">
        <v>1</v>
      </c>
      <c r="J84">
        <v>25</v>
      </c>
      <c r="K84">
        <v>2</v>
      </c>
      <c r="L84">
        <v>32</v>
      </c>
      <c r="M84">
        <v>0</v>
      </c>
      <c r="N84">
        <f t="shared" si="85"/>
        <v>0.53333333333333333</v>
      </c>
      <c r="O84">
        <f t="shared" si="86"/>
        <v>0.41666666666666669</v>
      </c>
      <c r="P84">
        <f t="shared" si="74"/>
        <v>2.5333333333333332</v>
      </c>
      <c r="Q84" t="str">
        <f t="shared" si="75"/>
        <v>05</v>
      </c>
      <c r="R84" t="s">
        <v>71</v>
      </c>
      <c r="S84">
        <v>5</v>
      </c>
      <c r="T84" t="b">
        <f t="shared" si="84"/>
        <v>1</v>
      </c>
      <c r="U84">
        <f t="shared" si="79"/>
        <v>1.2217470983506415E-2</v>
      </c>
      <c r="V84">
        <f t="shared" si="76"/>
        <v>1</v>
      </c>
      <c r="W84">
        <f t="shared" si="77"/>
        <v>1</v>
      </c>
    </row>
    <row r="85" spans="1:23" x14ac:dyDescent="0.3">
      <c r="A85" t="s">
        <v>149</v>
      </c>
      <c r="B85" t="s">
        <v>150</v>
      </c>
      <c r="C85">
        <v>476</v>
      </c>
      <c r="D85">
        <v>259</v>
      </c>
      <c r="E85" s="1">
        <v>0.54410000000000003</v>
      </c>
      <c r="F85">
        <v>476</v>
      </c>
      <c r="G85">
        <v>257</v>
      </c>
      <c r="H85">
        <v>3</v>
      </c>
      <c r="I85">
        <v>1</v>
      </c>
      <c r="J85">
        <v>121</v>
      </c>
      <c r="K85">
        <v>5</v>
      </c>
      <c r="L85">
        <v>126</v>
      </c>
      <c r="M85">
        <v>1</v>
      </c>
      <c r="N85">
        <f t="shared" si="85"/>
        <v>0.49027237354085601</v>
      </c>
      <c r="O85">
        <f t="shared" si="86"/>
        <v>0.47081712062256809</v>
      </c>
      <c r="P85">
        <f t="shared" si="74"/>
        <v>2.4902723735408561</v>
      </c>
      <c r="Q85" t="str">
        <f t="shared" si="75"/>
        <v>05</v>
      </c>
      <c r="R85" t="s">
        <v>150</v>
      </c>
      <c r="S85">
        <v>5</v>
      </c>
      <c r="T85" t="b">
        <f t="shared" si="84"/>
        <v>1</v>
      </c>
      <c r="U85">
        <f t="shared" si="79"/>
        <v>5.2331500712685809E-2</v>
      </c>
      <c r="V85">
        <f t="shared" si="76"/>
        <v>1</v>
      </c>
      <c r="W85">
        <f t="shared" si="77"/>
        <v>1</v>
      </c>
    </row>
    <row r="86" spans="1:23" x14ac:dyDescent="0.3">
      <c r="A86" t="s">
        <v>151</v>
      </c>
      <c r="B86" t="s">
        <v>41</v>
      </c>
      <c r="C86">
        <v>0</v>
      </c>
      <c r="D86">
        <v>1909</v>
      </c>
      <c r="E86" t="s">
        <v>42</v>
      </c>
      <c r="F86">
        <v>0</v>
      </c>
      <c r="G86">
        <v>1890</v>
      </c>
      <c r="H86">
        <v>12</v>
      </c>
      <c r="I86">
        <v>11</v>
      </c>
      <c r="J86">
        <v>841</v>
      </c>
      <c r="K86">
        <v>40</v>
      </c>
      <c r="L86">
        <v>970</v>
      </c>
      <c r="M86">
        <v>16</v>
      </c>
      <c r="N86">
        <f t="shared" si="85"/>
        <v>0.51322751322751325</v>
      </c>
      <c r="O86">
        <f t="shared" si="86"/>
        <v>0.44497354497354497</v>
      </c>
      <c r="P86">
        <f t="shared" si="74"/>
        <v>2.5132275132275135</v>
      </c>
      <c r="Q86" t="str">
        <f t="shared" si="75"/>
        <v>05</v>
      </c>
      <c r="S86" t="s">
        <v>43</v>
      </c>
      <c r="T86" t="b">
        <f t="shared" si="84"/>
        <v>0</v>
      </c>
      <c r="V86">
        <f t="shared" si="76"/>
        <v>1</v>
      </c>
      <c r="W86">
        <f t="shared" si="77"/>
        <v>1</v>
      </c>
    </row>
    <row r="87" spans="1:23" x14ac:dyDescent="0.3">
      <c r="A87" t="s">
        <v>151</v>
      </c>
      <c r="B87" t="s">
        <v>44</v>
      </c>
      <c r="C87">
        <v>0</v>
      </c>
      <c r="D87">
        <v>249</v>
      </c>
      <c r="E87" t="s">
        <v>42</v>
      </c>
      <c r="F87">
        <v>0</v>
      </c>
      <c r="G87">
        <v>247</v>
      </c>
      <c r="H87">
        <v>5</v>
      </c>
      <c r="I87">
        <v>3</v>
      </c>
      <c r="J87">
        <v>124</v>
      </c>
      <c r="K87">
        <v>5</v>
      </c>
      <c r="L87">
        <v>108</v>
      </c>
      <c r="M87">
        <v>2</v>
      </c>
      <c r="N87">
        <f t="shared" si="85"/>
        <v>0.43724696356275305</v>
      </c>
      <c r="O87">
        <f t="shared" si="86"/>
        <v>0.50202429149797567</v>
      </c>
      <c r="P87">
        <f t="shared" si="74"/>
        <v>0.50202429149797567</v>
      </c>
      <c r="Q87" t="str">
        <f t="shared" si="75"/>
        <v>05</v>
      </c>
      <c r="S87" t="s">
        <v>45</v>
      </c>
      <c r="T87" t="b">
        <f t="shared" si="84"/>
        <v>0</v>
      </c>
      <c r="V87">
        <f t="shared" si="76"/>
        <v>1</v>
      </c>
      <c r="W87">
        <f t="shared" si="77"/>
        <v>1</v>
      </c>
    </row>
    <row r="88" spans="1:23" x14ac:dyDescent="0.3">
      <c r="A88" t="s">
        <v>151</v>
      </c>
      <c r="B88" t="s">
        <v>46</v>
      </c>
      <c r="C88">
        <v>0</v>
      </c>
      <c r="D88">
        <v>76</v>
      </c>
      <c r="E88" t="s">
        <v>42</v>
      </c>
      <c r="F88">
        <v>0</v>
      </c>
      <c r="G88">
        <v>75</v>
      </c>
      <c r="H88">
        <v>3</v>
      </c>
      <c r="I88">
        <v>1</v>
      </c>
      <c r="J88">
        <v>32</v>
      </c>
      <c r="K88">
        <v>2</v>
      </c>
      <c r="L88">
        <v>37</v>
      </c>
      <c r="M88">
        <v>0</v>
      </c>
      <c r="N88">
        <f t="shared" si="85"/>
        <v>0.49333333333333335</v>
      </c>
      <c r="O88">
        <f t="shared" si="86"/>
        <v>0.42666666666666669</v>
      </c>
      <c r="P88">
        <f t="shared" si="74"/>
        <v>2.4933333333333332</v>
      </c>
      <c r="Q88" t="str">
        <f t="shared" si="75"/>
        <v>05</v>
      </c>
      <c r="S88" t="s">
        <v>47</v>
      </c>
      <c r="T88" t="b">
        <f t="shared" si="84"/>
        <v>0</v>
      </c>
      <c r="V88">
        <f t="shared" si="76"/>
        <v>1</v>
      </c>
      <c r="W88">
        <f t="shared" si="77"/>
        <v>1</v>
      </c>
    </row>
    <row r="89" spans="1:23" x14ac:dyDescent="0.3">
      <c r="A89" t="s">
        <v>152</v>
      </c>
      <c r="B89" t="s">
        <v>49</v>
      </c>
      <c r="C89">
        <f>SUM(C69:C85)</f>
        <v>11058</v>
      </c>
      <c r="D89">
        <f>SUM(D69:D85)</f>
        <v>4939</v>
      </c>
      <c r="F89">
        <f t="shared" ref="F89:M89" si="87">SUM(F69:F85)</f>
        <v>11058</v>
      </c>
      <c r="G89">
        <f t="shared" si="87"/>
        <v>4911</v>
      </c>
      <c r="H89">
        <f t="shared" si="87"/>
        <v>59</v>
      </c>
      <c r="I89">
        <f t="shared" si="87"/>
        <v>27</v>
      </c>
      <c r="J89">
        <f t="shared" si="87"/>
        <v>2429</v>
      </c>
      <c r="K89">
        <f t="shared" si="87"/>
        <v>87</v>
      </c>
      <c r="L89">
        <f t="shared" si="87"/>
        <v>2278</v>
      </c>
      <c r="M89">
        <f t="shared" si="87"/>
        <v>31</v>
      </c>
      <c r="N89">
        <f t="shared" si="85"/>
        <v>0.4638566483404602</v>
      </c>
      <c r="O89">
        <f t="shared" si="86"/>
        <v>0.49460395031561799</v>
      </c>
      <c r="P89">
        <f t="shared" si="74"/>
        <v>0.49460395031561799</v>
      </c>
      <c r="Q89" t="str">
        <f t="shared" si="75"/>
        <v>05</v>
      </c>
      <c r="S89" t="s">
        <v>50</v>
      </c>
      <c r="T89" t="b">
        <f t="shared" si="84"/>
        <v>0</v>
      </c>
      <c r="V89">
        <f t="shared" si="76"/>
        <v>1</v>
      </c>
      <c r="W89">
        <f t="shared" si="77"/>
        <v>1</v>
      </c>
    </row>
    <row r="90" spans="1:23" x14ac:dyDescent="0.3">
      <c r="A90" t="s">
        <v>153</v>
      </c>
      <c r="B90" t="s">
        <v>52</v>
      </c>
      <c r="G90">
        <f>SUM(G$86:G$88)*SUMIF($R$69:$R$85,$R90,$U$69:$U$85)</f>
        <v>373.84646711464063</v>
      </c>
      <c r="H90">
        <f t="shared" ref="H90:M90" si="88">SUM(H$86:H$88)*SUMIF($R$69:$R$85,$R90,$U$69:$U$85)</f>
        <v>3.3801669721034417</v>
      </c>
      <c r="I90">
        <f t="shared" si="88"/>
        <v>2.5351252290775812</v>
      </c>
      <c r="J90">
        <f t="shared" si="88"/>
        <v>168.50132355935656</v>
      </c>
      <c r="K90">
        <f t="shared" si="88"/>
        <v>7.9433923844430883</v>
      </c>
      <c r="L90">
        <f t="shared" si="88"/>
        <v>188.44430869476687</v>
      </c>
      <c r="M90">
        <f t="shared" si="88"/>
        <v>3.0421502748930975</v>
      </c>
      <c r="N90">
        <f t="shared" si="85"/>
        <v>0.50406871609403259</v>
      </c>
      <c r="O90">
        <f t="shared" si="86"/>
        <v>0.45072332730560583</v>
      </c>
      <c r="P90">
        <f t="shared" si="74"/>
        <v>2.5040687160940327</v>
      </c>
      <c r="Q90" t="str">
        <f t="shared" si="75"/>
        <v>05</v>
      </c>
      <c r="R90" t="s">
        <v>71</v>
      </c>
      <c r="S90" t="s">
        <v>19</v>
      </c>
      <c r="T90" t="b">
        <f t="shared" si="84"/>
        <v>0</v>
      </c>
      <c r="U90">
        <f>SUMIF($R$69:$R$85,$R90,$U$69:$U$85)</f>
        <v>0.16900834860517208</v>
      </c>
      <c r="V90">
        <f t="shared" si="76"/>
        <v>1</v>
      </c>
      <c r="W90">
        <f t="shared" si="77"/>
        <v>0</v>
      </c>
    </row>
    <row r="91" spans="1:23" x14ac:dyDescent="0.3">
      <c r="A91" t="s">
        <v>153</v>
      </c>
      <c r="B91" t="s">
        <v>52</v>
      </c>
      <c r="G91">
        <f t="shared" ref="G91:M95" si="89">SUM(G$86:G$88)*SUMIF($R$69:$R$85,$R91,$U$69:$U$85)</f>
        <v>366.18937080024438</v>
      </c>
      <c r="H91">
        <f t="shared" si="89"/>
        <v>3.3109346365302383</v>
      </c>
      <c r="I91">
        <f t="shared" si="89"/>
        <v>2.4832009773976789</v>
      </c>
      <c r="J91">
        <f t="shared" si="89"/>
        <v>165.05009163103239</v>
      </c>
      <c r="K91">
        <f t="shared" si="89"/>
        <v>7.7806963958460598</v>
      </c>
      <c r="L91">
        <f t="shared" si="89"/>
        <v>184.58460598656077</v>
      </c>
      <c r="M91">
        <f t="shared" si="89"/>
        <v>2.9798411728772143</v>
      </c>
      <c r="N91">
        <f t="shared" si="85"/>
        <v>0.50406871609403248</v>
      </c>
      <c r="O91">
        <f t="shared" si="86"/>
        <v>0.45072332730560577</v>
      </c>
      <c r="P91">
        <f t="shared" si="74"/>
        <v>2.5040687160940323</v>
      </c>
      <c r="Q91" t="str">
        <f t="shared" si="75"/>
        <v>05</v>
      </c>
      <c r="R91" t="s">
        <v>119</v>
      </c>
      <c r="S91" t="s">
        <v>19</v>
      </c>
      <c r="T91" t="b">
        <f t="shared" si="84"/>
        <v>0</v>
      </c>
      <c r="U91">
        <f t="shared" ref="U91:U95" si="90">SUMIF($R$69:$R$85,$R91,$U$69:$U$85)</f>
        <v>0.16554673182651192</v>
      </c>
      <c r="V91">
        <f t="shared" si="76"/>
        <v>1</v>
      </c>
      <c r="W91">
        <f t="shared" si="77"/>
        <v>0</v>
      </c>
    </row>
    <row r="92" spans="1:23" x14ac:dyDescent="0.3">
      <c r="A92" t="s">
        <v>153</v>
      </c>
      <c r="B92" t="s">
        <v>52</v>
      </c>
      <c r="G92">
        <f t="shared" si="89"/>
        <v>699.94868662186923</v>
      </c>
      <c r="H92">
        <f t="shared" si="89"/>
        <v>6.3286499694563227</v>
      </c>
      <c r="I92">
        <f t="shared" si="89"/>
        <v>4.7464874770922423</v>
      </c>
      <c r="J92">
        <f t="shared" si="89"/>
        <v>315.4832009773977</v>
      </c>
      <c r="K92">
        <f t="shared" si="89"/>
        <v>14.872327428222357</v>
      </c>
      <c r="L92">
        <f t="shared" si="89"/>
        <v>352.82223579718999</v>
      </c>
      <c r="M92">
        <f t="shared" si="89"/>
        <v>5.6957849725106904</v>
      </c>
      <c r="N92">
        <f t="shared" si="85"/>
        <v>0.50406871609403259</v>
      </c>
      <c r="O92">
        <f t="shared" si="86"/>
        <v>0.45072332730560583</v>
      </c>
      <c r="P92">
        <f t="shared" si="74"/>
        <v>2.5040687160940327</v>
      </c>
      <c r="Q92" t="str">
        <f t="shared" si="75"/>
        <v>05</v>
      </c>
      <c r="R92" t="s">
        <v>37</v>
      </c>
      <c r="S92" t="s">
        <v>19</v>
      </c>
      <c r="T92" t="b">
        <f t="shared" si="84"/>
        <v>0</v>
      </c>
      <c r="U92">
        <f t="shared" si="90"/>
        <v>0.31643249847281613</v>
      </c>
      <c r="V92">
        <f t="shared" si="76"/>
        <v>1</v>
      </c>
      <c r="W92">
        <f t="shared" si="77"/>
        <v>0</v>
      </c>
    </row>
    <row r="93" spans="1:23" x14ac:dyDescent="0.3">
      <c r="A93" t="s">
        <v>153</v>
      </c>
      <c r="B93" t="s">
        <v>52</v>
      </c>
      <c r="G93">
        <f t="shared" si="89"/>
        <v>479.24414579515377</v>
      </c>
      <c r="H93">
        <f t="shared" si="89"/>
        <v>4.3331297088169416</v>
      </c>
      <c r="I93">
        <f t="shared" si="89"/>
        <v>3.2498472816127064</v>
      </c>
      <c r="J93">
        <f t="shared" si="89"/>
        <v>216.00651598452455</v>
      </c>
      <c r="K93">
        <f t="shared" si="89"/>
        <v>10.182854815719812</v>
      </c>
      <c r="L93">
        <f t="shared" si="89"/>
        <v>241.5719812665445</v>
      </c>
      <c r="M93">
        <f t="shared" si="89"/>
        <v>3.8998167379352475</v>
      </c>
      <c r="N93">
        <f t="shared" si="85"/>
        <v>0.50406871609403248</v>
      </c>
      <c r="O93">
        <f t="shared" si="86"/>
        <v>0.45072332730560577</v>
      </c>
      <c r="P93">
        <f t="shared" si="74"/>
        <v>2.5040687160940323</v>
      </c>
      <c r="Q93" t="str">
        <f t="shared" si="75"/>
        <v>05</v>
      </c>
      <c r="R93" t="s">
        <v>126</v>
      </c>
      <c r="S93" t="s">
        <v>19</v>
      </c>
      <c r="T93" t="b">
        <f t="shared" si="84"/>
        <v>0</v>
      </c>
      <c r="U93">
        <f t="shared" si="90"/>
        <v>0.21665648544084709</v>
      </c>
      <c r="V93">
        <f t="shared" si="76"/>
        <v>1</v>
      </c>
      <c r="W93">
        <f t="shared" si="77"/>
        <v>0</v>
      </c>
    </row>
    <row r="94" spans="1:23" x14ac:dyDescent="0.3">
      <c r="A94" t="s">
        <v>153</v>
      </c>
      <c r="B94" t="s">
        <v>52</v>
      </c>
      <c r="G94">
        <f t="shared" si="89"/>
        <v>177.01405009163102</v>
      </c>
      <c r="H94">
        <f t="shared" si="89"/>
        <v>1.6004886988393401</v>
      </c>
      <c r="I94">
        <f t="shared" si="89"/>
        <v>1.2003665241295052</v>
      </c>
      <c r="J94">
        <f t="shared" si="89"/>
        <v>79.784361637141103</v>
      </c>
      <c r="K94">
        <f t="shared" si="89"/>
        <v>3.7611484422724493</v>
      </c>
      <c r="L94">
        <f t="shared" si="89"/>
        <v>89.22724496029322</v>
      </c>
      <c r="M94">
        <f t="shared" si="89"/>
        <v>1.4404398289554061</v>
      </c>
      <c r="N94">
        <f t="shared" si="85"/>
        <v>0.50406871609403259</v>
      </c>
      <c r="O94">
        <f t="shared" si="86"/>
        <v>0.45072332730560577</v>
      </c>
      <c r="P94">
        <f t="shared" si="74"/>
        <v>2.5040687160940327</v>
      </c>
      <c r="Q94" t="str">
        <f t="shared" si="75"/>
        <v>05</v>
      </c>
      <c r="R94" t="s">
        <v>144</v>
      </c>
      <c r="S94" t="s">
        <v>19</v>
      </c>
      <c r="T94" t="b">
        <f t="shared" si="84"/>
        <v>0</v>
      </c>
      <c r="U94">
        <f t="shared" si="90"/>
        <v>8.002443494196701E-2</v>
      </c>
      <c r="V94">
        <f t="shared" si="76"/>
        <v>1</v>
      </c>
      <c r="W94">
        <f t="shared" si="77"/>
        <v>0</v>
      </c>
    </row>
    <row r="95" spans="1:23" x14ac:dyDescent="0.3">
      <c r="A95" t="s">
        <v>153</v>
      </c>
      <c r="B95" t="s">
        <v>52</v>
      </c>
      <c r="G95">
        <f t="shared" si="89"/>
        <v>115.75727957646102</v>
      </c>
      <c r="H95">
        <f t="shared" si="89"/>
        <v>1.0466300142537162</v>
      </c>
      <c r="I95">
        <f t="shared" si="89"/>
        <v>0.78497251069028717</v>
      </c>
      <c r="J95">
        <f t="shared" si="89"/>
        <v>52.174506210547754</v>
      </c>
      <c r="K95">
        <f t="shared" si="89"/>
        <v>2.4595805334962328</v>
      </c>
      <c r="L95">
        <f t="shared" si="89"/>
        <v>58.34962329464468</v>
      </c>
      <c r="M95">
        <f t="shared" si="89"/>
        <v>0.94196701282834461</v>
      </c>
      <c r="N95">
        <f t="shared" si="85"/>
        <v>0.50406871609403259</v>
      </c>
      <c r="O95">
        <f t="shared" si="86"/>
        <v>0.45072332730560577</v>
      </c>
      <c r="P95">
        <f t="shared" si="74"/>
        <v>2.5040687160940327</v>
      </c>
      <c r="Q95" t="str">
        <f t="shared" si="75"/>
        <v>05</v>
      </c>
      <c r="R95" t="s">
        <v>150</v>
      </c>
      <c r="S95" t="s">
        <v>19</v>
      </c>
      <c r="T95" t="b">
        <f t="shared" si="84"/>
        <v>0</v>
      </c>
      <c r="U95">
        <f t="shared" si="90"/>
        <v>5.2331500712685809E-2</v>
      </c>
      <c r="V95">
        <f t="shared" si="76"/>
        <v>1</v>
      </c>
      <c r="W95">
        <f t="shared" si="77"/>
        <v>0</v>
      </c>
    </row>
    <row r="96" spans="1:23" x14ac:dyDescent="0.3">
      <c r="A96" t="s">
        <v>154</v>
      </c>
      <c r="B96" t="s">
        <v>54</v>
      </c>
      <c r="G96">
        <f>SUM(H96:M96)</f>
        <v>373.84646711464063</v>
      </c>
      <c r="H96">
        <f>(SUMIF($R$69:$R$85,$R96,H$69:H$85)/(SUMIF($R$69:$R$85,$R96,$G$69:$G$85))-H$89/$G$89)*$U90*SUM($G$86:$G$88)+H90</f>
        <v>3.3930072165009588</v>
      </c>
      <c r="I96">
        <f t="shared" ref="I96:M96" si="91">(SUMIF($R$69:$R$85,$R96,I$69:I$85)/(SUMIF($R$69:$R$85,$R96,$G$69:$G$85))-I$89/$G$89)*$U90*SUM($G$86:$G$88)+I90</f>
        <v>4.0831084072296289</v>
      </c>
      <c r="J96">
        <f t="shared" si="91"/>
        <v>151.15066816911792</v>
      </c>
      <c r="K96">
        <f t="shared" si="91"/>
        <v>4.0230823378184226</v>
      </c>
      <c r="L96">
        <f t="shared" si="91"/>
        <v>208.71263447624696</v>
      </c>
      <c r="M96">
        <f t="shared" si="91"/>
        <v>2.4839665077267652</v>
      </c>
      <c r="N96">
        <f t="shared" si="85"/>
        <v>0.55828435691019884</v>
      </c>
      <c r="O96">
        <f t="shared" si="86"/>
        <v>0.40431214807432519</v>
      </c>
      <c r="P96">
        <f t="shared" si="74"/>
        <v>2.5582843569101987</v>
      </c>
      <c r="Q96" t="str">
        <f t="shared" si="75"/>
        <v>05</v>
      </c>
      <c r="R96" t="s">
        <v>71</v>
      </c>
      <c r="S96" t="s">
        <v>18</v>
      </c>
      <c r="T96" t="b">
        <f t="shared" si="84"/>
        <v>0</v>
      </c>
      <c r="V96">
        <f t="shared" si="76"/>
        <v>0</v>
      </c>
      <c r="W96">
        <f t="shared" si="77"/>
        <v>1</v>
      </c>
    </row>
    <row r="97" spans="1:23" x14ac:dyDescent="0.3">
      <c r="A97" t="s">
        <v>154</v>
      </c>
      <c r="B97" t="s">
        <v>54</v>
      </c>
      <c r="G97">
        <f t="shared" ref="G97:G101" si="92">SUM(H97:M97)</f>
        <v>366.18937080024438</v>
      </c>
      <c r="H97">
        <f t="shared" ref="H97:M101" si="93">(SUMIF($R$69:$R$85,$R97,H$69:H$85)/(SUMIF($R$69:$R$85,$R97,$G$69:$G$85))-H$89/$G$89)*$U91*SUM($G$86:$G$88)+H91</f>
        <v>-0.18757338163600457</v>
      </c>
      <c r="I97">
        <f t="shared" si="93"/>
        <v>1.821194662674283</v>
      </c>
      <c r="J97">
        <f t="shared" si="93"/>
        <v>187.97047817678813</v>
      </c>
      <c r="K97">
        <f t="shared" si="93"/>
        <v>5.79770408071243</v>
      </c>
      <c r="L97">
        <f t="shared" si="93"/>
        <v>167.86715807718252</v>
      </c>
      <c r="M97">
        <f t="shared" si="93"/>
        <v>2.920409184522994</v>
      </c>
      <c r="N97">
        <f t="shared" si="85"/>
        <v>0.45841624979539275</v>
      </c>
      <c r="O97">
        <f t="shared" si="86"/>
        <v>0.51331494894570728</v>
      </c>
      <c r="P97">
        <f t="shared" si="74"/>
        <v>0.51331494894570728</v>
      </c>
      <c r="Q97" t="str">
        <f t="shared" si="75"/>
        <v>05</v>
      </c>
      <c r="R97" t="s">
        <v>119</v>
      </c>
      <c r="S97" t="s">
        <v>18</v>
      </c>
      <c r="T97" t="b">
        <f t="shared" si="84"/>
        <v>0</v>
      </c>
      <c r="V97">
        <f t="shared" si="76"/>
        <v>0</v>
      </c>
      <c r="W97">
        <f t="shared" si="77"/>
        <v>1</v>
      </c>
    </row>
    <row r="98" spans="1:23" x14ac:dyDescent="0.3">
      <c r="A98" t="s">
        <v>154</v>
      </c>
      <c r="B98" t="s">
        <v>54</v>
      </c>
      <c r="G98">
        <f t="shared" si="92"/>
        <v>699.94868662186934</v>
      </c>
      <c r="H98">
        <f t="shared" si="93"/>
        <v>9.1800096699877241</v>
      </c>
      <c r="I98">
        <f t="shared" si="93"/>
        <v>4.5016056732253169</v>
      </c>
      <c r="J98">
        <f t="shared" si="93"/>
        <v>316.55765428537563</v>
      </c>
      <c r="K98">
        <f t="shared" si="93"/>
        <v>18.687530902850206</v>
      </c>
      <c r="L98">
        <f t="shared" si="93"/>
        <v>343.88900262174343</v>
      </c>
      <c r="M98">
        <f t="shared" si="93"/>
        <v>7.1328834686870399</v>
      </c>
      <c r="N98">
        <f t="shared" si="85"/>
        <v>0.49130601884752345</v>
      </c>
      <c r="O98">
        <f t="shared" si="86"/>
        <v>0.45225837312898393</v>
      </c>
      <c r="P98">
        <f t="shared" si="74"/>
        <v>2.4913060188475233</v>
      </c>
      <c r="Q98" t="str">
        <f t="shared" si="75"/>
        <v>05</v>
      </c>
      <c r="R98" t="s">
        <v>37</v>
      </c>
      <c r="S98" t="s">
        <v>18</v>
      </c>
      <c r="T98" t="b">
        <f t="shared" si="84"/>
        <v>0</v>
      </c>
      <c r="V98">
        <f t="shared" si="76"/>
        <v>0</v>
      </c>
      <c r="W98">
        <f t="shared" si="77"/>
        <v>1</v>
      </c>
    </row>
    <row r="99" spans="1:23" x14ac:dyDescent="0.3">
      <c r="A99" t="s">
        <v>154</v>
      </c>
      <c r="B99" t="s">
        <v>54</v>
      </c>
      <c r="G99">
        <f t="shared" si="92"/>
        <v>479.24414579515377</v>
      </c>
      <c r="H99">
        <f t="shared" si="93"/>
        <v>4.8814081445909041</v>
      </c>
      <c r="I99">
        <f t="shared" si="93"/>
        <v>2.8671162825352985</v>
      </c>
      <c r="J99">
        <f t="shared" si="93"/>
        <v>229.85297696264951</v>
      </c>
      <c r="K99">
        <f t="shared" si="93"/>
        <v>8.8995641042194311</v>
      </c>
      <c r="L99">
        <f t="shared" si="93"/>
        <v>229.61633799198532</v>
      </c>
      <c r="M99">
        <f t="shared" si="93"/>
        <v>3.126742309173332</v>
      </c>
      <c r="N99">
        <f t="shared" si="85"/>
        <v>0.47912184218966258</v>
      </c>
      <c r="O99">
        <f t="shared" si="86"/>
        <v>0.47961561759149157</v>
      </c>
      <c r="P99">
        <f t="shared" si="74"/>
        <v>0.47961561759149157</v>
      </c>
      <c r="Q99" t="str">
        <f t="shared" si="75"/>
        <v>05</v>
      </c>
      <c r="R99" t="s">
        <v>126</v>
      </c>
      <c r="S99" t="s">
        <v>18</v>
      </c>
      <c r="T99" t="b">
        <f t="shared" si="84"/>
        <v>0</v>
      </c>
      <c r="V99">
        <f t="shared" si="76"/>
        <v>0</v>
      </c>
      <c r="W99">
        <f t="shared" si="77"/>
        <v>1</v>
      </c>
    </row>
    <row r="100" spans="1:23" x14ac:dyDescent="0.3">
      <c r="A100" t="s">
        <v>154</v>
      </c>
      <c r="B100" t="s">
        <v>54</v>
      </c>
      <c r="G100">
        <f t="shared" si="92"/>
        <v>177.01405009163102</v>
      </c>
      <c r="H100">
        <f t="shared" si="93"/>
        <v>1.7259562298093603</v>
      </c>
      <c r="I100">
        <f t="shared" si="93"/>
        <v>1.1280025753463576</v>
      </c>
      <c r="J100">
        <f t="shared" si="93"/>
        <v>62.047214890537205</v>
      </c>
      <c r="K100">
        <f t="shared" si="93"/>
        <v>6.9311296359250862</v>
      </c>
      <c r="L100">
        <f t="shared" si="93"/>
        <v>103.50743105095998</v>
      </c>
      <c r="M100">
        <f t="shared" si="93"/>
        <v>1.6743157090530314</v>
      </c>
      <c r="N100">
        <f t="shared" si="85"/>
        <v>0.58474132984008631</v>
      </c>
      <c r="O100">
        <f t="shared" si="86"/>
        <v>0.35052141261339748</v>
      </c>
      <c r="P100">
        <f t="shared" si="74"/>
        <v>2.5847413298400861</v>
      </c>
      <c r="Q100" t="str">
        <f t="shared" si="75"/>
        <v>05</v>
      </c>
      <c r="R100" t="s">
        <v>144</v>
      </c>
      <c r="S100" t="s">
        <v>18</v>
      </c>
      <c r="T100" t="b">
        <f t="shared" si="84"/>
        <v>0</v>
      </c>
      <c r="V100">
        <f t="shared" si="76"/>
        <v>0</v>
      </c>
      <c r="W100">
        <f t="shared" si="77"/>
        <v>1</v>
      </c>
    </row>
    <row r="101" spans="1:23" x14ac:dyDescent="0.3">
      <c r="A101" t="s">
        <v>154</v>
      </c>
      <c r="B101" t="s">
        <v>54</v>
      </c>
      <c r="G101">
        <f t="shared" si="92"/>
        <v>115.757279576461</v>
      </c>
      <c r="H101">
        <f t="shared" si="93"/>
        <v>1.0071921207470578</v>
      </c>
      <c r="I101">
        <f t="shared" si="93"/>
        <v>0.59897239898911692</v>
      </c>
      <c r="J101">
        <f t="shared" si="93"/>
        <v>49.421007515531713</v>
      </c>
      <c r="K101">
        <f t="shared" si="93"/>
        <v>2.6609889384744232</v>
      </c>
      <c r="L101">
        <f t="shared" si="93"/>
        <v>61.407435781881865</v>
      </c>
      <c r="M101">
        <f t="shared" si="93"/>
        <v>0.66168282083683749</v>
      </c>
      <c r="N101">
        <f t="shared" si="85"/>
        <v>0.5304844412944284</v>
      </c>
      <c r="O101">
        <f t="shared" si="86"/>
        <v>0.42693649761255592</v>
      </c>
      <c r="P101">
        <f t="shared" si="74"/>
        <v>2.5304844412944285</v>
      </c>
      <c r="Q101" t="str">
        <f t="shared" si="75"/>
        <v>05</v>
      </c>
      <c r="R101" t="s">
        <v>150</v>
      </c>
      <c r="S101" t="s">
        <v>18</v>
      </c>
      <c r="T101" t="b">
        <f t="shared" si="84"/>
        <v>0</v>
      </c>
      <c r="V101">
        <f t="shared" si="76"/>
        <v>0</v>
      </c>
      <c r="W101">
        <f t="shared" si="77"/>
        <v>1</v>
      </c>
    </row>
    <row r="102" spans="1:23" x14ac:dyDescent="0.3">
      <c r="P102" t="str">
        <f t="shared" si="74"/>
        <v/>
      </c>
      <c r="Q102" t="str">
        <f>IF(LEFT(A102,3)="Dis",Q89,IF(LEFT(A102,2)="HD",Q89,LEFT(A102,2)))</f>
        <v/>
      </c>
      <c r="T102" t="str">
        <f t="shared" si="84"/>
        <v/>
      </c>
      <c r="V102" t="str">
        <f t="shared" si="76"/>
        <v/>
      </c>
      <c r="W102" t="str">
        <f t="shared" si="77"/>
        <v/>
      </c>
    </row>
    <row r="103" spans="1:23" x14ac:dyDescent="0.3">
      <c r="A103" t="s">
        <v>155</v>
      </c>
      <c r="B103" t="s">
        <v>156</v>
      </c>
      <c r="C103">
        <v>129</v>
      </c>
      <c r="D103">
        <v>65</v>
      </c>
      <c r="E103" s="1">
        <v>0.50390000000000001</v>
      </c>
      <c r="F103">
        <v>129</v>
      </c>
      <c r="G103">
        <v>64</v>
      </c>
      <c r="H103">
        <v>0</v>
      </c>
      <c r="I103">
        <v>0</v>
      </c>
      <c r="J103">
        <v>26</v>
      </c>
      <c r="K103">
        <v>3</v>
      </c>
      <c r="L103">
        <v>35</v>
      </c>
      <c r="M103">
        <v>0</v>
      </c>
      <c r="N103">
        <f t="shared" si="85"/>
        <v>0.546875</v>
      </c>
      <c r="O103">
        <f t="shared" si="86"/>
        <v>0.40625</v>
      </c>
      <c r="P103">
        <f t="shared" si="74"/>
        <v>2.546875</v>
      </c>
      <c r="Q103" t="str">
        <f t="shared" si="75"/>
        <v>06</v>
      </c>
      <c r="R103" t="s">
        <v>157</v>
      </c>
      <c r="S103">
        <v>6</v>
      </c>
      <c r="T103" t="b">
        <f t="shared" si="84"/>
        <v>1</v>
      </c>
      <c r="U103">
        <f>G103/G$152</f>
        <v>1.335559265442404E-2</v>
      </c>
      <c r="V103">
        <f t="shared" si="76"/>
        <v>1</v>
      </c>
      <c r="W103">
        <f t="shared" si="77"/>
        <v>1</v>
      </c>
    </row>
    <row r="104" spans="1:23" x14ac:dyDescent="0.3">
      <c r="A104" t="s">
        <v>158</v>
      </c>
      <c r="B104" t="s">
        <v>159</v>
      </c>
      <c r="C104">
        <v>328</v>
      </c>
      <c r="D104">
        <v>148</v>
      </c>
      <c r="E104" s="1">
        <v>0.45119999999999999</v>
      </c>
      <c r="F104">
        <v>328</v>
      </c>
      <c r="G104">
        <v>148</v>
      </c>
      <c r="H104">
        <v>2</v>
      </c>
      <c r="I104">
        <v>0</v>
      </c>
      <c r="J104">
        <v>82</v>
      </c>
      <c r="K104">
        <v>0</v>
      </c>
      <c r="L104">
        <v>64</v>
      </c>
      <c r="M104">
        <v>0</v>
      </c>
      <c r="N104">
        <f t="shared" si="85"/>
        <v>0.43243243243243246</v>
      </c>
      <c r="O104">
        <f t="shared" si="86"/>
        <v>0.55405405405405406</v>
      </c>
      <c r="P104">
        <f t="shared" si="74"/>
        <v>0.55405405405405406</v>
      </c>
      <c r="Q104" t="str">
        <f t="shared" si="75"/>
        <v>06</v>
      </c>
      <c r="R104" t="s">
        <v>160</v>
      </c>
      <c r="S104">
        <v>6</v>
      </c>
      <c r="T104" t="b">
        <f t="shared" si="84"/>
        <v>1</v>
      </c>
      <c r="U104">
        <f t="shared" ref="U104:U148" si="94">G104/G$152</f>
        <v>3.0884808013355594E-2</v>
      </c>
      <c r="V104">
        <f t="shared" si="76"/>
        <v>1</v>
      </c>
      <c r="W104">
        <f t="shared" si="77"/>
        <v>1</v>
      </c>
    </row>
    <row r="105" spans="1:23" x14ac:dyDescent="0.3">
      <c r="A105" t="s">
        <v>161</v>
      </c>
      <c r="B105" t="s">
        <v>162</v>
      </c>
      <c r="C105">
        <v>60</v>
      </c>
      <c r="D105">
        <v>29</v>
      </c>
      <c r="E105" s="1">
        <v>0.48330000000000001</v>
      </c>
      <c r="F105">
        <v>60</v>
      </c>
      <c r="G105">
        <v>29</v>
      </c>
      <c r="H105">
        <v>1</v>
      </c>
      <c r="I105">
        <v>0</v>
      </c>
      <c r="J105">
        <v>18</v>
      </c>
      <c r="K105">
        <v>1</v>
      </c>
      <c r="L105">
        <v>9</v>
      </c>
      <c r="M105">
        <v>0</v>
      </c>
      <c r="N105">
        <f t="shared" si="85"/>
        <v>0.31034482758620691</v>
      </c>
      <c r="O105">
        <f t="shared" si="86"/>
        <v>0.62068965517241381</v>
      </c>
      <c r="P105">
        <f t="shared" si="74"/>
        <v>0.62068965517241381</v>
      </c>
      <c r="Q105" t="str">
        <f t="shared" si="75"/>
        <v>06</v>
      </c>
      <c r="R105" t="s">
        <v>157</v>
      </c>
      <c r="S105">
        <v>6</v>
      </c>
      <c r="T105" t="b">
        <f t="shared" si="84"/>
        <v>1</v>
      </c>
      <c r="U105">
        <f t="shared" si="94"/>
        <v>6.0517529215358933E-3</v>
      </c>
      <c r="V105">
        <f t="shared" si="76"/>
        <v>1</v>
      </c>
      <c r="W105">
        <f t="shared" si="77"/>
        <v>1</v>
      </c>
    </row>
    <row r="106" spans="1:23" x14ac:dyDescent="0.3">
      <c r="A106" t="s">
        <v>163</v>
      </c>
      <c r="B106" t="s">
        <v>164</v>
      </c>
      <c r="C106">
        <v>100</v>
      </c>
      <c r="D106">
        <v>67</v>
      </c>
      <c r="E106" s="1">
        <v>0.67</v>
      </c>
      <c r="F106">
        <v>100</v>
      </c>
      <c r="G106">
        <v>66</v>
      </c>
      <c r="H106">
        <v>0</v>
      </c>
      <c r="I106">
        <v>2</v>
      </c>
      <c r="J106">
        <v>15</v>
      </c>
      <c r="K106">
        <v>0</v>
      </c>
      <c r="L106">
        <v>49</v>
      </c>
      <c r="M106">
        <v>0</v>
      </c>
      <c r="N106">
        <f t="shared" si="85"/>
        <v>0.74242424242424243</v>
      </c>
      <c r="O106">
        <f t="shared" si="86"/>
        <v>0.22727272727272727</v>
      </c>
      <c r="P106">
        <f t="shared" si="74"/>
        <v>2.7424242424242422</v>
      </c>
      <c r="Q106" t="str">
        <f t="shared" si="75"/>
        <v>06</v>
      </c>
      <c r="R106" t="s">
        <v>157</v>
      </c>
      <c r="S106">
        <v>6</v>
      </c>
      <c r="T106" t="b">
        <f t="shared" si="84"/>
        <v>1</v>
      </c>
      <c r="U106">
        <f t="shared" si="94"/>
        <v>1.3772954924874792E-2</v>
      </c>
      <c r="V106">
        <f t="shared" si="76"/>
        <v>1</v>
      </c>
      <c r="W106">
        <f t="shared" si="77"/>
        <v>1</v>
      </c>
    </row>
    <row r="107" spans="1:23" x14ac:dyDescent="0.3">
      <c r="A107" t="s">
        <v>165</v>
      </c>
      <c r="B107" t="s">
        <v>166</v>
      </c>
      <c r="C107">
        <v>64</v>
      </c>
      <c r="D107">
        <v>27</v>
      </c>
      <c r="E107" s="1">
        <v>0.4219</v>
      </c>
      <c r="F107">
        <v>64</v>
      </c>
      <c r="G107">
        <v>27</v>
      </c>
      <c r="H107">
        <v>2</v>
      </c>
      <c r="I107">
        <v>0</v>
      </c>
      <c r="J107">
        <v>4</v>
      </c>
      <c r="K107">
        <v>0</v>
      </c>
      <c r="L107">
        <v>20</v>
      </c>
      <c r="M107">
        <v>1</v>
      </c>
      <c r="N107">
        <f t="shared" si="85"/>
        <v>0.7407407407407407</v>
      </c>
      <c r="O107">
        <f t="shared" si="86"/>
        <v>0.14814814814814814</v>
      </c>
      <c r="P107">
        <f t="shared" si="74"/>
        <v>2.7407407407407405</v>
      </c>
      <c r="Q107" t="str">
        <f t="shared" si="75"/>
        <v>06</v>
      </c>
      <c r="R107" t="s">
        <v>157</v>
      </c>
      <c r="S107">
        <v>6</v>
      </c>
      <c r="T107" t="b">
        <f t="shared" si="84"/>
        <v>1</v>
      </c>
      <c r="U107">
        <f t="shared" si="94"/>
        <v>5.6343906510851419E-3</v>
      </c>
      <c r="V107">
        <f t="shared" si="76"/>
        <v>1</v>
      </c>
      <c r="W107">
        <f t="shared" si="77"/>
        <v>1</v>
      </c>
    </row>
    <row r="108" spans="1:23" x14ac:dyDescent="0.3">
      <c r="A108" t="s">
        <v>167</v>
      </c>
      <c r="B108" t="s">
        <v>168</v>
      </c>
      <c r="C108">
        <v>104</v>
      </c>
      <c r="D108">
        <v>21</v>
      </c>
      <c r="E108" s="1">
        <v>0.2019</v>
      </c>
      <c r="F108">
        <v>104</v>
      </c>
      <c r="G108">
        <v>21</v>
      </c>
      <c r="H108">
        <v>0</v>
      </c>
      <c r="I108">
        <v>0</v>
      </c>
      <c r="J108">
        <v>7</v>
      </c>
      <c r="K108">
        <v>1</v>
      </c>
      <c r="L108">
        <v>13</v>
      </c>
      <c r="M108">
        <v>0</v>
      </c>
      <c r="N108">
        <f t="shared" si="85"/>
        <v>0.61904761904761907</v>
      </c>
      <c r="O108">
        <f t="shared" si="86"/>
        <v>0.33333333333333331</v>
      </c>
      <c r="P108">
        <f t="shared" si="74"/>
        <v>2.6190476190476191</v>
      </c>
      <c r="Q108" t="str">
        <f t="shared" si="75"/>
        <v>06</v>
      </c>
      <c r="R108" t="s">
        <v>157</v>
      </c>
      <c r="S108">
        <v>6</v>
      </c>
      <c r="T108" t="b">
        <f t="shared" si="84"/>
        <v>1</v>
      </c>
      <c r="U108">
        <f t="shared" si="94"/>
        <v>4.382303839732888E-3</v>
      </c>
      <c r="V108">
        <f t="shared" si="76"/>
        <v>1</v>
      </c>
      <c r="W108">
        <f t="shared" si="77"/>
        <v>1</v>
      </c>
    </row>
    <row r="109" spans="1:23" x14ac:dyDescent="0.3">
      <c r="A109" t="s">
        <v>169</v>
      </c>
      <c r="B109" t="s">
        <v>170</v>
      </c>
      <c r="C109">
        <v>181</v>
      </c>
      <c r="D109">
        <v>50</v>
      </c>
      <c r="E109" s="1">
        <v>0.2762</v>
      </c>
      <c r="F109">
        <v>181</v>
      </c>
      <c r="G109">
        <v>50</v>
      </c>
      <c r="H109">
        <v>0</v>
      </c>
      <c r="I109">
        <v>0</v>
      </c>
      <c r="J109">
        <v>35</v>
      </c>
      <c r="K109">
        <v>1</v>
      </c>
      <c r="L109">
        <v>12</v>
      </c>
      <c r="M109">
        <v>2</v>
      </c>
      <c r="N109">
        <f t="shared" si="85"/>
        <v>0.24</v>
      </c>
      <c r="O109">
        <f t="shared" si="86"/>
        <v>0.7</v>
      </c>
      <c r="P109">
        <f t="shared" si="74"/>
        <v>0.7</v>
      </c>
      <c r="Q109" t="str">
        <f t="shared" si="75"/>
        <v>06</v>
      </c>
      <c r="R109" t="s">
        <v>157</v>
      </c>
      <c r="S109">
        <v>6</v>
      </c>
      <c r="T109" t="b">
        <f t="shared" si="84"/>
        <v>1</v>
      </c>
      <c r="U109">
        <f t="shared" si="94"/>
        <v>1.0434056761268781E-2</v>
      </c>
      <c r="V109">
        <f t="shared" si="76"/>
        <v>1</v>
      </c>
      <c r="W109">
        <f t="shared" si="77"/>
        <v>1</v>
      </c>
    </row>
    <row r="110" spans="1:23" x14ac:dyDescent="0.3">
      <c r="A110" t="s">
        <v>171</v>
      </c>
      <c r="B110" t="s">
        <v>172</v>
      </c>
      <c r="C110">
        <v>240</v>
      </c>
      <c r="D110">
        <v>104</v>
      </c>
      <c r="E110" s="1">
        <v>0.43330000000000002</v>
      </c>
      <c r="F110">
        <v>240</v>
      </c>
      <c r="G110">
        <v>102</v>
      </c>
      <c r="H110">
        <v>0</v>
      </c>
      <c r="I110">
        <v>0</v>
      </c>
      <c r="J110">
        <v>84</v>
      </c>
      <c r="K110">
        <v>1</v>
      </c>
      <c r="L110">
        <v>17</v>
      </c>
      <c r="M110">
        <v>0</v>
      </c>
      <c r="N110">
        <f t="shared" si="85"/>
        <v>0.16666666666666666</v>
      </c>
      <c r="O110">
        <f t="shared" si="86"/>
        <v>0.82352941176470584</v>
      </c>
      <c r="P110">
        <f t="shared" si="74"/>
        <v>0.82352941176470584</v>
      </c>
      <c r="Q110" t="str">
        <f t="shared" si="75"/>
        <v>06</v>
      </c>
      <c r="R110" t="s">
        <v>119</v>
      </c>
      <c r="S110">
        <v>6</v>
      </c>
      <c r="T110" t="b">
        <f t="shared" si="84"/>
        <v>1</v>
      </c>
      <c r="U110">
        <f t="shared" si="94"/>
        <v>2.1285475792988316E-2</v>
      </c>
      <c r="V110">
        <f t="shared" si="76"/>
        <v>1</v>
      </c>
      <c r="W110">
        <f t="shared" si="77"/>
        <v>1</v>
      </c>
    </row>
    <row r="111" spans="1:23" x14ac:dyDescent="0.3">
      <c r="A111" t="s">
        <v>173</v>
      </c>
      <c r="B111" t="s">
        <v>174</v>
      </c>
      <c r="C111">
        <v>60</v>
      </c>
      <c r="D111">
        <v>28</v>
      </c>
      <c r="E111" s="1">
        <v>0.4667</v>
      </c>
      <c r="F111">
        <v>60</v>
      </c>
      <c r="G111">
        <v>28</v>
      </c>
      <c r="H111">
        <v>0</v>
      </c>
      <c r="I111">
        <v>0</v>
      </c>
      <c r="J111">
        <v>15</v>
      </c>
      <c r="K111">
        <v>1</v>
      </c>
      <c r="L111">
        <v>12</v>
      </c>
      <c r="M111">
        <v>0</v>
      </c>
      <c r="N111">
        <f t="shared" si="85"/>
        <v>0.42857142857142855</v>
      </c>
      <c r="O111">
        <f t="shared" si="86"/>
        <v>0.5357142857142857</v>
      </c>
      <c r="P111">
        <f t="shared" si="74"/>
        <v>0.5357142857142857</v>
      </c>
      <c r="Q111" t="str">
        <f t="shared" si="75"/>
        <v>06</v>
      </c>
      <c r="R111" t="s">
        <v>160</v>
      </c>
      <c r="S111">
        <v>6</v>
      </c>
      <c r="T111" t="b">
        <f t="shared" si="84"/>
        <v>1</v>
      </c>
      <c r="U111">
        <f t="shared" si="94"/>
        <v>5.8430717863105176E-3</v>
      </c>
      <c r="V111">
        <f t="shared" si="76"/>
        <v>1</v>
      </c>
      <c r="W111">
        <f t="shared" si="77"/>
        <v>1</v>
      </c>
    </row>
    <row r="112" spans="1:23" x14ac:dyDescent="0.3">
      <c r="A112" t="s">
        <v>175</v>
      </c>
      <c r="B112" t="s">
        <v>176</v>
      </c>
      <c r="C112">
        <v>68</v>
      </c>
      <c r="D112">
        <v>36</v>
      </c>
      <c r="E112" s="1">
        <v>0.52939999999999998</v>
      </c>
      <c r="F112">
        <v>68</v>
      </c>
      <c r="G112">
        <v>36</v>
      </c>
      <c r="H112">
        <v>0</v>
      </c>
      <c r="I112">
        <v>0</v>
      </c>
      <c r="J112">
        <v>25</v>
      </c>
      <c r="K112">
        <v>0</v>
      </c>
      <c r="L112">
        <v>11</v>
      </c>
      <c r="M112">
        <v>0</v>
      </c>
      <c r="N112">
        <f t="shared" si="85"/>
        <v>0.30555555555555558</v>
      </c>
      <c r="O112">
        <f t="shared" si="86"/>
        <v>0.69444444444444442</v>
      </c>
      <c r="P112">
        <f t="shared" si="74"/>
        <v>0.69444444444444442</v>
      </c>
      <c r="Q112" t="str">
        <f t="shared" si="75"/>
        <v>06</v>
      </c>
      <c r="R112" t="s">
        <v>157</v>
      </c>
      <c r="S112">
        <v>6</v>
      </c>
      <c r="T112" t="b">
        <f t="shared" si="84"/>
        <v>1</v>
      </c>
      <c r="U112">
        <f t="shared" si="94"/>
        <v>7.5125208681135229E-3</v>
      </c>
      <c r="V112">
        <f t="shared" si="76"/>
        <v>1</v>
      </c>
      <c r="W112">
        <f t="shared" si="77"/>
        <v>1</v>
      </c>
    </row>
    <row r="113" spans="1:23" x14ac:dyDescent="0.3">
      <c r="A113" t="s">
        <v>177</v>
      </c>
      <c r="B113" t="s">
        <v>178</v>
      </c>
      <c r="C113">
        <v>820</v>
      </c>
      <c r="D113">
        <v>284</v>
      </c>
      <c r="E113" s="1">
        <v>0.3463</v>
      </c>
      <c r="F113">
        <v>820</v>
      </c>
      <c r="G113">
        <v>283</v>
      </c>
      <c r="H113">
        <v>0</v>
      </c>
      <c r="I113">
        <v>2</v>
      </c>
      <c r="J113">
        <v>211</v>
      </c>
      <c r="K113">
        <v>0</v>
      </c>
      <c r="L113">
        <v>65</v>
      </c>
      <c r="M113">
        <v>5</v>
      </c>
      <c r="N113">
        <f t="shared" si="85"/>
        <v>0.22968197879858657</v>
      </c>
      <c r="O113">
        <f t="shared" si="86"/>
        <v>0.74558303886925792</v>
      </c>
      <c r="P113">
        <f t="shared" si="74"/>
        <v>0.74558303886925792</v>
      </c>
      <c r="Q113" t="str">
        <f t="shared" si="75"/>
        <v>06</v>
      </c>
      <c r="R113" t="s">
        <v>119</v>
      </c>
      <c r="S113">
        <v>6</v>
      </c>
      <c r="T113" t="b">
        <f t="shared" si="84"/>
        <v>1</v>
      </c>
      <c r="U113">
        <f t="shared" si="94"/>
        <v>5.9056761268781302E-2</v>
      </c>
      <c r="V113">
        <f t="shared" si="76"/>
        <v>1</v>
      </c>
      <c r="W113">
        <f t="shared" si="77"/>
        <v>1</v>
      </c>
    </row>
    <row r="114" spans="1:23" x14ac:dyDescent="0.3">
      <c r="A114" t="s">
        <v>179</v>
      </c>
      <c r="B114" t="s">
        <v>180</v>
      </c>
      <c r="C114">
        <v>68</v>
      </c>
      <c r="D114">
        <v>35</v>
      </c>
      <c r="E114" s="1">
        <v>0.51470000000000005</v>
      </c>
      <c r="F114">
        <v>68</v>
      </c>
      <c r="G114">
        <v>35</v>
      </c>
      <c r="H114">
        <v>1</v>
      </c>
      <c r="I114">
        <v>0</v>
      </c>
      <c r="J114">
        <v>12</v>
      </c>
      <c r="K114">
        <v>1</v>
      </c>
      <c r="L114">
        <v>21</v>
      </c>
      <c r="M114">
        <v>0</v>
      </c>
      <c r="N114">
        <f t="shared" si="85"/>
        <v>0.6</v>
      </c>
      <c r="O114">
        <f t="shared" si="86"/>
        <v>0.34285714285714286</v>
      </c>
      <c r="P114">
        <f t="shared" si="74"/>
        <v>2.6</v>
      </c>
      <c r="Q114" t="str">
        <f t="shared" si="75"/>
        <v>06</v>
      </c>
      <c r="R114" t="s">
        <v>160</v>
      </c>
      <c r="S114">
        <v>6</v>
      </c>
      <c r="T114" t="b">
        <f t="shared" si="84"/>
        <v>1</v>
      </c>
      <c r="U114">
        <f t="shared" si="94"/>
        <v>7.3038397328881472E-3</v>
      </c>
      <c r="V114">
        <f t="shared" si="76"/>
        <v>1</v>
      </c>
      <c r="W114">
        <f t="shared" si="77"/>
        <v>1</v>
      </c>
    </row>
    <row r="115" spans="1:23" x14ac:dyDescent="0.3">
      <c r="A115" t="s">
        <v>181</v>
      </c>
      <c r="B115" t="s">
        <v>182</v>
      </c>
      <c r="C115">
        <v>1528</v>
      </c>
      <c r="D115">
        <v>673</v>
      </c>
      <c r="E115" s="1">
        <v>0.44040000000000001</v>
      </c>
      <c r="F115">
        <v>1528</v>
      </c>
      <c r="G115">
        <v>670</v>
      </c>
      <c r="H115">
        <v>1</v>
      </c>
      <c r="I115">
        <v>1</v>
      </c>
      <c r="J115">
        <v>551</v>
      </c>
      <c r="K115">
        <v>8</v>
      </c>
      <c r="L115">
        <v>105</v>
      </c>
      <c r="M115">
        <v>4</v>
      </c>
      <c r="N115">
        <f t="shared" si="85"/>
        <v>0.15671641791044777</v>
      </c>
      <c r="O115">
        <f t="shared" si="86"/>
        <v>0.82238805970149254</v>
      </c>
      <c r="P115">
        <f t="shared" si="74"/>
        <v>0.82238805970149254</v>
      </c>
      <c r="Q115" t="str">
        <f t="shared" si="75"/>
        <v>06</v>
      </c>
      <c r="R115" t="s">
        <v>183</v>
      </c>
      <c r="S115">
        <v>6</v>
      </c>
      <c r="T115" t="b">
        <f t="shared" si="84"/>
        <v>1</v>
      </c>
      <c r="U115">
        <f t="shared" si="94"/>
        <v>0.13981636060100167</v>
      </c>
      <c r="V115">
        <f t="shared" si="76"/>
        <v>1</v>
      </c>
      <c r="W115">
        <f t="shared" si="77"/>
        <v>1</v>
      </c>
    </row>
    <row r="116" spans="1:23" x14ac:dyDescent="0.3">
      <c r="A116" t="s">
        <v>184</v>
      </c>
      <c r="B116" t="s">
        <v>185</v>
      </c>
      <c r="C116">
        <v>110</v>
      </c>
      <c r="D116">
        <v>40</v>
      </c>
      <c r="E116" s="1">
        <v>0.36359999999999998</v>
      </c>
      <c r="F116">
        <v>110</v>
      </c>
      <c r="G116">
        <v>40</v>
      </c>
      <c r="H116">
        <v>0</v>
      </c>
      <c r="I116">
        <v>1</v>
      </c>
      <c r="J116">
        <v>30</v>
      </c>
      <c r="K116">
        <v>0</v>
      </c>
      <c r="L116">
        <v>7</v>
      </c>
      <c r="M116">
        <v>2</v>
      </c>
      <c r="N116">
        <f t="shared" si="85"/>
        <v>0.17499999999999999</v>
      </c>
      <c r="O116">
        <f t="shared" si="86"/>
        <v>0.75</v>
      </c>
      <c r="P116">
        <f t="shared" si="74"/>
        <v>0.75</v>
      </c>
      <c r="Q116" t="str">
        <f t="shared" si="75"/>
        <v>06</v>
      </c>
      <c r="R116" t="s">
        <v>183</v>
      </c>
      <c r="S116">
        <v>6</v>
      </c>
      <c r="T116" t="b">
        <f t="shared" si="84"/>
        <v>1</v>
      </c>
      <c r="U116">
        <f t="shared" si="94"/>
        <v>8.3472454090150246E-3</v>
      </c>
      <c r="V116">
        <f t="shared" si="76"/>
        <v>1</v>
      </c>
      <c r="W116">
        <f t="shared" si="77"/>
        <v>1</v>
      </c>
    </row>
    <row r="117" spans="1:23" x14ac:dyDescent="0.3">
      <c r="A117" t="s">
        <v>186</v>
      </c>
      <c r="B117" t="s">
        <v>187</v>
      </c>
      <c r="C117">
        <v>231</v>
      </c>
      <c r="D117">
        <v>90</v>
      </c>
      <c r="E117" s="1">
        <v>0.3896</v>
      </c>
      <c r="F117">
        <v>231</v>
      </c>
      <c r="G117">
        <v>90</v>
      </c>
      <c r="H117">
        <v>2</v>
      </c>
      <c r="I117">
        <v>1</v>
      </c>
      <c r="J117">
        <v>59</v>
      </c>
      <c r="K117">
        <v>1</v>
      </c>
      <c r="L117">
        <v>26</v>
      </c>
      <c r="M117">
        <v>1</v>
      </c>
      <c r="N117">
        <f t="shared" si="85"/>
        <v>0.28888888888888886</v>
      </c>
      <c r="O117">
        <f t="shared" si="86"/>
        <v>0.65555555555555556</v>
      </c>
      <c r="P117">
        <f t="shared" si="74"/>
        <v>0.65555555555555556</v>
      </c>
      <c r="Q117" t="str">
        <f t="shared" si="75"/>
        <v>06</v>
      </c>
      <c r="R117" t="s">
        <v>183</v>
      </c>
      <c r="S117">
        <v>6</v>
      </c>
      <c r="T117" t="b">
        <f t="shared" si="84"/>
        <v>1</v>
      </c>
      <c r="U117">
        <f t="shared" si="94"/>
        <v>1.8781302170283808E-2</v>
      </c>
      <c r="V117">
        <f t="shared" si="76"/>
        <v>1</v>
      </c>
      <c r="W117">
        <f t="shared" si="77"/>
        <v>1</v>
      </c>
    </row>
    <row r="118" spans="1:23" x14ac:dyDescent="0.3">
      <c r="A118" t="s">
        <v>188</v>
      </c>
      <c r="B118" t="s">
        <v>189</v>
      </c>
      <c r="C118">
        <v>468</v>
      </c>
      <c r="D118">
        <v>200</v>
      </c>
      <c r="E118" s="1">
        <v>0.4274</v>
      </c>
      <c r="F118">
        <v>468</v>
      </c>
      <c r="G118">
        <v>198</v>
      </c>
      <c r="H118">
        <v>1</v>
      </c>
      <c r="I118">
        <v>0</v>
      </c>
      <c r="J118">
        <v>100</v>
      </c>
      <c r="K118">
        <v>3</v>
      </c>
      <c r="L118">
        <v>94</v>
      </c>
      <c r="M118">
        <v>0</v>
      </c>
      <c r="N118">
        <f t="shared" si="85"/>
        <v>0.47474747474747475</v>
      </c>
      <c r="O118">
        <f t="shared" si="86"/>
        <v>0.50505050505050508</v>
      </c>
      <c r="P118">
        <f t="shared" si="74"/>
        <v>0.50505050505050508</v>
      </c>
      <c r="Q118" t="str">
        <f t="shared" si="75"/>
        <v>06</v>
      </c>
      <c r="R118" t="s">
        <v>157</v>
      </c>
      <c r="S118">
        <v>6</v>
      </c>
      <c r="T118" t="b">
        <f t="shared" si="84"/>
        <v>1</v>
      </c>
      <c r="U118">
        <f t="shared" si="94"/>
        <v>4.1318864774624375E-2</v>
      </c>
      <c r="V118">
        <f t="shared" si="76"/>
        <v>1</v>
      </c>
      <c r="W118">
        <f t="shared" si="77"/>
        <v>1</v>
      </c>
    </row>
    <row r="119" spans="1:23" x14ac:dyDescent="0.3">
      <c r="A119" t="s">
        <v>190</v>
      </c>
      <c r="B119" t="s">
        <v>191</v>
      </c>
      <c r="C119">
        <v>298</v>
      </c>
      <c r="D119">
        <v>145</v>
      </c>
      <c r="E119" s="1">
        <v>0.48659999999999998</v>
      </c>
      <c r="F119">
        <v>298</v>
      </c>
      <c r="G119">
        <v>144</v>
      </c>
      <c r="H119">
        <v>1</v>
      </c>
      <c r="I119">
        <v>0</v>
      </c>
      <c r="J119">
        <v>107</v>
      </c>
      <c r="K119">
        <v>4</v>
      </c>
      <c r="L119">
        <v>32</v>
      </c>
      <c r="M119">
        <v>0</v>
      </c>
      <c r="N119">
        <f t="shared" si="85"/>
        <v>0.22222222222222221</v>
      </c>
      <c r="O119">
        <f t="shared" si="86"/>
        <v>0.74305555555555558</v>
      </c>
      <c r="P119">
        <f t="shared" si="74"/>
        <v>0.74305555555555558</v>
      </c>
      <c r="Q119" t="str">
        <f t="shared" si="75"/>
        <v>06</v>
      </c>
      <c r="R119" t="s">
        <v>119</v>
      </c>
      <c r="S119">
        <v>6</v>
      </c>
      <c r="T119" t="b">
        <f t="shared" si="84"/>
        <v>1</v>
      </c>
      <c r="U119">
        <f t="shared" si="94"/>
        <v>3.0050083472454091E-2</v>
      </c>
      <c r="V119">
        <f t="shared" si="76"/>
        <v>1</v>
      </c>
      <c r="W119">
        <f t="shared" si="77"/>
        <v>1</v>
      </c>
    </row>
    <row r="120" spans="1:23" x14ac:dyDescent="0.3">
      <c r="A120" t="s">
        <v>192</v>
      </c>
      <c r="B120" t="s">
        <v>193</v>
      </c>
      <c r="C120">
        <v>365</v>
      </c>
      <c r="D120">
        <v>206</v>
      </c>
      <c r="E120" s="1">
        <v>0.56440000000000001</v>
      </c>
      <c r="F120">
        <v>365</v>
      </c>
      <c r="G120">
        <v>204</v>
      </c>
      <c r="H120">
        <v>0</v>
      </c>
      <c r="I120">
        <v>0</v>
      </c>
      <c r="J120">
        <v>123</v>
      </c>
      <c r="K120">
        <v>3</v>
      </c>
      <c r="L120">
        <v>78</v>
      </c>
      <c r="M120">
        <v>0</v>
      </c>
      <c r="N120">
        <f t="shared" si="85"/>
        <v>0.38235294117647056</v>
      </c>
      <c r="O120">
        <f t="shared" si="86"/>
        <v>0.6029411764705882</v>
      </c>
      <c r="P120">
        <f t="shared" si="74"/>
        <v>0.6029411764705882</v>
      </c>
      <c r="Q120" t="str">
        <f t="shared" si="75"/>
        <v>06</v>
      </c>
      <c r="R120" t="s">
        <v>157</v>
      </c>
      <c r="S120">
        <v>6</v>
      </c>
      <c r="T120" t="b">
        <f t="shared" si="84"/>
        <v>1</v>
      </c>
      <c r="U120">
        <f t="shared" si="94"/>
        <v>4.2570951585976631E-2</v>
      </c>
      <c r="V120">
        <f t="shared" si="76"/>
        <v>1</v>
      </c>
      <c r="W120">
        <f t="shared" si="77"/>
        <v>1</v>
      </c>
    </row>
    <row r="121" spans="1:23" x14ac:dyDescent="0.3">
      <c r="A121" t="s">
        <v>194</v>
      </c>
      <c r="B121" t="s">
        <v>195</v>
      </c>
      <c r="C121">
        <v>115</v>
      </c>
      <c r="D121">
        <v>54</v>
      </c>
      <c r="E121" s="1">
        <v>0.46960000000000002</v>
      </c>
      <c r="F121">
        <v>115</v>
      </c>
      <c r="G121">
        <v>53</v>
      </c>
      <c r="H121">
        <v>3</v>
      </c>
      <c r="I121">
        <v>0</v>
      </c>
      <c r="J121">
        <v>38</v>
      </c>
      <c r="K121">
        <v>2</v>
      </c>
      <c r="L121">
        <v>10</v>
      </c>
      <c r="M121">
        <v>0</v>
      </c>
      <c r="N121">
        <f t="shared" si="85"/>
        <v>0.18867924528301888</v>
      </c>
      <c r="O121">
        <f t="shared" si="86"/>
        <v>0.71698113207547165</v>
      </c>
      <c r="P121">
        <f t="shared" si="74"/>
        <v>0.71698113207547165</v>
      </c>
      <c r="Q121" t="str">
        <f t="shared" si="75"/>
        <v>06</v>
      </c>
      <c r="R121" t="s">
        <v>157</v>
      </c>
      <c r="S121">
        <v>6</v>
      </c>
      <c r="T121" t="b">
        <f t="shared" si="84"/>
        <v>1</v>
      </c>
      <c r="U121">
        <f t="shared" si="94"/>
        <v>1.1060100166944907E-2</v>
      </c>
      <c r="V121">
        <f t="shared" si="76"/>
        <v>1</v>
      </c>
      <c r="W121">
        <f t="shared" si="77"/>
        <v>1</v>
      </c>
    </row>
    <row r="122" spans="1:23" x14ac:dyDescent="0.3">
      <c r="A122" t="s">
        <v>196</v>
      </c>
      <c r="B122" t="s">
        <v>197</v>
      </c>
      <c r="C122">
        <v>125</v>
      </c>
      <c r="D122">
        <v>64</v>
      </c>
      <c r="E122" s="1">
        <v>0.51200000000000001</v>
      </c>
      <c r="F122">
        <v>125</v>
      </c>
      <c r="G122">
        <v>63</v>
      </c>
      <c r="H122">
        <v>1</v>
      </c>
      <c r="I122">
        <v>0</v>
      </c>
      <c r="J122">
        <v>29</v>
      </c>
      <c r="K122">
        <v>0</v>
      </c>
      <c r="L122">
        <v>33</v>
      </c>
      <c r="M122">
        <v>0</v>
      </c>
      <c r="N122">
        <f t="shared" si="85"/>
        <v>0.52380952380952384</v>
      </c>
      <c r="O122">
        <f t="shared" si="86"/>
        <v>0.46031746031746029</v>
      </c>
      <c r="P122">
        <f t="shared" si="74"/>
        <v>2.5238095238095237</v>
      </c>
      <c r="Q122" t="str">
        <f t="shared" si="75"/>
        <v>06</v>
      </c>
      <c r="R122" t="s">
        <v>157</v>
      </c>
      <c r="S122">
        <v>6</v>
      </c>
      <c r="T122" t="b">
        <f t="shared" si="84"/>
        <v>1</v>
      </c>
      <c r="U122">
        <f t="shared" si="94"/>
        <v>1.3146911519198664E-2</v>
      </c>
      <c r="V122">
        <f t="shared" si="76"/>
        <v>1</v>
      </c>
      <c r="W122">
        <f t="shared" si="77"/>
        <v>1</v>
      </c>
    </row>
    <row r="123" spans="1:23" x14ac:dyDescent="0.3">
      <c r="A123" t="s">
        <v>198</v>
      </c>
      <c r="B123" t="s">
        <v>199</v>
      </c>
      <c r="C123">
        <v>62</v>
      </c>
      <c r="D123">
        <v>30</v>
      </c>
      <c r="E123" s="1">
        <v>0.4839</v>
      </c>
      <c r="F123">
        <v>62</v>
      </c>
      <c r="G123">
        <v>30</v>
      </c>
      <c r="H123">
        <v>0</v>
      </c>
      <c r="I123">
        <v>0</v>
      </c>
      <c r="J123">
        <v>11</v>
      </c>
      <c r="K123">
        <v>0</v>
      </c>
      <c r="L123">
        <v>19</v>
      </c>
      <c r="M123">
        <v>0</v>
      </c>
      <c r="N123">
        <f t="shared" si="85"/>
        <v>0.6333333333333333</v>
      </c>
      <c r="O123">
        <f t="shared" si="86"/>
        <v>0.36666666666666664</v>
      </c>
      <c r="P123">
        <f t="shared" si="74"/>
        <v>2.6333333333333333</v>
      </c>
      <c r="Q123" t="str">
        <f t="shared" si="75"/>
        <v>06</v>
      </c>
      <c r="R123" t="s">
        <v>157</v>
      </c>
      <c r="S123">
        <v>6</v>
      </c>
      <c r="T123" t="b">
        <f t="shared" si="84"/>
        <v>1</v>
      </c>
      <c r="U123">
        <f t="shared" si="94"/>
        <v>6.2604340567612689E-3</v>
      </c>
      <c r="V123">
        <f t="shared" si="76"/>
        <v>1</v>
      </c>
      <c r="W123">
        <f t="shared" si="77"/>
        <v>1</v>
      </c>
    </row>
    <row r="124" spans="1:23" x14ac:dyDescent="0.3">
      <c r="A124" t="s">
        <v>200</v>
      </c>
      <c r="B124" t="s">
        <v>201</v>
      </c>
      <c r="C124">
        <v>164</v>
      </c>
      <c r="D124">
        <v>97</v>
      </c>
      <c r="E124" s="1">
        <v>0.59150000000000003</v>
      </c>
      <c r="F124">
        <v>164</v>
      </c>
      <c r="G124">
        <v>97</v>
      </c>
      <c r="H124">
        <v>0</v>
      </c>
      <c r="I124">
        <v>0</v>
      </c>
      <c r="J124">
        <v>34</v>
      </c>
      <c r="K124">
        <v>1</v>
      </c>
      <c r="L124">
        <v>62</v>
      </c>
      <c r="M124">
        <v>0</v>
      </c>
      <c r="N124">
        <f t="shared" si="85"/>
        <v>0.63917525773195871</v>
      </c>
      <c r="O124">
        <f t="shared" si="86"/>
        <v>0.35051546391752575</v>
      </c>
      <c r="P124">
        <f t="shared" si="74"/>
        <v>2.6391752577319587</v>
      </c>
      <c r="Q124" t="str">
        <f t="shared" si="75"/>
        <v>06</v>
      </c>
      <c r="R124" t="s">
        <v>157</v>
      </c>
      <c r="S124">
        <v>6</v>
      </c>
      <c r="T124" t="b">
        <f t="shared" si="84"/>
        <v>1</v>
      </c>
      <c r="U124">
        <f t="shared" si="94"/>
        <v>2.0242070116861435E-2</v>
      </c>
      <c r="V124">
        <f t="shared" si="76"/>
        <v>1</v>
      </c>
      <c r="W124">
        <f t="shared" si="77"/>
        <v>1</v>
      </c>
    </row>
    <row r="125" spans="1:23" x14ac:dyDescent="0.3">
      <c r="A125" t="s">
        <v>202</v>
      </c>
      <c r="B125" t="s">
        <v>203</v>
      </c>
      <c r="C125">
        <v>129</v>
      </c>
      <c r="D125">
        <v>76</v>
      </c>
      <c r="E125" s="1">
        <v>0.58909999999999996</v>
      </c>
      <c r="F125">
        <v>129</v>
      </c>
      <c r="G125">
        <v>76</v>
      </c>
      <c r="H125">
        <v>2</v>
      </c>
      <c r="I125">
        <v>0</v>
      </c>
      <c r="J125">
        <v>34</v>
      </c>
      <c r="K125">
        <v>0</v>
      </c>
      <c r="L125">
        <v>40</v>
      </c>
      <c r="M125">
        <v>0</v>
      </c>
      <c r="N125">
        <f t="shared" si="85"/>
        <v>0.52631578947368418</v>
      </c>
      <c r="O125">
        <f t="shared" si="86"/>
        <v>0.44736842105263158</v>
      </c>
      <c r="P125">
        <f t="shared" si="74"/>
        <v>2.5263157894736841</v>
      </c>
      <c r="Q125" t="str">
        <f t="shared" si="75"/>
        <v>06</v>
      </c>
      <c r="R125" t="s">
        <v>157</v>
      </c>
      <c r="S125">
        <v>6</v>
      </c>
      <c r="T125" t="b">
        <f t="shared" si="84"/>
        <v>1</v>
      </c>
      <c r="U125">
        <f t="shared" si="94"/>
        <v>1.5859766277128547E-2</v>
      </c>
      <c r="V125">
        <f t="shared" si="76"/>
        <v>1</v>
      </c>
      <c r="W125">
        <f t="shared" si="77"/>
        <v>1</v>
      </c>
    </row>
    <row r="126" spans="1:23" x14ac:dyDescent="0.3">
      <c r="A126" t="s">
        <v>204</v>
      </c>
      <c r="B126" t="s">
        <v>205</v>
      </c>
      <c r="C126">
        <v>430</v>
      </c>
      <c r="D126">
        <v>206</v>
      </c>
      <c r="E126" s="1">
        <v>0.47910000000000003</v>
      </c>
      <c r="F126">
        <v>430</v>
      </c>
      <c r="G126">
        <v>204</v>
      </c>
      <c r="H126">
        <v>3</v>
      </c>
      <c r="I126">
        <v>1</v>
      </c>
      <c r="J126">
        <v>140</v>
      </c>
      <c r="K126">
        <v>3</v>
      </c>
      <c r="L126">
        <v>55</v>
      </c>
      <c r="M126">
        <v>2</v>
      </c>
      <c r="N126">
        <f t="shared" si="85"/>
        <v>0.26960784313725489</v>
      </c>
      <c r="O126">
        <f t="shared" si="86"/>
        <v>0.68627450980392157</v>
      </c>
      <c r="P126">
        <f t="shared" si="74"/>
        <v>0.68627450980392157</v>
      </c>
      <c r="Q126" t="str">
        <f t="shared" si="75"/>
        <v>06</v>
      </c>
      <c r="R126" t="s">
        <v>119</v>
      </c>
      <c r="S126">
        <v>6</v>
      </c>
      <c r="T126" t="b">
        <f t="shared" si="84"/>
        <v>1</v>
      </c>
      <c r="U126">
        <f t="shared" si="94"/>
        <v>4.2570951585976631E-2</v>
      </c>
      <c r="V126">
        <f t="shared" si="76"/>
        <v>1</v>
      </c>
      <c r="W126">
        <f t="shared" si="77"/>
        <v>1</v>
      </c>
    </row>
    <row r="127" spans="1:23" x14ac:dyDescent="0.3">
      <c r="A127" t="s">
        <v>206</v>
      </c>
      <c r="B127" t="s">
        <v>207</v>
      </c>
      <c r="C127">
        <v>63</v>
      </c>
      <c r="D127">
        <v>37</v>
      </c>
      <c r="E127" s="1">
        <v>0.58730000000000004</v>
      </c>
      <c r="F127">
        <v>63</v>
      </c>
      <c r="G127">
        <v>37</v>
      </c>
      <c r="H127">
        <v>0</v>
      </c>
      <c r="I127">
        <v>0</v>
      </c>
      <c r="J127">
        <v>6</v>
      </c>
      <c r="K127">
        <v>0</v>
      </c>
      <c r="L127">
        <v>31</v>
      </c>
      <c r="M127">
        <v>0</v>
      </c>
      <c r="N127">
        <f t="shared" si="85"/>
        <v>0.83783783783783783</v>
      </c>
      <c r="O127">
        <f t="shared" si="86"/>
        <v>0.16216216216216217</v>
      </c>
      <c r="P127">
        <f t="shared" si="74"/>
        <v>2.8378378378378377</v>
      </c>
      <c r="Q127" t="str">
        <f t="shared" si="75"/>
        <v>06</v>
      </c>
      <c r="R127" t="s">
        <v>157</v>
      </c>
      <c r="S127">
        <v>6</v>
      </c>
      <c r="T127" t="b">
        <f t="shared" si="84"/>
        <v>1</v>
      </c>
      <c r="U127">
        <f t="shared" si="94"/>
        <v>7.7212020033388985E-3</v>
      </c>
      <c r="V127">
        <f t="shared" si="76"/>
        <v>1</v>
      </c>
      <c r="W127">
        <f t="shared" si="77"/>
        <v>1</v>
      </c>
    </row>
    <row r="128" spans="1:23" x14ac:dyDescent="0.3">
      <c r="A128" t="s">
        <v>208</v>
      </c>
      <c r="B128" t="s">
        <v>209</v>
      </c>
      <c r="C128">
        <v>118</v>
      </c>
      <c r="D128">
        <v>39</v>
      </c>
      <c r="E128" s="1">
        <v>0.33050000000000002</v>
      </c>
      <c r="F128">
        <v>118</v>
      </c>
      <c r="G128">
        <v>39</v>
      </c>
      <c r="H128">
        <v>1</v>
      </c>
      <c r="I128">
        <v>0</v>
      </c>
      <c r="J128">
        <v>28</v>
      </c>
      <c r="K128">
        <v>0</v>
      </c>
      <c r="L128">
        <v>10</v>
      </c>
      <c r="M128">
        <v>0</v>
      </c>
      <c r="N128">
        <f t="shared" si="85"/>
        <v>0.25641025641025639</v>
      </c>
      <c r="O128">
        <f t="shared" si="86"/>
        <v>0.71794871794871795</v>
      </c>
      <c r="P128">
        <f t="shared" si="74"/>
        <v>0.71794871794871795</v>
      </c>
      <c r="Q128" t="str">
        <f t="shared" si="75"/>
        <v>06</v>
      </c>
      <c r="R128" t="s">
        <v>157</v>
      </c>
      <c r="S128">
        <v>6</v>
      </c>
      <c r="T128" t="b">
        <f t="shared" si="84"/>
        <v>1</v>
      </c>
      <c r="U128">
        <f t="shared" si="94"/>
        <v>8.1385642737896498E-3</v>
      </c>
      <c r="V128">
        <f t="shared" si="76"/>
        <v>1</v>
      </c>
      <c r="W128">
        <f t="shared" si="77"/>
        <v>1</v>
      </c>
    </row>
    <row r="129" spans="1:23" x14ac:dyDescent="0.3">
      <c r="A129" t="s">
        <v>210</v>
      </c>
      <c r="B129" t="s">
        <v>211</v>
      </c>
      <c r="C129">
        <v>182</v>
      </c>
      <c r="D129">
        <v>94</v>
      </c>
      <c r="E129" s="1">
        <v>0.51649999999999996</v>
      </c>
      <c r="F129">
        <v>182</v>
      </c>
      <c r="G129">
        <v>94</v>
      </c>
      <c r="H129">
        <v>1</v>
      </c>
      <c r="I129">
        <v>2</v>
      </c>
      <c r="J129">
        <v>35</v>
      </c>
      <c r="K129">
        <v>3</v>
      </c>
      <c r="L129">
        <v>53</v>
      </c>
      <c r="M129">
        <v>0</v>
      </c>
      <c r="N129">
        <f t="shared" si="85"/>
        <v>0.56382978723404253</v>
      </c>
      <c r="O129">
        <f t="shared" si="86"/>
        <v>0.37234042553191488</v>
      </c>
      <c r="P129">
        <f t="shared" si="74"/>
        <v>2.5638297872340425</v>
      </c>
      <c r="Q129" t="str">
        <f t="shared" si="75"/>
        <v>06</v>
      </c>
      <c r="R129" t="s">
        <v>212</v>
      </c>
      <c r="S129">
        <v>6</v>
      </c>
      <c r="T129" t="b">
        <f t="shared" si="84"/>
        <v>1</v>
      </c>
      <c r="U129">
        <f t="shared" si="94"/>
        <v>1.961602671118531E-2</v>
      </c>
      <c r="V129">
        <f t="shared" si="76"/>
        <v>1</v>
      </c>
      <c r="W129">
        <f t="shared" si="77"/>
        <v>1</v>
      </c>
    </row>
    <row r="130" spans="1:23" x14ac:dyDescent="0.3">
      <c r="A130" t="s">
        <v>213</v>
      </c>
      <c r="B130" t="s">
        <v>214</v>
      </c>
      <c r="C130">
        <v>333</v>
      </c>
      <c r="D130">
        <v>137</v>
      </c>
      <c r="E130" s="1">
        <v>0.41139999999999999</v>
      </c>
      <c r="F130">
        <v>333</v>
      </c>
      <c r="G130">
        <v>136</v>
      </c>
      <c r="H130">
        <v>0</v>
      </c>
      <c r="I130">
        <v>1</v>
      </c>
      <c r="J130">
        <v>87</v>
      </c>
      <c r="K130">
        <v>0</v>
      </c>
      <c r="L130">
        <v>47</v>
      </c>
      <c r="M130">
        <v>1</v>
      </c>
      <c r="N130">
        <f t="shared" si="85"/>
        <v>0.34558823529411764</v>
      </c>
      <c r="O130">
        <f t="shared" si="86"/>
        <v>0.63970588235294112</v>
      </c>
      <c r="P130">
        <f t="shared" si="74"/>
        <v>0.63970588235294112</v>
      </c>
      <c r="Q130" t="str">
        <f t="shared" si="75"/>
        <v>06</v>
      </c>
      <c r="R130" t="s">
        <v>157</v>
      </c>
      <c r="S130">
        <v>6</v>
      </c>
      <c r="T130" t="b">
        <f t="shared" si="84"/>
        <v>1</v>
      </c>
      <c r="U130">
        <f t="shared" si="94"/>
        <v>2.8380634390651086E-2</v>
      </c>
      <c r="V130">
        <f t="shared" si="76"/>
        <v>1</v>
      </c>
      <c r="W130">
        <f t="shared" si="77"/>
        <v>1</v>
      </c>
    </row>
    <row r="131" spans="1:23" x14ac:dyDescent="0.3">
      <c r="A131" t="s">
        <v>215</v>
      </c>
      <c r="B131" t="s">
        <v>216</v>
      </c>
      <c r="C131">
        <v>84</v>
      </c>
      <c r="D131">
        <v>38</v>
      </c>
      <c r="E131" s="1">
        <v>0.45240000000000002</v>
      </c>
      <c r="F131">
        <v>84</v>
      </c>
      <c r="G131">
        <v>38</v>
      </c>
      <c r="H131">
        <v>3</v>
      </c>
      <c r="I131">
        <v>0</v>
      </c>
      <c r="J131">
        <v>18</v>
      </c>
      <c r="K131">
        <v>0</v>
      </c>
      <c r="L131">
        <v>17</v>
      </c>
      <c r="M131">
        <v>0</v>
      </c>
      <c r="N131">
        <f t="shared" si="85"/>
        <v>0.44736842105263158</v>
      </c>
      <c r="O131">
        <f t="shared" si="86"/>
        <v>0.47368421052631576</v>
      </c>
      <c r="P131">
        <f t="shared" ref="P131:P194" si="95">IF(G131="","",IF(G131=0,10,IF(G131=0,10,IF(N131=O131,9,IF(O131&gt;N131,O131,N131+2)))))</f>
        <v>0.47368421052631576</v>
      </c>
      <c r="Q131" t="str">
        <f t="shared" ref="Q131:Q194" si="96">IF(LEFT(A131,3)="Dis",Q130,IF(LEFT(A131,2)="HD",Q130,LEFT(A131,2)))</f>
        <v>06</v>
      </c>
      <c r="R131" t="s">
        <v>119</v>
      </c>
      <c r="S131">
        <v>6</v>
      </c>
      <c r="T131" t="b">
        <f t="shared" si="84"/>
        <v>1</v>
      </c>
      <c r="U131">
        <f t="shared" si="94"/>
        <v>7.9298831385642733E-3</v>
      </c>
      <c r="V131">
        <f t="shared" ref="V131:V194" si="97">IF(S131="","",IF(S131="WE",0,1))</f>
        <v>1</v>
      </c>
      <c r="W131">
        <f t="shared" ref="W131:W194" si="98">IF(S131="","",IF(S131="SL",0,1))</f>
        <v>1</v>
      </c>
    </row>
    <row r="132" spans="1:23" x14ac:dyDescent="0.3">
      <c r="A132" t="s">
        <v>217</v>
      </c>
      <c r="B132" t="s">
        <v>218</v>
      </c>
      <c r="C132">
        <v>151</v>
      </c>
      <c r="D132">
        <v>76</v>
      </c>
      <c r="E132" s="1">
        <v>0.50329999999999997</v>
      </c>
      <c r="F132">
        <v>151</v>
      </c>
      <c r="G132">
        <v>75</v>
      </c>
      <c r="H132">
        <v>3</v>
      </c>
      <c r="I132">
        <v>0</v>
      </c>
      <c r="J132">
        <v>50</v>
      </c>
      <c r="K132">
        <v>0</v>
      </c>
      <c r="L132">
        <v>22</v>
      </c>
      <c r="M132">
        <v>0</v>
      </c>
      <c r="N132">
        <f t="shared" si="85"/>
        <v>0.29333333333333333</v>
      </c>
      <c r="O132">
        <f t="shared" si="86"/>
        <v>0.66666666666666663</v>
      </c>
      <c r="P132">
        <f t="shared" si="95"/>
        <v>0.66666666666666663</v>
      </c>
      <c r="Q132" t="str">
        <f t="shared" si="96"/>
        <v>06</v>
      </c>
      <c r="R132" t="s">
        <v>157</v>
      </c>
      <c r="S132">
        <v>6</v>
      </c>
      <c r="T132" t="b">
        <f t="shared" si="84"/>
        <v>1</v>
      </c>
      <c r="U132">
        <f t="shared" si="94"/>
        <v>1.5651085141903172E-2</v>
      </c>
      <c r="V132">
        <f t="shared" si="97"/>
        <v>1</v>
      </c>
      <c r="W132">
        <f t="shared" si="98"/>
        <v>1</v>
      </c>
    </row>
    <row r="133" spans="1:23" x14ac:dyDescent="0.3">
      <c r="A133" t="s">
        <v>219</v>
      </c>
      <c r="B133" t="s">
        <v>220</v>
      </c>
      <c r="C133">
        <v>606</v>
      </c>
      <c r="D133">
        <v>315</v>
      </c>
      <c r="E133" s="1">
        <v>0.51980000000000004</v>
      </c>
      <c r="F133">
        <v>606</v>
      </c>
      <c r="G133">
        <v>315</v>
      </c>
      <c r="H133">
        <v>4</v>
      </c>
      <c r="I133">
        <v>3</v>
      </c>
      <c r="J133">
        <v>220</v>
      </c>
      <c r="K133">
        <v>1</v>
      </c>
      <c r="L133">
        <v>86</v>
      </c>
      <c r="M133">
        <v>1</v>
      </c>
      <c r="N133">
        <f t="shared" si="85"/>
        <v>0.27301587301587299</v>
      </c>
      <c r="O133">
        <f t="shared" si="86"/>
        <v>0.69841269841269837</v>
      </c>
      <c r="P133">
        <f t="shared" si="95"/>
        <v>0.69841269841269837</v>
      </c>
      <c r="Q133" t="str">
        <f t="shared" si="96"/>
        <v>06</v>
      </c>
      <c r="R133" t="s">
        <v>157</v>
      </c>
      <c r="S133">
        <v>6</v>
      </c>
      <c r="T133" t="b">
        <f t="shared" si="84"/>
        <v>1</v>
      </c>
      <c r="U133">
        <f t="shared" si="94"/>
        <v>6.5734557595993323E-2</v>
      </c>
      <c r="V133">
        <f t="shared" si="97"/>
        <v>1</v>
      </c>
      <c r="W133">
        <f t="shared" si="98"/>
        <v>1</v>
      </c>
    </row>
    <row r="134" spans="1:23" x14ac:dyDescent="0.3">
      <c r="A134" t="s">
        <v>221</v>
      </c>
      <c r="B134" t="s">
        <v>222</v>
      </c>
      <c r="C134">
        <v>71</v>
      </c>
      <c r="D134">
        <v>47</v>
      </c>
      <c r="E134" s="1">
        <v>0.66200000000000003</v>
      </c>
      <c r="F134">
        <v>71</v>
      </c>
      <c r="G134">
        <v>47</v>
      </c>
      <c r="H134">
        <v>0</v>
      </c>
      <c r="I134">
        <v>0</v>
      </c>
      <c r="J134">
        <v>27</v>
      </c>
      <c r="K134">
        <v>3</v>
      </c>
      <c r="L134">
        <v>17</v>
      </c>
      <c r="M134">
        <v>0</v>
      </c>
      <c r="N134">
        <f t="shared" si="85"/>
        <v>0.36170212765957449</v>
      </c>
      <c r="O134">
        <f t="shared" si="86"/>
        <v>0.57446808510638303</v>
      </c>
      <c r="P134">
        <f t="shared" si="95"/>
        <v>0.57446808510638303</v>
      </c>
      <c r="Q134" t="str">
        <f t="shared" si="96"/>
        <v>06</v>
      </c>
      <c r="R134" t="s">
        <v>157</v>
      </c>
      <c r="S134">
        <v>6</v>
      </c>
      <c r="T134" t="b">
        <f t="shared" si="84"/>
        <v>1</v>
      </c>
      <c r="U134">
        <f t="shared" si="94"/>
        <v>9.8080133555926551E-3</v>
      </c>
      <c r="V134">
        <f t="shared" si="97"/>
        <v>1</v>
      </c>
      <c r="W134">
        <f t="shared" si="98"/>
        <v>1</v>
      </c>
    </row>
    <row r="135" spans="1:23" x14ac:dyDescent="0.3">
      <c r="A135" t="s">
        <v>223</v>
      </c>
      <c r="B135" t="s">
        <v>224</v>
      </c>
      <c r="C135">
        <v>240</v>
      </c>
      <c r="D135">
        <v>86</v>
      </c>
      <c r="E135" s="1">
        <v>0.35830000000000001</v>
      </c>
      <c r="F135">
        <v>240</v>
      </c>
      <c r="G135">
        <v>85</v>
      </c>
      <c r="H135">
        <v>0</v>
      </c>
      <c r="I135">
        <v>0</v>
      </c>
      <c r="J135">
        <v>59</v>
      </c>
      <c r="K135">
        <v>0</v>
      </c>
      <c r="L135">
        <v>26</v>
      </c>
      <c r="M135">
        <v>0</v>
      </c>
      <c r="N135">
        <f t="shared" si="85"/>
        <v>0.30588235294117649</v>
      </c>
      <c r="O135">
        <f t="shared" si="86"/>
        <v>0.69411764705882351</v>
      </c>
      <c r="P135">
        <f t="shared" si="95"/>
        <v>0.69411764705882351</v>
      </c>
      <c r="Q135" t="str">
        <f t="shared" si="96"/>
        <v>06</v>
      </c>
      <c r="R135" t="s">
        <v>183</v>
      </c>
      <c r="S135">
        <v>6</v>
      </c>
      <c r="T135" t="b">
        <f t="shared" si="84"/>
        <v>1</v>
      </c>
      <c r="U135">
        <f t="shared" si="94"/>
        <v>1.7737896494156927E-2</v>
      </c>
      <c r="V135">
        <f t="shared" si="97"/>
        <v>1</v>
      </c>
      <c r="W135">
        <f t="shared" si="98"/>
        <v>1</v>
      </c>
    </row>
    <row r="136" spans="1:23" x14ac:dyDescent="0.3">
      <c r="A136" t="s">
        <v>225</v>
      </c>
      <c r="B136" t="s">
        <v>226</v>
      </c>
      <c r="C136">
        <v>189</v>
      </c>
      <c r="D136">
        <v>100</v>
      </c>
      <c r="E136" s="1">
        <v>0.52910000000000001</v>
      </c>
      <c r="F136">
        <v>189</v>
      </c>
      <c r="G136">
        <v>98</v>
      </c>
      <c r="H136">
        <v>2</v>
      </c>
      <c r="I136">
        <v>1</v>
      </c>
      <c r="J136">
        <v>42</v>
      </c>
      <c r="K136">
        <v>3</v>
      </c>
      <c r="L136">
        <v>50</v>
      </c>
      <c r="M136">
        <v>0</v>
      </c>
      <c r="N136">
        <f t="shared" si="85"/>
        <v>0.51020408163265307</v>
      </c>
      <c r="O136">
        <f t="shared" si="86"/>
        <v>0.42857142857142855</v>
      </c>
      <c r="P136">
        <f t="shared" si="95"/>
        <v>2.510204081632653</v>
      </c>
      <c r="Q136" t="str">
        <f t="shared" si="96"/>
        <v>06</v>
      </c>
      <c r="R136" t="s">
        <v>157</v>
      </c>
      <c r="S136">
        <v>6</v>
      </c>
      <c r="T136" t="b">
        <f t="shared" si="84"/>
        <v>1</v>
      </c>
      <c r="U136">
        <f t="shared" si="94"/>
        <v>2.0450751252086813E-2</v>
      </c>
      <c r="V136">
        <f t="shared" si="97"/>
        <v>1</v>
      </c>
      <c r="W136">
        <f t="shared" si="98"/>
        <v>1</v>
      </c>
    </row>
    <row r="137" spans="1:23" x14ac:dyDescent="0.3">
      <c r="A137" t="s">
        <v>227</v>
      </c>
      <c r="B137" t="s">
        <v>228</v>
      </c>
      <c r="C137">
        <v>132</v>
      </c>
      <c r="D137">
        <v>66</v>
      </c>
      <c r="E137" s="1">
        <v>0.5</v>
      </c>
      <c r="F137">
        <v>132</v>
      </c>
      <c r="G137">
        <v>66</v>
      </c>
      <c r="H137">
        <v>0</v>
      </c>
      <c r="I137">
        <v>0</v>
      </c>
      <c r="J137">
        <v>28</v>
      </c>
      <c r="K137">
        <v>0</v>
      </c>
      <c r="L137">
        <v>38</v>
      </c>
      <c r="M137">
        <v>0</v>
      </c>
      <c r="N137">
        <f t="shared" si="85"/>
        <v>0.5757575757575758</v>
      </c>
      <c r="O137">
        <f t="shared" si="86"/>
        <v>0.42424242424242425</v>
      </c>
      <c r="P137">
        <f t="shared" si="95"/>
        <v>2.5757575757575757</v>
      </c>
      <c r="Q137" t="str">
        <f t="shared" si="96"/>
        <v>06</v>
      </c>
      <c r="R137" t="s">
        <v>157</v>
      </c>
      <c r="S137">
        <v>6</v>
      </c>
      <c r="T137" t="b">
        <f t="shared" si="84"/>
        <v>1</v>
      </c>
      <c r="U137">
        <f t="shared" si="94"/>
        <v>1.3772954924874792E-2</v>
      </c>
      <c r="V137">
        <f t="shared" si="97"/>
        <v>1</v>
      </c>
      <c r="W137">
        <f t="shared" si="98"/>
        <v>1</v>
      </c>
    </row>
    <row r="138" spans="1:23" x14ac:dyDescent="0.3">
      <c r="A138" t="s">
        <v>229</v>
      </c>
      <c r="B138" t="s">
        <v>230</v>
      </c>
      <c r="C138">
        <v>176</v>
      </c>
      <c r="D138">
        <v>100</v>
      </c>
      <c r="E138" s="1">
        <v>0.56820000000000004</v>
      </c>
      <c r="F138">
        <v>176</v>
      </c>
      <c r="G138">
        <v>99</v>
      </c>
      <c r="H138">
        <v>3</v>
      </c>
      <c r="I138">
        <v>0</v>
      </c>
      <c r="J138">
        <v>33</v>
      </c>
      <c r="K138">
        <v>1</v>
      </c>
      <c r="L138">
        <v>60</v>
      </c>
      <c r="M138">
        <v>2</v>
      </c>
      <c r="N138">
        <f t="shared" si="85"/>
        <v>0.60606060606060608</v>
      </c>
      <c r="O138">
        <f t="shared" si="86"/>
        <v>0.33333333333333331</v>
      </c>
      <c r="P138">
        <f t="shared" si="95"/>
        <v>2.606060606060606</v>
      </c>
      <c r="Q138" t="str">
        <f t="shared" si="96"/>
        <v>06</v>
      </c>
      <c r="R138" t="s">
        <v>212</v>
      </c>
      <c r="S138">
        <v>6</v>
      </c>
      <c r="T138" t="b">
        <f t="shared" si="84"/>
        <v>1</v>
      </c>
      <c r="U138">
        <f t="shared" si="94"/>
        <v>2.0659432387312188E-2</v>
      </c>
      <c r="V138">
        <f t="shared" si="97"/>
        <v>1</v>
      </c>
      <c r="W138">
        <f t="shared" si="98"/>
        <v>1</v>
      </c>
    </row>
    <row r="139" spans="1:23" x14ac:dyDescent="0.3">
      <c r="A139" t="s">
        <v>231</v>
      </c>
      <c r="B139" t="s">
        <v>232</v>
      </c>
      <c r="C139">
        <v>71</v>
      </c>
      <c r="D139">
        <v>33</v>
      </c>
      <c r="E139" s="1">
        <v>0.46479999999999999</v>
      </c>
      <c r="F139">
        <v>71</v>
      </c>
      <c r="G139">
        <v>33</v>
      </c>
      <c r="H139">
        <v>1</v>
      </c>
      <c r="I139">
        <v>0</v>
      </c>
      <c r="J139">
        <v>21</v>
      </c>
      <c r="K139">
        <v>0</v>
      </c>
      <c r="L139">
        <v>11</v>
      </c>
      <c r="M139">
        <v>0</v>
      </c>
      <c r="N139">
        <f t="shared" si="85"/>
        <v>0.33333333333333331</v>
      </c>
      <c r="O139">
        <f t="shared" si="86"/>
        <v>0.63636363636363635</v>
      </c>
      <c r="P139">
        <f t="shared" si="95"/>
        <v>0.63636363636363635</v>
      </c>
      <c r="Q139" t="str">
        <f t="shared" si="96"/>
        <v>06</v>
      </c>
      <c r="R139" t="s">
        <v>157</v>
      </c>
      <c r="S139">
        <v>6</v>
      </c>
      <c r="T139" t="b">
        <f t="shared" si="84"/>
        <v>1</v>
      </c>
      <c r="U139">
        <f t="shared" si="94"/>
        <v>6.8864774624373959E-3</v>
      </c>
      <c r="V139">
        <f t="shared" si="97"/>
        <v>1</v>
      </c>
      <c r="W139">
        <f t="shared" si="98"/>
        <v>1</v>
      </c>
    </row>
    <row r="140" spans="1:23" x14ac:dyDescent="0.3">
      <c r="A140" t="s">
        <v>233</v>
      </c>
      <c r="B140" t="s">
        <v>234</v>
      </c>
      <c r="C140">
        <v>125</v>
      </c>
      <c r="D140">
        <v>37</v>
      </c>
      <c r="E140" s="1">
        <v>0.29599999999999999</v>
      </c>
      <c r="F140">
        <v>125</v>
      </c>
      <c r="G140">
        <v>37</v>
      </c>
      <c r="H140">
        <v>2</v>
      </c>
      <c r="I140">
        <v>0</v>
      </c>
      <c r="J140">
        <v>27</v>
      </c>
      <c r="K140">
        <v>1</v>
      </c>
      <c r="L140">
        <v>7</v>
      </c>
      <c r="M140">
        <v>0</v>
      </c>
      <c r="N140">
        <f t="shared" si="85"/>
        <v>0.1891891891891892</v>
      </c>
      <c r="O140">
        <f t="shared" si="86"/>
        <v>0.72972972972972971</v>
      </c>
      <c r="P140">
        <f t="shared" si="95"/>
        <v>0.72972972972972971</v>
      </c>
      <c r="Q140" t="str">
        <f t="shared" si="96"/>
        <v>06</v>
      </c>
      <c r="R140" t="s">
        <v>160</v>
      </c>
      <c r="S140">
        <v>6</v>
      </c>
      <c r="T140" t="b">
        <f t="shared" si="84"/>
        <v>1</v>
      </c>
      <c r="U140">
        <f t="shared" si="94"/>
        <v>7.7212020033388985E-3</v>
      </c>
      <c r="V140">
        <f t="shared" si="97"/>
        <v>1</v>
      </c>
      <c r="W140">
        <f t="shared" si="98"/>
        <v>1</v>
      </c>
    </row>
    <row r="141" spans="1:23" x14ac:dyDescent="0.3">
      <c r="A141" t="s">
        <v>235</v>
      </c>
      <c r="B141" t="s">
        <v>236</v>
      </c>
      <c r="C141">
        <v>80</v>
      </c>
      <c r="D141">
        <v>16</v>
      </c>
      <c r="E141" s="1">
        <v>0.2</v>
      </c>
      <c r="F141">
        <v>80</v>
      </c>
      <c r="G141">
        <v>16</v>
      </c>
      <c r="H141">
        <v>0</v>
      </c>
      <c r="I141">
        <v>0</v>
      </c>
      <c r="J141">
        <v>3</v>
      </c>
      <c r="K141">
        <v>0</v>
      </c>
      <c r="L141">
        <v>13</v>
      </c>
      <c r="M141">
        <v>0</v>
      </c>
      <c r="N141">
        <f t="shared" si="85"/>
        <v>0.8125</v>
      </c>
      <c r="O141">
        <f t="shared" si="86"/>
        <v>0.1875</v>
      </c>
      <c r="P141">
        <f t="shared" si="95"/>
        <v>2.8125</v>
      </c>
      <c r="Q141" t="str">
        <f t="shared" si="96"/>
        <v>06</v>
      </c>
      <c r="R141" t="s">
        <v>157</v>
      </c>
      <c r="S141">
        <v>6</v>
      </c>
      <c r="T141" t="b">
        <f t="shared" si="84"/>
        <v>1</v>
      </c>
      <c r="U141">
        <f t="shared" si="94"/>
        <v>3.3388981636060101E-3</v>
      </c>
      <c r="V141">
        <f t="shared" si="97"/>
        <v>1</v>
      </c>
      <c r="W141">
        <f t="shared" si="98"/>
        <v>1</v>
      </c>
    </row>
    <row r="142" spans="1:23" x14ac:dyDescent="0.3">
      <c r="A142" t="s">
        <v>237</v>
      </c>
      <c r="B142" t="s">
        <v>238</v>
      </c>
      <c r="C142">
        <v>44</v>
      </c>
      <c r="D142">
        <v>16</v>
      </c>
      <c r="E142" s="1">
        <v>0.36359999999999998</v>
      </c>
      <c r="F142">
        <v>44</v>
      </c>
      <c r="G142">
        <v>15</v>
      </c>
      <c r="H142">
        <v>2</v>
      </c>
      <c r="I142">
        <v>0</v>
      </c>
      <c r="J142">
        <v>11</v>
      </c>
      <c r="K142">
        <v>0</v>
      </c>
      <c r="L142">
        <v>2</v>
      </c>
      <c r="M142">
        <v>0</v>
      </c>
      <c r="N142">
        <f t="shared" si="85"/>
        <v>0.13333333333333333</v>
      </c>
      <c r="O142">
        <f t="shared" si="86"/>
        <v>0.73333333333333328</v>
      </c>
      <c r="P142">
        <f t="shared" si="95"/>
        <v>0.73333333333333328</v>
      </c>
      <c r="Q142" t="str">
        <f t="shared" si="96"/>
        <v>06</v>
      </c>
      <c r="R142" t="s">
        <v>157</v>
      </c>
      <c r="S142">
        <v>6</v>
      </c>
      <c r="T142" t="b">
        <f t="shared" si="84"/>
        <v>1</v>
      </c>
      <c r="U142">
        <f t="shared" si="94"/>
        <v>3.1302170283806345E-3</v>
      </c>
      <c r="V142">
        <f t="shared" si="97"/>
        <v>1</v>
      </c>
      <c r="W142">
        <f t="shared" si="98"/>
        <v>1</v>
      </c>
    </row>
    <row r="143" spans="1:23" x14ac:dyDescent="0.3">
      <c r="A143" t="s">
        <v>239</v>
      </c>
      <c r="B143" t="s">
        <v>240</v>
      </c>
      <c r="C143">
        <v>104</v>
      </c>
      <c r="D143">
        <v>68</v>
      </c>
      <c r="E143" s="1">
        <v>0.65380000000000005</v>
      </c>
      <c r="F143">
        <v>104</v>
      </c>
      <c r="G143">
        <v>68</v>
      </c>
      <c r="H143">
        <v>1</v>
      </c>
      <c r="I143">
        <v>0</v>
      </c>
      <c r="J143">
        <v>37</v>
      </c>
      <c r="K143">
        <v>1</v>
      </c>
      <c r="L143">
        <v>29</v>
      </c>
      <c r="M143">
        <v>0</v>
      </c>
      <c r="N143">
        <f t="shared" si="85"/>
        <v>0.4264705882352941</v>
      </c>
      <c r="O143">
        <f t="shared" si="86"/>
        <v>0.54411764705882348</v>
      </c>
      <c r="P143">
        <f t="shared" si="95"/>
        <v>0.54411764705882348</v>
      </c>
      <c r="Q143" t="str">
        <f t="shared" si="96"/>
        <v>06</v>
      </c>
      <c r="R143" t="s">
        <v>183</v>
      </c>
      <c r="S143">
        <v>6</v>
      </c>
      <c r="T143" t="b">
        <f t="shared" si="84"/>
        <v>1</v>
      </c>
      <c r="U143">
        <f t="shared" si="94"/>
        <v>1.4190317195325543E-2</v>
      </c>
      <c r="V143">
        <f t="shared" si="97"/>
        <v>1</v>
      </c>
      <c r="W143">
        <f t="shared" si="98"/>
        <v>1</v>
      </c>
    </row>
    <row r="144" spans="1:23" x14ac:dyDescent="0.3">
      <c r="A144" t="s">
        <v>241</v>
      </c>
      <c r="B144" t="s">
        <v>242</v>
      </c>
      <c r="C144">
        <v>191</v>
      </c>
      <c r="D144">
        <v>92</v>
      </c>
      <c r="E144" s="1">
        <v>0.48170000000000002</v>
      </c>
      <c r="F144">
        <v>191</v>
      </c>
      <c r="G144">
        <v>90</v>
      </c>
      <c r="H144">
        <v>0</v>
      </c>
      <c r="I144">
        <v>0</v>
      </c>
      <c r="J144">
        <v>22</v>
      </c>
      <c r="K144">
        <v>3</v>
      </c>
      <c r="L144">
        <v>65</v>
      </c>
      <c r="M144">
        <v>0</v>
      </c>
      <c r="N144">
        <f t="shared" si="85"/>
        <v>0.72222222222222221</v>
      </c>
      <c r="O144">
        <f t="shared" si="86"/>
        <v>0.24444444444444444</v>
      </c>
      <c r="P144">
        <f t="shared" si="95"/>
        <v>2.7222222222222223</v>
      </c>
      <c r="Q144" t="str">
        <f t="shared" si="96"/>
        <v>06</v>
      </c>
      <c r="R144" t="s">
        <v>157</v>
      </c>
      <c r="S144">
        <v>6</v>
      </c>
      <c r="T144" t="b">
        <f t="shared" si="84"/>
        <v>1</v>
      </c>
      <c r="U144">
        <f t="shared" si="94"/>
        <v>1.8781302170283808E-2</v>
      </c>
      <c r="V144">
        <f t="shared" si="97"/>
        <v>1</v>
      </c>
      <c r="W144">
        <f t="shared" si="98"/>
        <v>1</v>
      </c>
    </row>
    <row r="145" spans="1:23" x14ac:dyDescent="0.3">
      <c r="A145" t="s">
        <v>243</v>
      </c>
      <c r="B145" t="s">
        <v>244</v>
      </c>
      <c r="C145">
        <v>73</v>
      </c>
      <c r="D145">
        <v>32</v>
      </c>
      <c r="E145" s="1">
        <v>0.43840000000000001</v>
      </c>
      <c r="F145">
        <v>73</v>
      </c>
      <c r="G145">
        <v>32</v>
      </c>
      <c r="H145">
        <v>0</v>
      </c>
      <c r="I145">
        <v>0</v>
      </c>
      <c r="J145">
        <v>6</v>
      </c>
      <c r="K145">
        <v>0</v>
      </c>
      <c r="L145">
        <v>26</v>
      </c>
      <c r="M145">
        <v>0</v>
      </c>
      <c r="N145">
        <f t="shared" si="85"/>
        <v>0.8125</v>
      </c>
      <c r="O145">
        <f t="shared" si="86"/>
        <v>0.1875</v>
      </c>
      <c r="P145">
        <f t="shared" si="95"/>
        <v>2.8125</v>
      </c>
      <c r="Q145" t="str">
        <f t="shared" si="96"/>
        <v>06</v>
      </c>
      <c r="R145" t="s">
        <v>183</v>
      </c>
      <c r="S145">
        <v>6</v>
      </c>
      <c r="T145" t="b">
        <f t="shared" si="84"/>
        <v>1</v>
      </c>
      <c r="U145">
        <f t="shared" si="94"/>
        <v>6.6777963272120202E-3</v>
      </c>
      <c r="V145">
        <f t="shared" si="97"/>
        <v>1</v>
      </c>
      <c r="W145">
        <f t="shared" si="98"/>
        <v>1</v>
      </c>
    </row>
    <row r="146" spans="1:23" x14ac:dyDescent="0.3">
      <c r="A146" t="s">
        <v>245</v>
      </c>
      <c r="B146" t="s">
        <v>246</v>
      </c>
      <c r="C146">
        <v>1082</v>
      </c>
      <c r="D146">
        <v>500</v>
      </c>
      <c r="E146" s="1">
        <v>0.46210000000000001</v>
      </c>
      <c r="F146">
        <v>1082</v>
      </c>
      <c r="G146">
        <v>499</v>
      </c>
      <c r="H146">
        <v>7</v>
      </c>
      <c r="I146">
        <v>1</v>
      </c>
      <c r="J146">
        <v>373</v>
      </c>
      <c r="K146">
        <v>11</v>
      </c>
      <c r="L146">
        <v>105</v>
      </c>
      <c r="M146">
        <v>2</v>
      </c>
      <c r="N146">
        <f t="shared" si="85"/>
        <v>0.21042084168336672</v>
      </c>
      <c r="O146">
        <f t="shared" si="86"/>
        <v>0.74749498997995989</v>
      </c>
      <c r="P146">
        <f t="shared" si="95"/>
        <v>0.74749498997995989</v>
      </c>
      <c r="Q146" t="str">
        <f t="shared" si="96"/>
        <v>06</v>
      </c>
      <c r="R146" t="s">
        <v>183</v>
      </c>
      <c r="S146">
        <v>6</v>
      </c>
      <c r="T146" t="b">
        <f t="shared" si="84"/>
        <v>1</v>
      </c>
      <c r="U146">
        <f t="shared" si="94"/>
        <v>0.10413188647746244</v>
      </c>
      <c r="V146">
        <f t="shared" si="97"/>
        <v>1</v>
      </c>
      <c r="W146">
        <f t="shared" si="98"/>
        <v>1</v>
      </c>
    </row>
    <row r="147" spans="1:23" x14ac:dyDescent="0.3">
      <c r="A147" t="s">
        <v>247</v>
      </c>
      <c r="B147" t="s">
        <v>248</v>
      </c>
      <c r="C147">
        <v>104</v>
      </c>
      <c r="D147">
        <v>48</v>
      </c>
      <c r="E147" s="1">
        <v>0.46150000000000002</v>
      </c>
      <c r="F147">
        <v>104</v>
      </c>
      <c r="G147">
        <v>48</v>
      </c>
      <c r="H147">
        <v>1</v>
      </c>
      <c r="I147">
        <v>0</v>
      </c>
      <c r="J147">
        <v>18</v>
      </c>
      <c r="K147">
        <v>1</v>
      </c>
      <c r="L147">
        <v>26</v>
      </c>
      <c r="M147">
        <v>2</v>
      </c>
      <c r="N147">
        <f t="shared" si="85"/>
        <v>0.54166666666666663</v>
      </c>
      <c r="O147">
        <f t="shared" si="86"/>
        <v>0.375</v>
      </c>
      <c r="P147">
        <f t="shared" si="95"/>
        <v>2.5416666666666665</v>
      </c>
      <c r="Q147" t="str">
        <f t="shared" si="96"/>
        <v>06</v>
      </c>
      <c r="R147" t="s">
        <v>249</v>
      </c>
      <c r="S147">
        <v>6</v>
      </c>
      <c r="T147" t="b">
        <f t="shared" si="84"/>
        <v>1</v>
      </c>
      <c r="U147">
        <f t="shared" si="94"/>
        <v>1.001669449081803E-2</v>
      </c>
      <c r="V147">
        <f t="shared" si="97"/>
        <v>1</v>
      </c>
      <c r="W147">
        <f t="shared" si="98"/>
        <v>1</v>
      </c>
    </row>
    <row r="148" spans="1:23" x14ac:dyDescent="0.3">
      <c r="A148" t="s">
        <v>250</v>
      </c>
      <c r="B148" t="s">
        <v>251</v>
      </c>
      <c r="C148">
        <v>128</v>
      </c>
      <c r="D148">
        <v>67</v>
      </c>
      <c r="E148" s="1">
        <v>0.52339999999999998</v>
      </c>
      <c r="F148">
        <v>128</v>
      </c>
      <c r="G148">
        <v>67</v>
      </c>
      <c r="H148">
        <v>1</v>
      </c>
      <c r="I148">
        <v>0</v>
      </c>
      <c r="J148">
        <v>27</v>
      </c>
      <c r="K148">
        <v>0</v>
      </c>
      <c r="L148">
        <v>39</v>
      </c>
      <c r="M148">
        <v>0</v>
      </c>
      <c r="N148">
        <f t="shared" si="85"/>
        <v>0.58208955223880599</v>
      </c>
      <c r="O148">
        <f t="shared" si="86"/>
        <v>0.40298507462686567</v>
      </c>
      <c r="P148">
        <f t="shared" si="95"/>
        <v>2.5820895522388061</v>
      </c>
      <c r="Q148" t="str">
        <f t="shared" si="96"/>
        <v>06</v>
      </c>
      <c r="R148" t="s">
        <v>157</v>
      </c>
      <c r="S148">
        <v>6</v>
      </c>
      <c r="T148" t="b">
        <f t="shared" si="84"/>
        <v>1</v>
      </c>
      <c r="U148">
        <f t="shared" si="94"/>
        <v>1.3981636060100167E-2</v>
      </c>
      <c r="V148">
        <f t="shared" si="97"/>
        <v>1</v>
      </c>
      <c r="W148">
        <f t="shared" si="98"/>
        <v>1</v>
      </c>
    </row>
    <row r="149" spans="1:23" x14ac:dyDescent="0.3">
      <c r="A149" t="s">
        <v>252</v>
      </c>
      <c r="B149" t="s">
        <v>41</v>
      </c>
      <c r="C149">
        <v>0</v>
      </c>
      <c r="D149">
        <v>1444</v>
      </c>
      <c r="E149" t="s">
        <v>42</v>
      </c>
      <c r="F149">
        <v>0</v>
      </c>
      <c r="G149">
        <v>1435</v>
      </c>
      <c r="H149">
        <v>12</v>
      </c>
      <c r="I149">
        <v>11</v>
      </c>
      <c r="J149">
        <v>932</v>
      </c>
      <c r="K149">
        <v>22</v>
      </c>
      <c r="L149">
        <v>442</v>
      </c>
      <c r="M149">
        <v>16</v>
      </c>
      <c r="N149">
        <f t="shared" si="85"/>
        <v>0.30801393728222998</v>
      </c>
      <c r="O149">
        <f t="shared" si="86"/>
        <v>0.64947735191637634</v>
      </c>
      <c r="P149">
        <f t="shared" si="95"/>
        <v>0.64947735191637634</v>
      </c>
      <c r="Q149" t="str">
        <f t="shared" si="96"/>
        <v>06</v>
      </c>
      <c r="S149" t="s">
        <v>43</v>
      </c>
      <c r="T149" t="b">
        <f t="shared" si="84"/>
        <v>0</v>
      </c>
      <c r="V149">
        <f t="shared" si="97"/>
        <v>1</v>
      </c>
      <c r="W149">
        <f t="shared" si="98"/>
        <v>1</v>
      </c>
    </row>
    <row r="150" spans="1:23" x14ac:dyDescent="0.3">
      <c r="A150" t="s">
        <v>252</v>
      </c>
      <c r="B150" t="s">
        <v>44</v>
      </c>
      <c r="C150">
        <v>0</v>
      </c>
      <c r="D150">
        <v>428</v>
      </c>
      <c r="E150" t="s">
        <v>42</v>
      </c>
      <c r="F150">
        <v>0</v>
      </c>
      <c r="G150">
        <v>424</v>
      </c>
      <c r="H150">
        <v>3</v>
      </c>
      <c r="I150">
        <v>4</v>
      </c>
      <c r="J150">
        <v>244</v>
      </c>
      <c r="K150">
        <v>8</v>
      </c>
      <c r="L150">
        <v>161</v>
      </c>
      <c r="M150">
        <v>4</v>
      </c>
      <c r="N150">
        <f t="shared" si="85"/>
        <v>0.37971698113207547</v>
      </c>
      <c r="O150">
        <f t="shared" si="86"/>
        <v>0.57547169811320753</v>
      </c>
      <c r="P150">
        <f t="shared" si="95"/>
        <v>0.57547169811320753</v>
      </c>
      <c r="Q150" t="str">
        <f t="shared" si="96"/>
        <v>06</v>
      </c>
      <c r="S150" t="s">
        <v>45</v>
      </c>
      <c r="T150" t="b">
        <f t="shared" si="84"/>
        <v>0</v>
      </c>
      <c r="V150">
        <f t="shared" si="97"/>
        <v>1</v>
      </c>
      <c r="W150">
        <f t="shared" si="98"/>
        <v>1</v>
      </c>
    </row>
    <row r="151" spans="1:23" x14ac:dyDescent="0.3">
      <c r="A151" t="s">
        <v>252</v>
      </c>
      <c r="B151" t="s">
        <v>46</v>
      </c>
      <c r="C151">
        <v>0</v>
      </c>
      <c r="D151">
        <v>175</v>
      </c>
      <c r="E151" t="s">
        <v>42</v>
      </c>
      <c r="F151">
        <v>0</v>
      </c>
      <c r="G151">
        <v>173</v>
      </c>
      <c r="H151">
        <v>0</v>
      </c>
      <c r="I151">
        <v>1</v>
      </c>
      <c r="J151">
        <v>90</v>
      </c>
      <c r="K151">
        <v>3</v>
      </c>
      <c r="L151">
        <v>79</v>
      </c>
      <c r="M151">
        <v>0</v>
      </c>
      <c r="N151">
        <f t="shared" si="85"/>
        <v>0.45664739884393063</v>
      </c>
      <c r="O151">
        <f t="shared" si="86"/>
        <v>0.52023121387283233</v>
      </c>
      <c r="P151">
        <f t="shared" si="95"/>
        <v>0.52023121387283233</v>
      </c>
      <c r="Q151" t="str">
        <f t="shared" si="96"/>
        <v>06</v>
      </c>
      <c r="S151" t="s">
        <v>47</v>
      </c>
      <c r="T151" t="b">
        <f t="shared" si="84"/>
        <v>0</v>
      </c>
      <c r="V151">
        <f t="shared" si="97"/>
        <v>1</v>
      </c>
      <c r="W151">
        <f t="shared" si="98"/>
        <v>1</v>
      </c>
    </row>
    <row r="152" spans="1:23" x14ac:dyDescent="0.3">
      <c r="A152" t="s">
        <v>253</v>
      </c>
      <c r="B152" t="s">
        <v>49</v>
      </c>
      <c r="C152">
        <f>SUM(C103:C148)</f>
        <v>10594</v>
      </c>
      <c r="D152">
        <f t="shared" ref="D152:M152" si="99">SUM(D103:D148)</f>
        <v>4819</v>
      </c>
      <c r="E152">
        <f t="shared" si="99"/>
        <v>21.380100000000009</v>
      </c>
      <c r="F152">
        <f t="shared" si="99"/>
        <v>10594</v>
      </c>
      <c r="G152">
        <f t="shared" si="99"/>
        <v>4792</v>
      </c>
      <c r="H152">
        <f t="shared" si="99"/>
        <v>52</v>
      </c>
      <c r="I152">
        <f t="shared" si="99"/>
        <v>16</v>
      </c>
      <c r="J152">
        <f t="shared" si="99"/>
        <v>2968</v>
      </c>
      <c r="K152">
        <f t="shared" si="99"/>
        <v>62</v>
      </c>
      <c r="L152">
        <f t="shared" si="99"/>
        <v>1669</v>
      </c>
      <c r="M152">
        <f t="shared" si="99"/>
        <v>25</v>
      </c>
      <c r="N152">
        <f t="shared" si="85"/>
        <v>0.34828881469115192</v>
      </c>
      <c r="O152">
        <f t="shared" si="86"/>
        <v>0.61936560934891483</v>
      </c>
      <c r="P152">
        <f t="shared" si="95"/>
        <v>0.61936560934891483</v>
      </c>
      <c r="Q152" t="str">
        <f t="shared" si="96"/>
        <v>06</v>
      </c>
      <c r="S152" t="s">
        <v>50</v>
      </c>
      <c r="T152" t="b">
        <f t="shared" si="84"/>
        <v>0</v>
      </c>
      <c r="V152">
        <f t="shared" si="97"/>
        <v>1</v>
      </c>
      <c r="W152">
        <f t="shared" si="98"/>
        <v>1</v>
      </c>
    </row>
    <row r="153" spans="1:23" x14ac:dyDescent="0.3">
      <c r="A153" t="s">
        <v>254</v>
      </c>
      <c r="B153" t="s">
        <v>52</v>
      </c>
      <c r="G153">
        <f>SUM(G$149:G$151)*SUMIF($R$103:$R$148,$R153,$U$103:$U$148)</f>
        <v>105.16193656093489</v>
      </c>
      <c r="H153">
        <f t="shared" ref="H153:M158" si="100">SUM(H$149:H$151)*SUMIF($R$103:$R$148,$R153,$U$103:$U$148)</f>
        <v>0.77629382303839733</v>
      </c>
      <c r="I153">
        <f t="shared" si="100"/>
        <v>0.82804674457429051</v>
      </c>
      <c r="J153">
        <f t="shared" si="100"/>
        <v>65.519198664440736</v>
      </c>
      <c r="K153">
        <f t="shared" si="100"/>
        <v>1.7078464106844742</v>
      </c>
      <c r="L153">
        <f t="shared" si="100"/>
        <v>35.29549248747913</v>
      </c>
      <c r="M153">
        <f t="shared" si="100"/>
        <v>1.0350584307178632</v>
      </c>
      <c r="N153">
        <f t="shared" si="85"/>
        <v>0.33562992125984253</v>
      </c>
      <c r="O153">
        <f t="shared" si="86"/>
        <v>0.62303149606299213</v>
      </c>
      <c r="P153">
        <f t="shared" si="95"/>
        <v>0.62303149606299213</v>
      </c>
      <c r="Q153" t="str">
        <f t="shared" si="96"/>
        <v>06</v>
      </c>
      <c r="R153" t="s">
        <v>160</v>
      </c>
      <c r="S153" t="s">
        <v>19</v>
      </c>
      <c r="T153" t="b">
        <f t="shared" si="84"/>
        <v>0</v>
      </c>
      <c r="U153">
        <f>SUMIF($R$103:$R$148,$R153,$U$103:$U$148)</f>
        <v>5.1752921535893157E-2</v>
      </c>
      <c r="V153">
        <f t="shared" si="97"/>
        <v>1</v>
      </c>
      <c r="W153">
        <f t="shared" si="98"/>
        <v>0</v>
      </c>
    </row>
    <row r="154" spans="1:23" x14ac:dyDescent="0.3">
      <c r="A154" t="s">
        <v>254</v>
      </c>
      <c r="B154" t="s">
        <v>52</v>
      </c>
      <c r="G154">
        <f t="shared" ref="G154:G158" si="101">SUM(G$149:G$151)*SUMIF($R$103:$R$148,$R154,$U$103:$U$148)</f>
        <v>868.43405676126872</v>
      </c>
      <c r="H154">
        <f t="shared" si="100"/>
        <v>6.4106844741235385</v>
      </c>
      <c r="I154">
        <f t="shared" si="100"/>
        <v>6.8380634390651078</v>
      </c>
      <c r="J154">
        <f t="shared" si="100"/>
        <v>541.06176961602671</v>
      </c>
      <c r="K154">
        <f t="shared" si="100"/>
        <v>14.103505843071785</v>
      </c>
      <c r="L154">
        <f t="shared" si="100"/>
        <v>291.47245409015022</v>
      </c>
      <c r="M154">
        <f t="shared" si="100"/>
        <v>8.5475792988313852</v>
      </c>
      <c r="N154">
        <f t="shared" si="85"/>
        <v>0.33562992125984253</v>
      </c>
      <c r="O154">
        <f t="shared" si="86"/>
        <v>0.62303149606299213</v>
      </c>
      <c r="P154">
        <f t="shared" si="95"/>
        <v>0.62303149606299213</v>
      </c>
      <c r="Q154" t="str">
        <f t="shared" si="96"/>
        <v>06</v>
      </c>
      <c r="R154" t="s">
        <v>157</v>
      </c>
      <c r="S154" t="s">
        <v>19</v>
      </c>
      <c r="T154" t="b">
        <f t="shared" si="84"/>
        <v>0</v>
      </c>
      <c r="U154">
        <f t="shared" ref="U154:U157" si="102">SUMIF($R$103:$R$148,$R154,$U$103:$U$148)</f>
        <v>0.42737896494156924</v>
      </c>
      <c r="V154">
        <f t="shared" si="97"/>
        <v>1</v>
      </c>
      <c r="W154">
        <f t="shared" si="98"/>
        <v>0</v>
      </c>
    </row>
    <row r="155" spans="1:23" x14ac:dyDescent="0.3">
      <c r="A155" t="s">
        <v>254</v>
      </c>
      <c r="B155" t="s">
        <v>52</v>
      </c>
      <c r="G155">
        <f t="shared" si="101"/>
        <v>326.93489148580966</v>
      </c>
      <c r="H155">
        <f t="shared" si="100"/>
        <v>2.413397328881469</v>
      </c>
      <c r="I155">
        <f t="shared" si="100"/>
        <v>2.5742904841402336</v>
      </c>
      <c r="J155">
        <f t="shared" si="100"/>
        <v>203.69073455759599</v>
      </c>
      <c r="K155">
        <f t="shared" si="100"/>
        <v>5.309474123539232</v>
      </c>
      <c r="L155">
        <f t="shared" si="100"/>
        <v>109.72913188647746</v>
      </c>
      <c r="M155">
        <f t="shared" si="100"/>
        <v>3.2178631051752919</v>
      </c>
      <c r="N155">
        <f t="shared" si="85"/>
        <v>0.33562992125984253</v>
      </c>
      <c r="O155">
        <f t="shared" si="86"/>
        <v>0.62303149606299213</v>
      </c>
      <c r="P155">
        <f t="shared" si="95"/>
        <v>0.62303149606299213</v>
      </c>
      <c r="Q155" t="str">
        <f t="shared" si="96"/>
        <v>06</v>
      </c>
      <c r="R155" t="s">
        <v>119</v>
      </c>
      <c r="S155" t="s">
        <v>19</v>
      </c>
      <c r="T155" t="b">
        <f t="shared" si="84"/>
        <v>0</v>
      </c>
      <c r="U155">
        <f t="shared" si="102"/>
        <v>0.1608931552587646</v>
      </c>
      <c r="V155">
        <f t="shared" si="97"/>
        <v>1</v>
      </c>
      <c r="W155">
        <f t="shared" si="98"/>
        <v>0</v>
      </c>
    </row>
    <row r="156" spans="1:23" x14ac:dyDescent="0.3">
      <c r="A156" t="s">
        <v>254</v>
      </c>
      <c r="B156" t="s">
        <v>52</v>
      </c>
      <c r="G156">
        <f t="shared" si="101"/>
        <v>629.27545909849744</v>
      </c>
      <c r="H156">
        <f t="shared" si="100"/>
        <v>4.6452420701168613</v>
      </c>
      <c r="I156">
        <f t="shared" si="100"/>
        <v>4.9549248747913186</v>
      </c>
      <c r="J156">
        <f t="shared" si="100"/>
        <v>392.05843071786308</v>
      </c>
      <c r="K156">
        <f t="shared" si="100"/>
        <v>10.219532554257095</v>
      </c>
      <c r="L156">
        <f t="shared" si="100"/>
        <v>211.20367278797997</v>
      </c>
      <c r="M156">
        <f t="shared" si="100"/>
        <v>6.1936560934891478</v>
      </c>
      <c r="N156">
        <f t="shared" si="85"/>
        <v>0.33562992125984253</v>
      </c>
      <c r="O156">
        <f t="shared" si="86"/>
        <v>0.62303149606299213</v>
      </c>
      <c r="P156">
        <f t="shared" si="95"/>
        <v>0.62303149606299213</v>
      </c>
      <c r="Q156" t="str">
        <f t="shared" si="96"/>
        <v>06</v>
      </c>
      <c r="R156" t="s">
        <v>183</v>
      </c>
      <c r="S156" t="s">
        <v>19</v>
      </c>
      <c r="T156" t="b">
        <f t="shared" si="84"/>
        <v>0</v>
      </c>
      <c r="U156">
        <f t="shared" si="102"/>
        <v>0.30968280467445741</v>
      </c>
      <c r="V156">
        <f t="shared" si="97"/>
        <v>1</v>
      </c>
      <c r="W156">
        <f t="shared" si="98"/>
        <v>0</v>
      </c>
    </row>
    <row r="157" spans="1:23" x14ac:dyDescent="0.3">
      <c r="A157" t="s">
        <v>254</v>
      </c>
      <c r="B157" t="s">
        <v>52</v>
      </c>
      <c r="G157">
        <f t="shared" si="101"/>
        <v>81.839732888146926</v>
      </c>
      <c r="H157">
        <f t="shared" si="100"/>
        <v>0.60413188647746252</v>
      </c>
      <c r="I157">
        <f t="shared" si="100"/>
        <v>0.64440734557596002</v>
      </c>
      <c r="J157">
        <f t="shared" si="100"/>
        <v>50.988731218697836</v>
      </c>
      <c r="K157">
        <f t="shared" si="100"/>
        <v>1.3290901502504175</v>
      </c>
      <c r="L157">
        <f t="shared" si="100"/>
        <v>27.467863105175297</v>
      </c>
      <c r="M157">
        <f t="shared" si="100"/>
        <v>0.80550918196995003</v>
      </c>
      <c r="N157">
        <f t="shared" si="85"/>
        <v>0.33562992125984253</v>
      </c>
      <c r="O157">
        <f t="shared" si="86"/>
        <v>0.62303149606299213</v>
      </c>
      <c r="P157">
        <f t="shared" si="95"/>
        <v>0.62303149606299213</v>
      </c>
      <c r="Q157" t="str">
        <f t="shared" si="96"/>
        <v>06</v>
      </c>
      <c r="R157" t="s">
        <v>212</v>
      </c>
      <c r="S157" t="s">
        <v>19</v>
      </c>
      <c r="T157" t="b">
        <f t="shared" si="84"/>
        <v>0</v>
      </c>
      <c r="U157">
        <f t="shared" si="102"/>
        <v>4.0275459098497501E-2</v>
      </c>
      <c r="V157">
        <f t="shared" si="97"/>
        <v>1</v>
      </c>
      <c r="W157">
        <f t="shared" si="98"/>
        <v>0</v>
      </c>
    </row>
    <row r="158" spans="1:23" x14ac:dyDescent="0.3">
      <c r="A158" t="s">
        <v>254</v>
      </c>
      <c r="B158" t="s">
        <v>52</v>
      </c>
      <c r="G158">
        <f t="shared" si="101"/>
        <v>20.353923205342237</v>
      </c>
      <c r="H158">
        <f t="shared" si="100"/>
        <v>0.15025041736227046</v>
      </c>
      <c r="I158">
        <f t="shared" si="100"/>
        <v>0.16026711185308848</v>
      </c>
      <c r="J158">
        <f t="shared" si="100"/>
        <v>12.681135225375625</v>
      </c>
      <c r="K158">
        <f t="shared" si="100"/>
        <v>0.330550918196995</v>
      </c>
      <c r="L158">
        <f t="shared" si="100"/>
        <v>6.8313856427378967</v>
      </c>
      <c r="M158">
        <f t="shared" si="100"/>
        <v>0.20033388981636061</v>
      </c>
      <c r="N158">
        <f t="shared" si="85"/>
        <v>0.33562992125984253</v>
      </c>
      <c r="O158">
        <f t="shared" si="86"/>
        <v>0.62303149606299202</v>
      </c>
      <c r="P158">
        <f t="shared" si="95"/>
        <v>0.62303149606299202</v>
      </c>
      <c r="Q158" t="str">
        <f t="shared" si="96"/>
        <v>06</v>
      </c>
      <c r="R158" t="s">
        <v>249</v>
      </c>
      <c r="S158" t="s">
        <v>19</v>
      </c>
      <c r="T158" t="b">
        <f t="shared" si="84"/>
        <v>0</v>
      </c>
      <c r="U158">
        <f>SUMIF($R$103:$R$148,$R158,$U$103:$U$148)</f>
        <v>1.001669449081803E-2</v>
      </c>
      <c r="V158">
        <f t="shared" si="97"/>
        <v>1</v>
      </c>
      <c r="W158">
        <f t="shared" si="98"/>
        <v>0</v>
      </c>
    </row>
    <row r="159" spans="1:23" x14ac:dyDescent="0.3">
      <c r="A159" t="s">
        <v>255</v>
      </c>
      <c r="B159" t="s">
        <v>54</v>
      </c>
      <c r="G159">
        <f>SUM(H159:M159)</f>
        <v>105.16193656093489</v>
      </c>
      <c r="H159">
        <f>(SUMIF($R$103:$R$148,$R159,H$103:H$148)/(SUMIF($R$103:$R$148,$R159,$G$103:$G$148))-H$152/$G$152)*$U153*SUM($G$149:$G$151)+H153</f>
        <v>1.7553379171184027</v>
      </c>
      <c r="I159">
        <f t="shared" ref="I159:M159" si="103">(SUMIF($R$103:$R$148,$R159,I$103:I$148)/(SUMIF($R$103:$R$148,$R159,$G$103:$G$148))-I$152/$G$152)*$U153*SUM($G$149:$G$151)+I153</f>
        <v>0.47692174770973322</v>
      </c>
      <c r="J159">
        <f t="shared" si="103"/>
        <v>58.054960827868371</v>
      </c>
      <c r="K159">
        <f t="shared" si="103"/>
        <v>1.6193572481682046</v>
      </c>
      <c r="L159">
        <f t="shared" si="103"/>
        <v>42.768933196953185</v>
      </c>
      <c r="M159">
        <f t="shared" si="103"/>
        <v>0.48642562311699244</v>
      </c>
      <c r="N159">
        <f t="shared" si="85"/>
        <v>0.406695945278368</v>
      </c>
      <c r="O159">
        <f t="shared" si="86"/>
        <v>0.55205298348827081</v>
      </c>
      <c r="P159">
        <f t="shared" si="95"/>
        <v>0.55205298348827081</v>
      </c>
      <c r="Q159" t="str">
        <f t="shared" si="96"/>
        <v>06</v>
      </c>
      <c r="R159" t="s">
        <v>160</v>
      </c>
      <c r="S159" t="s">
        <v>18</v>
      </c>
      <c r="T159" t="b">
        <f t="shared" si="84"/>
        <v>0</v>
      </c>
      <c r="V159">
        <f t="shared" si="97"/>
        <v>0</v>
      </c>
      <c r="W159">
        <f t="shared" si="98"/>
        <v>1</v>
      </c>
    </row>
    <row r="160" spans="1:23" x14ac:dyDescent="0.3">
      <c r="A160" t="s">
        <v>255</v>
      </c>
      <c r="B160" t="s">
        <v>54</v>
      </c>
      <c r="G160">
        <f t="shared" ref="G160:G164" si="104">SUM(H160:M160)</f>
        <v>868.43405676126872</v>
      </c>
      <c r="H160">
        <f t="shared" ref="H160:M160" si="105">(SUMIF($R$103:$R$148,$R160,H$103:H$148)/(SUMIF($R$103:$R$148,$R160,$G$103:$G$148))-H$152/$G$152)*$U154*SUM($G$149:$G$151)+H154</f>
        <v>7.1639042254620238</v>
      </c>
      <c r="I160">
        <f t="shared" si="105"/>
        <v>6.9067310291777329</v>
      </c>
      <c r="J160">
        <f t="shared" si="105"/>
        <v>457.33049238993203</v>
      </c>
      <c r="K160">
        <f t="shared" si="105"/>
        <v>13.468507612855035</v>
      </c>
      <c r="L160">
        <f t="shared" si="105"/>
        <v>377.42728699195374</v>
      </c>
      <c r="M160">
        <f t="shared" si="105"/>
        <v>6.1371345118882052</v>
      </c>
      <c r="N160">
        <f t="shared" si="85"/>
        <v>0.43460673156869062</v>
      </c>
      <c r="O160">
        <f t="shared" si="86"/>
        <v>0.5266151054640773</v>
      </c>
      <c r="P160">
        <f t="shared" si="95"/>
        <v>0.5266151054640773</v>
      </c>
      <c r="Q160" t="str">
        <f t="shared" si="96"/>
        <v>06</v>
      </c>
      <c r="R160" t="s">
        <v>157</v>
      </c>
      <c r="S160" t="s">
        <v>18</v>
      </c>
      <c r="T160" t="b">
        <f t="shared" si="84"/>
        <v>0</v>
      </c>
      <c r="V160">
        <f t="shared" si="97"/>
        <v>0</v>
      </c>
      <c r="W160">
        <f t="shared" si="98"/>
        <v>1</v>
      </c>
    </row>
    <row r="161" spans="1:23" x14ac:dyDescent="0.3">
      <c r="A161" t="s">
        <v>255</v>
      </c>
      <c r="B161" t="s">
        <v>54</v>
      </c>
      <c r="G161">
        <f t="shared" si="104"/>
        <v>326.93489148580966</v>
      </c>
      <c r="H161">
        <f t="shared" ref="H161:M164" si="106">(SUMIF($R$103:$R$148,$R161,H$103:H$148)/(SUMIF($R$103:$R$148,$R161,$G$103:$G$148))-H$152/$G$152)*$U155*SUM($G$149:$G$151)+H155</f>
        <v>1.8339702927249366</v>
      </c>
      <c r="I161">
        <f t="shared" si="106"/>
        <v>2.7548083756734232</v>
      </c>
      <c r="J161">
        <f t="shared" si="106"/>
        <v>238.66094367072554</v>
      </c>
      <c r="K161">
        <f t="shared" si="106"/>
        <v>4.4718357111602245</v>
      </c>
      <c r="L161">
        <f t="shared" si="106"/>
        <v>74.732818470405604</v>
      </c>
      <c r="M161">
        <f t="shared" si="106"/>
        <v>4.4805149651199407</v>
      </c>
      <c r="N161">
        <f t="shared" si="85"/>
        <v>0.22858624275546105</v>
      </c>
      <c r="O161">
        <f t="shared" si="86"/>
        <v>0.72999532899682695</v>
      </c>
      <c r="P161">
        <f t="shared" si="95"/>
        <v>0.72999532899682695</v>
      </c>
      <c r="Q161" t="str">
        <f t="shared" si="96"/>
        <v>06</v>
      </c>
      <c r="R161" t="s">
        <v>119</v>
      </c>
      <c r="S161" t="s">
        <v>18</v>
      </c>
      <c r="T161" t="b">
        <f t="shared" si="84"/>
        <v>0</v>
      </c>
      <c r="V161">
        <f t="shared" si="97"/>
        <v>0</v>
      </c>
      <c r="W161">
        <f t="shared" si="98"/>
        <v>1</v>
      </c>
    </row>
    <row r="162" spans="1:23" x14ac:dyDescent="0.3">
      <c r="A162" t="s">
        <v>255</v>
      </c>
      <c r="B162" t="s">
        <v>54</v>
      </c>
      <c r="G162">
        <f t="shared" si="104"/>
        <v>629.27545909849744</v>
      </c>
      <c r="H162">
        <f t="shared" si="106"/>
        <v>2.4811511116189755</v>
      </c>
      <c r="I162">
        <f t="shared" si="106"/>
        <v>4.5499984671168701</v>
      </c>
      <c r="J162">
        <f t="shared" si="106"/>
        <v>475.11152700243304</v>
      </c>
      <c r="K162">
        <f t="shared" si="106"/>
        <v>10.982663091797402</v>
      </c>
      <c r="L162">
        <f t="shared" si="106"/>
        <v>129.42305066039393</v>
      </c>
      <c r="M162">
        <f t="shared" si="106"/>
        <v>6.7270687651372203</v>
      </c>
      <c r="N162">
        <f t="shared" si="85"/>
        <v>0.20566994753904103</v>
      </c>
      <c r="O162">
        <f t="shared" si="86"/>
        <v>0.75501359560895598</v>
      </c>
      <c r="P162">
        <f t="shared" si="95"/>
        <v>0.75501359560895598</v>
      </c>
      <c r="Q162" t="str">
        <f t="shared" si="96"/>
        <v>06</v>
      </c>
      <c r="R162" t="s">
        <v>183</v>
      </c>
      <c r="S162" t="s">
        <v>18</v>
      </c>
      <c r="T162" t="b">
        <f t="shared" si="84"/>
        <v>0</v>
      </c>
      <c r="V162">
        <f t="shared" si="97"/>
        <v>0</v>
      </c>
      <c r="W162">
        <f t="shared" si="98"/>
        <v>1</v>
      </c>
    </row>
    <row r="163" spans="1:23" x14ac:dyDescent="0.3">
      <c r="A163" t="s">
        <v>255</v>
      </c>
      <c r="B163" t="s">
        <v>54</v>
      </c>
      <c r="G163">
        <f t="shared" si="104"/>
        <v>81.839732888146926</v>
      </c>
      <c r="H163">
        <f t="shared" si="106"/>
        <v>1.4122149185760353</v>
      </c>
      <c r="I163">
        <f t="shared" si="106"/>
        <v>1.2192329452816466</v>
      </c>
      <c r="J163">
        <f t="shared" si="106"/>
        <v>29.134739730379795</v>
      </c>
      <c r="K163">
        <f t="shared" si="106"/>
        <v>1.9663890986925905</v>
      </c>
      <c r="L163">
        <f t="shared" si="106"/>
        <v>46.880527088831975</v>
      </c>
      <c r="M163">
        <f t="shared" si="106"/>
        <v>1.2266291063848764</v>
      </c>
      <c r="N163">
        <f t="shared" si="85"/>
        <v>0.57283333454796515</v>
      </c>
      <c r="O163">
        <f t="shared" si="86"/>
        <v>0.3559974929316938</v>
      </c>
      <c r="P163">
        <f t="shared" si="95"/>
        <v>2.572833334547965</v>
      </c>
      <c r="Q163" t="str">
        <f t="shared" si="96"/>
        <v>06</v>
      </c>
      <c r="R163" t="s">
        <v>212</v>
      </c>
      <c r="S163" t="s">
        <v>18</v>
      </c>
      <c r="T163" t="b">
        <f t="shared" si="84"/>
        <v>0</v>
      </c>
      <c r="V163">
        <f t="shared" si="97"/>
        <v>0</v>
      </c>
      <c r="W163">
        <f t="shared" si="98"/>
        <v>1</v>
      </c>
    </row>
    <row r="164" spans="1:23" x14ac:dyDescent="0.3">
      <c r="A164" t="s">
        <v>255</v>
      </c>
      <c r="B164" t="s">
        <v>54</v>
      </c>
      <c r="G164">
        <f t="shared" si="104"/>
        <v>20.353923205342237</v>
      </c>
      <c r="H164">
        <f t="shared" si="106"/>
        <v>0.3534215344996251</v>
      </c>
      <c r="I164">
        <f t="shared" si="106"/>
        <v>9.2307435040593522E-2</v>
      </c>
      <c r="J164">
        <f t="shared" si="106"/>
        <v>7.707336378661152</v>
      </c>
      <c r="K164">
        <f t="shared" si="106"/>
        <v>0.4912472373265403</v>
      </c>
      <c r="L164">
        <f t="shared" si="106"/>
        <v>10.767383591461563</v>
      </c>
      <c r="M164">
        <f t="shared" si="106"/>
        <v>0.94222702835276362</v>
      </c>
      <c r="N164">
        <f t="shared" si="85"/>
        <v>0.5290077732353573</v>
      </c>
      <c r="O164">
        <f t="shared" si="86"/>
        <v>0.37866588671407725</v>
      </c>
      <c r="P164">
        <f t="shared" si="95"/>
        <v>2.5290077732353575</v>
      </c>
      <c r="Q164" t="str">
        <f t="shared" si="96"/>
        <v>06</v>
      </c>
      <c r="R164" t="s">
        <v>249</v>
      </c>
      <c r="S164" t="s">
        <v>18</v>
      </c>
      <c r="T164" t="b">
        <f t="shared" si="84"/>
        <v>0</v>
      </c>
      <c r="V164">
        <f t="shared" si="97"/>
        <v>0</v>
      </c>
      <c r="W164">
        <f t="shared" si="98"/>
        <v>1</v>
      </c>
    </row>
    <row r="165" spans="1:23" x14ac:dyDescent="0.3">
      <c r="P165" t="str">
        <f t="shared" si="95"/>
        <v/>
      </c>
      <c r="Q165" t="str">
        <f>IF(LEFT(A165,3)="Dis",Q152,IF(LEFT(A165,2)="HD",Q152,LEFT(A165,2)))</f>
        <v/>
      </c>
      <c r="T165" t="str">
        <f t="shared" si="84"/>
        <v/>
      </c>
      <c r="V165" t="str">
        <f t="shared" si="97"/>
        <v/>
      </c>
      <c r="W165" t="str">
        <f t="shared" si="98"/>
        <v/>
      </c>
    </row>
    <row r="166" spans="1:23" x14ac:dyDescent="0.3">
      <c r="A166" t="s">
        <v>256</v>
      </c>
      <c r="B166" t="s">
        <v>257</v>
      </c>
      <c r="C166">
        <v>70</v>
      </c>
      <c r="D166">
        <v>34</v>
      </c>
      <c r="E166" s="1">
        <v>0.48570000000000002</v>
      </c>
      <c r="F166">
        <v>70</v>
      </c>
      <c r="G166">
        <v>34</v>
      </c>
      <c r="H166">
        <v>0</v>
      </c>
      <c r="I166">
        <v>0</v>
      </c>
      <c r="J166">
        <v>29</v>
      </c>
      <c r="K166">
        <v>0</v>
      </c>
      <c r="L166">
        <v>5</v>
      </c>
      <c r="M166">
        <v>0</v>
      </c>
      <c r="N166">
        <f t="shared" si="85"/>
        <v>0.14705882352941177</v>
      </c>
      <c r="O166">
        <f t="shared" si="86"/>
        <v>0.8529411764705882</v>
      </c>
      <c r="P166">
        <f t="shared" si="95"/>
        <v>0.8529411764705882</v>
      </c>
      <c r="Q166" t="str">
        <f t="shared" si="96"/>
        <v>07</v>
      </c>
      <c r="R166" t="s">
        <v>258</v>
      </c>
      <c r="S166">
        <v>7</v>
      </c>
      <c r="T166" t="b">
        <f t="shared" si="84"/>
        <v>1</v>
      </c>
      <c r="U166">
        <f>G166/G$178</f>
        <v>5.0081013404035942E-3</v>
      </c>
      <c r="V166">
        <f t="shared" si="97"/>
        <v>1</v>
      </c>
      <c r="W166">
        <f t="shared" si="98"/>
        <v>1</v>
      </c>
    </row>
    <row r="167" spans="1:23" x14ac:dyDescent="0.3">
      <c r="A167" t="s">
        <v>259</v>
      </c>
      <c r="B167" t="s">
        <v>260</v>
      </c>
      <c r="C167">
        <v>2862</v>
      </c>
      <c r="D167">
        <v>1283</v>
      </c>
      <c r="E167" s="1">
        <v>0.44829999999999998</v>
      </c>
      <c r="F167">
        <v>2862</v>
      </c>
      <c r="G167">
        <v>1282</v>
      </c>
      <c r="H167">
        <v>3</v>
      </c>
      <c r="I167">
        <v>10</v>
      </c>
      <c r="J167">
        <v>670</v>
      </c>
      <c r="K167">
        <v>14</v>
      </c>
      <c r="L167">
        <v>575</v>
      </c>
      <c r="M167">
        <v>10</v>
      </c>
      <c r="N167">
        <f t="shared" si="85"/>
        <v>0.44851794071762868</v>
      </c>
      <c r="O167">
        <f t="shared" si="86"/>
        <v>0.5226209048361935</v>
      </c>
      <c r="P167">
        <f t="shared" si="95"/>
        <v>0.5226209048361935</v>
      </c>
      <c r="Q167" t="str">
        <f t="shared" si="96"/>
        <v>07</v>
      </c>
      <c r="R167" t="s">
        <v>258</v>
      </c>
      <c r="S167">
        <v>7</v>
      </c>
      <c r="T167" t="b">
        <f t="shared" si="84"/>
        <v>1</v>
      </c>
      <c r="U167">
        <f t="shared" ref="U167:U174" si="107">G167/G$178</f>
        <v>0.18883487995286494</v>
      </c>
      <c r="V167">
        <f t="shared" si="97"/>
        <v>1</v>
      </c>
      <c r="W167">
        <f t="shared" si="98"/>
        <v>1</v>
      </c>
    </row>
    <row r="168" spans="1:23" x14ac:dyDescent="0.3">
      <c r="A168" t="s">
        <v>261</v>
      </c>
      <c r="B168" t="s">
        <v>262</v>
      </c>
      <c r="C168">
        <v>936</v>
      </c>
      <c r="D168">
        <v>498</v>
      </c>
      <c r="E168" s="1">
        <v>0.53210000000000002</v>
      </c>
      <c r="F168">
        <v>936</v>
      </c>
      <c r="G168">
        <v>498</v>
      </c>
      <c r="H168">
        <v>5</v>
      </c>
      <c r="I168">
        <v>2</v>
      </c>
      <c r="J168">
        <v>346</v>
      </c>
      <c r="K168">
        <v>8</v>
      </c>
      <c r="L168">
        <v>134</v>
      </c>
      <c r="M168">
        <v>3</v>
      </c>
      <c r="N168">
        <f t="shared" si="85"/>
        <v>0.26907630522088355</v>
      </c>
      <c r="O168">
        <f t="shared" si="86"/>
        <v>0.69477911646586343</v>
      </c>
      <c r="P168">
        <f t="shared" si="95"/>
        <v>0.69477911646586343</v>
      </c>
      <c r="Q168" t="str">
        <f t="shared" si="96"/>
        <v>07</v>
      </c>
      <c r="R168" t="s">
        <v>258</v>
      </c>
      <c r="S168">
        <v>7</v>
      </c>
      <c r="T168" t="b">
        <f t="shared" ref="T168:T235" si="108">IF(S168="","",ISNUMBER(S168))</f>
        <v>1</v>
      </c>
      <c r="U168">
        <f t="shared" si="107"/>
        <v>7.3353954927087933E-2</v>
      </c>
      <c r="V168">
        <f t="shared" si="97"/>
        <v>1</v>
      </c>
      <c r="W168">
        <f t="shared" si="98"/>
        <v>1</v>
      </c>
    </row>
    <row r="169" spans="1:23" x14ac:dyDescent="0.3">
      <c r="A169" t="s">
        <v>263</v>
      </c>
      <c r="B169" t="s">
        <v>264</v>
      </c>
      <c r="C169">
        <v>1131</v>
      </c>
      <c r="D169">
        <v>508</v>
      </c>
      <c r="E169" s="1">
        <v>0.44919999999999999</v>
      </c>
      <c r="F169">
        <v>1131</v>
      </c>
      <c r="G169">
        <v>506</v>
      </c>
      <c r="H169">
        <v>4</v>
      </c>
      <c r="I169">
        <v>7</v>
      </c>
      <c r="J169">
        <v>215</v>
      </c>
      <c r="K169">
        <v>15</v>
      </c>
      <c r="L169">
        <v>262</v>
      </c>
      <c r="M169">
        <v>3</v>
      </c>
      <c r="N169">
        <f t="shared" ref="N169:N236" si="109">IF(G169="","",L169/G169)</f>
        <v>0.51778656126482214</v>
      </c>
      <c r="O169">
        <f t="shared" ref="O169:O236" si="110">IF(G169="","",J169/G169)</f>
        <v>0.42490118577075098</v>
      </c>
      <c r="P169">
        <f t="shared" si="95"/>
        <v>2.5177865612648223</v>
      </c>
      <c r="Q169" t="str">
        <f t="shared" si="96"/>
        <v>07</v>
      </c>
      <c r="R169" t="s">
        <v>258</v>
      </c>
      <c r="S169">
        <v>7</v>
      </c>
      <c r="T169" t="b">
        <f t="shared" si="108"/>
        <v>1</v>
      </c>
      <c r="U169">
        <f t="shared" si="107"/>
        <v>7.4532331713065253E-2</v>
      </c>
      <c r="V169">
        <f t="shared" si="97"/>
        <v>1</v>
      </c>
      <c r="W169">
        <f t="shared" si="98"/>
        <v>1</v>
      </c>
    </row>
    <row r="170" spans="1:23" x14ac:dyDescent="0.3">
      <c r="A170" t="s">
        <v>265</v>
      </c>
      <c r="B170" t="s">
        <v>266</v>
      </c>
      <c r="C170">
        <v>1054</v>
      </c>
      <c r="D170">
        <v>441</v>
      </c>
      <c r="E170" s="1">
        <v>0.41839999999999999</v>
      </c>
      <c r="F170">
        <v>1054</v>
      </c>
      <c r="G170">
        <v>439</v>
      </c>
      <c r="H170">
        <v>3</v>
      </c>
      <c r="I170">
        <v>1</v>
      </c>
      <c r="J170">
        <v>245</v>
      </c>
      <c r="K170">
        <v>2</v>
      </c>
      <c r="L170">
        <v>181</v>
      </c>
      <c r="M170">
        <v>7</v>
      </c>
      <c r="N170">
        <f t="shared" si="109"/>
        <v>0.41230068337129838</v>
      </c>
      <c r="O170">
        <f t="shared" si="110"/>
        <v>0.55808656036446469</v>
      </c>
      <c r="P170">
        <f t="shared" si="95"/>
        <v>0.55808656036446469</v>
      </c>
      <c r="Q170" t="str">
        <f t="shared" si="96"/>
        <v>07</v>
      </c>
      <c r="R170" t="s">
        <v>258</v>
      </c>
      <c r="S170">
        <v>7</v>
      </c>
      <c r="T170" t="b">
        <f t="shared" si="108"/>
        <v>1</v>
      </c>
      <c r="U170">
        <f t="shared" si="107"/>
        <v>6.4663426130505228E-2</v>
      </c>
      <c r="V170">
        <f t="shared" si="97"/>
        <v>1</v>
      </c>
      <c r="W170">
        <f t="shared" si="98"/>
        <v>1</v>
      </c>
    </row>
    <row r="171" spans="1:23" x14ac:dyDescent="0.3">
      <c r="A171" t="s">
        <v>267</v>
      </c>
      <c r="B171" t="s">
        <v>268</v>
      </c>
      <c r="C171">
        <v>2685</v>
      </c>
      <c r="D171">
        <v>1197</v>
      </c>
      <c r="E171" s="1">
        <v>0.44579999999999997</v>
      </c>
      <c r="F171">
        <v>2685</v>
      </c>
      <c r="G171">
        <v>1194</v>
      </c>
      <c r="H171">
        <v>6</v>
      </c>
      <c r="I171">
        <v>14</v>
      </c>
      <c r="J171">
        <v>825</v>
      </c>
      <c r="K171">
        <v>9</v>
      </c>
      <c r="L171">
        <v>334</v>
      </c>
      <c r="M171">
        <v>6</v>
      </c>
      <c r="N171">
        <f t="shared" si="109"/>
        <v>0.2797319932998325</v>
      </c>
      <c r="O171">
        <f t="shared" si="110"/>
        <v>0.69095477386934678</v>
      </c>
      <c r="P171">
        <f t="shared" si="95"/>
        <v>0.69095477386934678</v>
      </c>
      <c r="Q171" t="str">
        <f t="shared" si="96"/>
        <v>07</v>
      </c>
      <c r="R171" t="s">
        <v>258</v>
      </c>
      <c r="S171">
        <v>7</v>
      </c>
      <c r="T171" t="b">
        <f t="shared" si="108"/>
        <v>1</v>
      </c>
      <c r="U171">
        <f t="shared" si="107"/>
        <v>0.17587273530711445</v>
      </c>
      <c r="V171">
        <f t="shared" si="97"/>
        <v>1</v>
      </c>
      <c r="W171">
        <f t="shared" si="98"/>
        <v>1</v>
      </c>
    </row>
    <row r="172" spans="1:23" x14ac:dyDescent="0.3">
      <c r="A172" t="s">
        <v>269</v>
      </c>
      <c r="B172" t="s">
        <v>270</v>
      </c>
      <c r="C172">
        <v>1997</v>
      </c>
      <c r="D172">
        <v>914</v>
      </c>
      <c r="E172" s="1">
        <v>0.4577</v>
      </c>
      <c r="F172">
        <v>1997</v>
      </c>
      <c r="G172">
        <v>913</v>
      </c>
      <c r="H172">
        <v>3</v>
      </c>
      <c r="I172">
        <v>3</v>
      </c>
      <c r="J172">
        <v>667</v>
      </c>
      <c r="K172">
        <v>5</v>
      </c>
      <c r="L172">
        <v>225</v>
      </c>
      <c r="M172">
        <v>10</v>
      </c>
      <c r="N172">
        <f t="shared" si="109"/>
        <v>0.24644030668127054</v>
      </c>
      <c r="O172">
        <f t="shared" si="110"/>
        <v>0.73055859802847756</v>
      </c>
      <c r="P172">
        <f t="shared" si="95"/>
        <v>0.73055859802847756</v>
      </c>
      <c r="Q172" t="str">
        <f t="shared" si="96"/>
        <v>07</v>
      </c>
      <c r="R172" t="s">
        <v>258</v>
      </c>
      <c r="S172">
        <v>7</v>
      </c>
      <c r="T172" t="b">
        <f t="shared" si="108"/>
        <v>1</v>
      </c>
      <c r="U172">
        <f t="shared" si="107"/>
        <v>0.13448225069966122</v>
      </c>
      <c r="V172">
        <f t="shared" si="97"/>
        <v>1</v>
      </c>
      <c r="W172">
        <f t="shared" si="98"/>
        <v>1</v>
      </c>
    </row>
    <row r="173" spans="1:23" x14ac:dyDescent="0.3">
      <c r="A173" t="s">
        <v>271</v>
      </c>
      <c r="B173" t="s">
        <v>272</v>
      </c>
      <c r="C173">
        <v>3025</v>
      </c>
      <c r="D173">
        <v>1344</v>
      </c>
      <c r="E173" s="1">
        <v>0.44429999999999997</v>
      </c>
      <c r="F173">
        <v>3025</v>
      </c>
      <c r="G173">
        <v>1343</v>
      </c>
      <c r="H173">
        <v>7</v>
      </c>
      <c r="I173">
        <v>3</v>
      </c>
      <c r="J173">
        <v>909</v>
      </c>
      <c r="K173">
        <v>15</v>
      </c>
      <c r="L173">
        <v>400</v>
      </c>
      <c r="M173">
        <v>9</v>
      </c>
      <c r="N173">
        <f t="shared" si="109"/>
        <v>0.29784065524944153</v>
      </c>
      <c r="O173">
        <f t="shared" si="110"/>
        <v>0.67684288905435597</v>
      </c>
      <c r="P173">
        <f t="shared" si="95"/>
        <v>0.67684288905435597</v>
      </c>
      <c r="Q173" t="str">
        <f t="shared" si="96"/>
        <v>07</v>
      </c>
      <c r="R173" t="s">
        <v>258</v>
      </c>
      <c r="S173">
        <v>7</v>
      </c>
      <c r="T173" t="b">
        <f t="shared" si="108"/>
        <v>1</v>
      </c>
      <c r="U173">
        <f t="shared" si="107"/>
        <v>0.19782000294594196</v>
      </c>
      <c r="V173">
        <f t="shared" si="97"/>
        <v>1</v>
      </c>
      <c r="W173">
        <f t="shared" si="98"/>
        <v>1</v>
      </c>
    </row>
    <row r="174" spans="1:23" x14ac:dyDescent="0.3">
      <c r="A174" t="s">
        <v>273</v>
      </c>
      <c r="B174" t="s">
        <v>274</v>
      </c>
      <c r="C174">
        <v>1095</v>
      </c>
      <c r="D174">
        <v>580</v>
      </c>
      <c r="E174" s="1">
        <v>0.52969999999999995</v>
      </c>
      <c r="F174">
        <v>1095</v>
      </c>
      <c r="G174">
        <v>580</v>
      </c>
      <c r="H174">
        <v>11</v>
      </c>
      <c r="I174">
        <v>4</v>
      </c>
      <c r="J174">
        <v>410</v>
      </c>
      <c r="K174">
        <v>5</v>
      </c>
      <c r="L174">
        <v>149</v>
      </c>
      <c r="M174">
        <v>1</v>
      </c>
      <c r="N174">
        <f t="shared" si="109"/>
        <v>0.25689655172413794</v>
      </c>
      <c r="O174">
        <f t="shared" si="110"/>
        <v>0.7068965517241379</v>
      </c>
      <c r="P174">
        <f t="shared" si="95"/>
        <v>0.7068965517241379</v>
      </c>
      <c r="Q174" t="str">
        <f t="shared" si="96"/>
        <v>07</v>
      </c>
      <c r="R174" t="s">
        <v>258</v>
      </c>
      <c r="S174">
        <v>7</v>
      </c>
      <c r="T174" t="b">
        <f t="shared" si="108"/>
        <v>1</v>
      </c>
      <c r="U174">
        <f t="shared" si="107"/>
        <v>8.5432316983355433E-2</v>
      </c>
      <c r="V174">
        <f t="shared" si="97"/>
        <v>1</v>
      </c>
      <c r="W174">
        <f t="shared" si="98"/>
        <v>1</v>
      </c>
    </row>
    <row r="175" spans="1:23" x14ac:dyDescent="0.3">
      <c r="A175" t="s">
        <v>275</v>
      </c>
      <c r="B175" t="s">
        <v>41</v>
      </c>
      <c r="C175">
        <v>0</v>
      </c>
      <c r="D175">
        <v>1740</v>
      </c>
      <c r="E175" t="s">
        <v>42</v>
      </c>
      <c r="F175">
        <v>0</v>
      </c>
      <c r="G175">
        <v>1733</v>
      </c>
      <c r="H175">
        <v>12</v>
      </c>
      <c r="I175">
        <v>9</v>
      </c>
      <c r="J175">
        <v>854</v>
      </c>
      <c r="K175">
        <v>14</v>
      </c>
      <c r="L175">
        <v>833</v>
      </c>
      <c r="M175">
        <v>11</v>
      </c>
      <c r="N175">
        <f t="shared" si="109"/>
        <v>0.48066935949221001</v>
      </c>
      <c r="O175">
        <f t="shared" si="110"/>
        <v>0.49278707443739178</v>
      </c>
      <c r="P175">
        <f t="shared" si="95"/>
        <v>0.49278707443739178</v>
      </c>
      <c r="Q175" t="str">
        <f t="shared" si="96"/>
        <v>07</v>
      </c>
      <c r="R175" t="s">
        <v>258</v>
      </c>
      <c r="S175" t="s">
        <v>43</v>
      </c>
      <c r="T175" t="b">
        <f t="shared" si="108"/>
        <v>0</v>
      </c>
      <c r="V175">
        <f t="shared" si="97"/>
        <v>1</v>
      </c>
      <c r="W175">
        <f t="shared" si="98"/>
        <v>1</v>
      </c>
    </row>
    <row r="176" spans="1:23" x14ac:dyDescent="0.3">
      <c r="A176" t="s">
        <v>275</v>
      </c>
      <c r="B176" t="s">
        <v>44</v>
      </c>
      <c r="C176">
        <v>0</v>
      </c>
      <c r="D176">
        <v>653</v>
      </c>
      <c r="E176" t="s">
        <v>42</v>
      </c>
      <c r="F176">
        <v>0</v>
      </c>
      <c r="G176">
        <v>647</v>
      </c>
      <c r="H176">
        <v>3</v>
      </c>
      <c r="I176">
        <v>3</v>
      </c>
      <c r="J176">
        <v>429</v>
      </c>
      <c r="K176">
        <v>8</v>
      </c>
      <c r="L176">
        <v>198</v>
      </c>
      <c r="M176">
        <v>6</v>
      </c>
      <c r="N176">
        <f t="shared" si="109"/>
        <v>0.30602782071097373</v>
      </c>
      <c r="O176">
        <f t="shared" si="110"/>
        <v>0.66306027820710978</v>
      </c>
      <c r="P176">
        <f t="shared" si="95"/>
        <v>0.66306027820710978</v>
      </c>
      <c r="Q176" t="str">
        <f t="shared" si="96"/>
        <v>07</v>
      </c>
      <c r="R176" t="s">
        <v>258</v>
      </c>
      <c r="S176" t="s">
        <v>45</v>
      </c>
      <c r="T176" t="b">
        <f t="shared" si="108"/>
        <v>0</v>
      </c>
      <c r="V176">
        <f t="shared" si="97"/>
        <v>1</v>
      </c>
      <c r="W176">
        <f t="shared" si="98"/>
        <v>1</v>
      </c>
    </row>
    <row r="177" spans="1:23" x14ac:dyDescent="0.3">
      <c r="A177" t="s">
        <v>275</v>
      </c>
      <c r="B177" t="s">
        <v>46</v>
      </c>
      <c r="C177">
        <v>0</v>
      </c>
      <c r="D177">
        <v>1732</v>
      </c>
      <c r="E177" t="s">
        <v>42</v>
      </c>
      <c r="F177">
        <v>0</v>
      </c>
      <c r="G177">
        <v>1725</v>
      </c>
      <c r="H177">
        <v>7</v>
      </c>
      <c r="I177">
        <v>10</v>
      </c>
      <c r="J177">
        <v>698</v>
      </c>
      <c r="K177">
        <v>14</v>
      </c>
      <c r="L177">
        <v>987</v>
      </c>
      <c r="M177">
        <v>9</v>
      </c>
      <c r="N177">
        <f t="shared" si="109"/>
        <v>0.57217391304347831</v>
      </c>
      <c r="O177">
        <f t="shared" si="110"/>
        <v>0.40463768115942028</v>
      </c>
      <c r="P177">
        <f t="shared" si="95"/>
        <v>2.5721739130434784</v>
      </c>
      <c r="Q177" t="str">
        <f t="shared" si="96"/>
        <v>07</v>
      </c>
      <c r="R177" t="s">
        <v>258</v>
      </c>
      <c r="S177" t="s">
        <v>47</v>
      </c>
      <c r="T177" t="b">
        <f t="shared" si="108"/>
        <v>0</v>
      </c>
      <c r="V177">
        <f t="shared" si="97"/>
        <v>1</v>
      </c>
      <c r="W177">
        <f t="shared" si="98"/>
        <v>1</v>
      </c>
    </row>
    <row r="178" spans="1:23" x14ac:dyDescent="0.3">
      <c r="A178" t="s">
        <v>276</v>
      </c>
      <c r="B178" t="s">
        <v>49</v>
      </c>
      <c r="C178">
        <f>SUM(C166:C174)</f>
        <v>14855</v>
      </c>
      <c r="D178">
        <f>SUM(D166:D174)</f>
        <v>6799</v>
      </c>
      <c r="F178">
        <f t="shared" ref="F178:M178" si="111">SUM(F166:F174)</f>
        <v>14855</v>
      </c>
      <c r="G178">
        <f t="shared" si="111"/>
        <v>6789</v>
      </c>
      <c r="H178">
        <f t="shared" si="111"/>
        <v>42</v>
      </c>
      <c r="I178">
        <f t="shared" si="111"/>
        <v>44</v>
      </c>
      <c r="J178">
        <f t="shared" si="111"/>
        <v>4316</v>
      </c>
      <c r="K178">
        <f t="shared" si="111"/>
        <v>73</v>
      </c>
      <c r="L178">
        <f t="shared" si="111"/>
        <v>2265</v>
      </c>
      <c r="M178">
        <f t="shared" si="111"/>
        <v>49</v>
      </c>
      <c r="N178">
        <f t="shared" si="109"/>
        <v>0.33362792752982767</v>
      </c>
      <c r="O178">
        <f t="shared" si="110"/>
        <v>0.63573427603476207</v>
      </c>
      <c r="P178">
        <f t="shared" si="95"/>
        <v>0.63573427603476207</v>
      </c>
      <c r="Q178" t="str">
        <f t="shared" si="96"/>
        <v>07</v>
      </c>
      <c r="S178" t="s">
        <v>50</v>
      </c>
      <c r="T178" t="b">
        <f t="shared" si="108"/>
        <v>0</v>
      </c>
      <c r="V178">
        <f t="shared" si="97"/>
        <v>1</v>
      </c>
      <c r="W178">
        <f t="shared" si="98"/>
        <v>1</v>
      </c>
    </row>
    <row r="179" spans="1:23" x14ac:dyDescent="0.3">
      <c r="N179" t="str">
        <f t="shared" si="109"/>
        <v/>
      </c>
      <c r="O179" t="str">
        <f t="shared" si="110"/>
        <v/>
      </c>
      <c r="P179" t="str">
        <f t="shared" si="95"/>
        <v/>
      </c>
      <c r="Q179" t="str">
        <f t="shared" si="96"/>
        <v/>
      </c>
      <c r="T179" t="str">
        <f t="shared" si="108"/>
        <v/>
      </c>
      <c r="V179" t="str">
        <f t="shared" si="97"/>
        <v/>
      </c>
      <c r="W179" t="str">
        <f t="shared" si="98"/>
        <v/>
      </c>
    </row>
    <row r="180" spans="1:23" x14ac:dyDescent="0.3">
      <c r="A180" t="s">
        <v>277</v>
      </c>
      <c r="B180" t="s">
        <v>278</v>
      </c>
      <c r="C180">
        <v>233</v>
      </c>
      <c r="D180">
        <v>101</v>
      </c>
      <c r="E180" s="1">
        <v>0.4335</v>
      </c>
      <c r="F180">
        <v>233</v>
      </c>
      <c r="G180">
        <v>101</v>
      </c>
      <c r="H180">
        <v>3</v>
      </c>
      <c r="I180">
        <v>0</v>
      </c>
      <c r="J180">
        <v>76</v>
      </c>
      <c r="K180">
        <v>2</v>
      </c>
      <c r="L180">
        <v>20</v>
      </c>
      <c r="M180">
        <v>0</v>
      </c>
      <c r="N180">
        <f t="shared" si="109"/>
        <v>0.19801980198019803</v>
      </c>
      <c r="O180">
        <f t="shared" si="110"/>
        <v>0.75247524752475248</v>
      </c>
      <c r="P180">
        <f t="shared" si="95"/>
        <v>0.75247524752475248</v>
      </c>
      <c r="Q180" t="str">
        <f t="shared" si="96"/>
        <v>08</v>
      </c>
      <c r="R180" t="s">
        <v>279</v>
      </c>
      <c r="S180">
        <v>8</v>
      </c>
      <c r="T180" t="b">
        <f t="shared" si="108"/>
        <v>1</v>
      </c>
      <c r="U180">
        <f>G180/G$196</f>
        <v>1.6098182977366912E-2</v>
      </c>
      <c r="V180">
        <f t="shared" si="97"/>
        <v>1</v>
      </c>
      <c r="W180">
        <f t="shared" si="98"/>
        <v>1</v>
      </c>
    </row>
    <row r="181" spans="1:23" x14ac:dyDescent="0.3">
      <c r="A181" t="s">
        <v>280</v>
      </c>
      <c r="B181" t="s">
        <v>281</v>
      </c>
      <c r="C181">
        <v>200</v>
      </c>
      <c r="D181">
        <v>103</v>
      </c>
      <c r="E181" s="1">
        <v>0.51500000000000001</v>
      </c>
      <c r="F181">
        <v>200</v>
      </c>
      <c r="G181">
        <v>103</v>
      </c>
      <c r="H181">
        <v>0</v>
      </c>
      <c r="I181">
        <v>0</v>
      </c>
      <c r="J181">
        <v>56</v>
      </c>
      <c r="K181">
        <v>6</v>
      </c>
      <c r="L181">
        <v>41</v>
      </c>
      <c r="M181">
        <v>0</v>
      </c>
      <c r="N181">
        <f t="shared" si="109"/>
        <v>0.39805825242718446</v>
      </c>
      <c r="O181">
        <f t="shared" si="110"/>
        <v>0.5436893203883495</v>
      </c>
      <c r="P181">
        <f t="shared" si="95"/>
        <v>0.5436893203883495</v>
      </c>
      <c r="Q181" t="str">
        <f t="shared" si="96"/>
        <v>08</v>
      </c>
      <c r="R181" t="s">
        <v>279</v>
      </c>
      <c r="S181">
        <v>8</v>
      </c>
      <c r="T181" t="b">
        <f t="shared" si="108"/>
        <v>1</v>
      </c>
      <c r="U181">
        <f t="shared" ref="U181:U192" si="112">G181/G$196</f>
        <v>1.6416958877908831E-2</v>
      </c>
      <c r="V181">
        <f t="shared" si="97"/>
        <v>1</v>
      </c>
      <c r="W181">
        <f t="shared" si="98"/>
        <v>1</v>
      </c>
    </row>
    <row r="182" spans="1:23" x14ac:dyDescent="0.3">
      <c r="A182" t="s">
        <v>282</v>
      </c>
      <c r="B182" t="s">
        <v>283</v>
      </c>
      <c r="C182">
        <v>3511</v>
      </c>
      <c r="D182">
        <v>1576</v>
      </c>
      <c r="E182" s="1">
        <v>0.44890000000000002</v>
      </c>
      <c r="F182">
        <v>3511</v>
      </c>
      <c r="G182">
        <v>1574</v>
      </c>
      <c r="H182">
        <v>11</v>
      </c>
      <c r="I182">
        <v>9</v>
      </c>
      <c r="J182">
        <v>932</v>
      </c>
      <c r="K182">
        <v>21</v>
      </c>
      <c r="L182">
        <v>590</v>
      </c>
      <c r="M182">
        <v>11</v>
      </c>
      <c r="N182">
        <f t="shared" si="109"/>
        <v>0.37484116899618808</v>
      </c>
      <c r="O182">
        <f t="shared" si="110"/>
        <v>0.5921219822109276</v>
      </c>
      <c r="P182">
        <f t="shared" si="95"/>
        <v>0.5921219822109276</v>
      </c>
      <c r="Q182" t="str">
        <f t="shared" si="96"/>
        <v>08</v>
      </c>
      <c r="R182" t="s">
        <v>258</v>
      </c>
      <c r="S182">
        <v>8</v>
      </c>
      <c r="T182" t="b">
        <f t="shared" si="108"/>
        <v>1</v>
      </c>
      <c r="U182">
        <f t="shared" si="112"/>
        <v>0.25087663372649027</v>
      </c>
      <c r="V182">
        <f t="shared" si="97"/>
        <v>1</v>
      </c>
      <c r="W182">
        <f t="shared" si="98"/>
        <v>1</v>
      </c>
    </row>
    <row r="183" spans="1:23" x14ac:dyDescent="0.3">
      <c r="A183" t="s">
        <v>284</v>
      </c>
      <c r="B183" t="s">
        <v>285</v>
      </c>
      <c r="C183">
        <v>265</v>
      </c>
      <c r="D183">
        <v>83</v>
      </c>
      <c r="E183" s="1">
        <v>0.31319999999999998</v>
      </c>
      <c r="F183">
        <v>265</v>
      </c>
      <c r="G183">
        <v>81</v>
      </c>
      <c r="H183">
        <v>1</v>
      </c>
      <c r="I183">
        <v>2</v>
      </c>
      <c r="J183">
        <v>59</v>
      </c>
      <c r="K183">
        <v>0</v>
      </c>
      <c r="L183">
        <v>17</v>
      </c>
      <c r="M183">
        <v>2</v>
      </c>
      <c r="N183">
        <f t="shared" si="109"/>
        <v>0.20987654320987653</v>
      </c>
      <c r="O183">
        <f t="shared" si="110"/>
        <v>0.72839506172839508</v>
      </c>
      <c r="P183">
        <f t="shared" si="95"/>
        <v>0.72839506172839508</v>
      </c>
      <c r="Q183" t="str">
        <f t="shared" si="96"/>
        <v>08</v>
      </c>
      <c r="R183" t="s">
        <v>279</v>
      </c>
      <c r="S183">
        <v>8</v>
      </c>
      <c r="T183" t="b">
        <f t="shared" si="108"/>
        <v>1</v>
      </c>
      <c r="U183">
        <f t="shared" si="112"/>
        <v>1.2910423971947721E-2</v>
      </c>
      <c r="V183">
        <f t="shared" si="97"/>
        <v>1</v>
      </c>
      <c r="W183">
        <f t="shared" si="98"/>
        <v>1</v>
      </c>
    </row>
    <row r="184" spans="1:23" x14ac:dyDescent="0.3">
      <c r="A184" t="s">
        <v>286</v>
      </c>
      <c r="B184" t="s">
        <v>287</v>
      </c>
      <c r="C184">
        <v>344</v>
      </c>
      <c r="D184">
        <v>111</v>
      </c>
      <c r="E184" s="1">
        <v>0.32269999999999999</v>
      </c>
      <c r="F184">
        <v>344</v>
      </c>
      <c r="G184">
        <v>111</v>
      </c>
      <c r="H184">
        <v>0</v>
      </c>
      <c r="I184">
        <v>0</v>
      </c>
      <c r="J184">
        <v>18</v>
      </c>
      <c r="K184">
        <v>0</v>
      </c>
      <c r="L184">
        <v>93</v>
      </c>
      <c r="M184">
        <v>0</v>
      </c>
      <c r="N184">
        <f t="shared" si="109"/>
        <v>0.83783783783783783</v>
      </c>
      <c r="O184">
        <f t="shared" si="110"/>
        <v>0.16216216216216217</v>
      </c>
      <c r="P184">
        <f t="shared" si="95"/>
        <v>2.8378378378378377</v>
      </c>
      <c r="Q184" t="str">
        <f t="shared" si="96"/>
        <v>08</v>
      </c>
      <c r="R184" t="s">
        <v>279</v>
      </c>
      <c r="S184">
        <v>8</v>
      </c>
      <c r="T184" t="b">
        <f t="shared" si="108"/>
        <v>1</v>
      </c>
      <c r="U184">
        <f t="shared" si="112"/>
        <v>1.7692062480076508E-2</v>
      </c>
      <c r="V184">
        <f t="shared" si="97"/>
        <v>1</v>
      </c>
      <c r="W184">
        <f t="shared" si="98"/>
        <v>1</v>
      </c>
    </row>
    <row r="185" spans="1:23" x14ac:dyDescent="0.3">
      <c r="A185" t="s">
        <v>288</v>
      </c>
      <c r="B185" t="s">
        <v>289</v>
      </c>
      <c r="C185">
        <v>1458</v>
      </c>
      <c r="D185">
        <v>746</v>
      </c>
      <c r="E185" s="1">
        <v>0.51170000000000004</v>
      </c>
      <c r="F185">
        <v>1458</v>
      </c>
      <c r="G185">
        <v>745</v>
      </c>
      <c r="H185">
        <v>3</v>
      </c>
      <c r="I185">
        <v>12</v>
      </c>
      <c r="J185">
        <v>320</v>
      </c>
      <c r="K185">
        <v>24</v>
      </c>
      <c r="L185">
        <v>379</v>
      </c>
      <c r="M185">
        <v>7</v>
      </c>
      <c r="N185">
        <f t="shared" si="109"/>
        <v>0.50872483221476505</v>
      </c>
      <c r="O185">
        <f t="shared" si="110"/>
        <v>0.42953020134228187</v>
      </c>
      <c r="P185">
        <f t="shared" si="95"/>
        <v>2.5087248322147651</v>
      </c>
      <c r="Q185" t="str">
        <f t="shared" si="96"/>
        <v>08</v>
      </c>
      <c r="R185" t="s">
        <v>258</v>
      </c>
      <c r="S185">
        <v>8</v>
      </c>
      <c r="T185" t="b">
        <f t="shared" si="108"/>
        <v>1</v>
      </c>
      <c r="U185">
        <f t="shared" si="112"/>
        <v>0.11874402295186484</v>
      </c>
      <c r="V185">
        <f t="shared" si="97"/>
        <v>1</v>
      </c>
      <c r="W185">
        <f t="shared" si="98"/>
        <v>1</v>
      </c>
    </row>
    <row r="186" spans="1:23" x14ac:dyDescent="0.3">
      <c r="A186" t="s">
        <v>290</v>
      </c>
      <c r="B186" t="s">
        <v>291</v>
      </c>
      <c r="C186">
        <v>1608</v>
      </c>
      <c r="D186">
        <v>678</v>
      </c>
      <c r="E186" s="1">
        <v>0.42159999999999997</v>
      </c>
      <c r="F186">
        <v>1608</v>
      </c>
      <c r="G186">
        <v>675</v>
      </c>
      <c r="H186">
        <v>2</v>
      </c>
      <c r="I186">
        <v>5</v>
      </c>
      <c r="J186">
        <v>398</v>
      </c>
      <c r="K186">
        <v>7</v>
      </c>
      <c r="L186">
        <v>258</v>
      </c>
      <c r="M186">
        <v>5</v>
      </c>
      <c r="N186">
        <f t="shared" si="109"/>
        <v>0.38222222222222224</v>
      </c>
      <c r="O186">
        <f t="shared" si="110"/>
        <v>0.58962962962962961</v>
      </c>
      <c r="P186">
        <f t="shared" si="95"/>
        <v>0.58962962962962961</v>
      </c>
      <c r="Q186" t="str">
        <f t="shared" si="96"/>
        <v>08</v>
      </c>
      <c r="R186" t="s">
        <v>258</v>
      </c>
      <c r="S186">
        <v>8</v>
      </c>
      <c r="T186" t="b">
        <f t="shared" si="108"/>
        <v>1</v>
      </c>
      <c r="U186">
        <f t="shared" si="112"/>
        <v>0.10758686643289768</v>
      </c>
      <c r="V186">
        <f t="shared" si="97"/>
        <v>1</v>
      </c>
      <c r="W186">
        <f t="shared" si="98"/>
        <v>1</v>
      </c>
    </row>
    <row r="187" spans="1:23" x14ac:dyDescent="0.3">
      <c r="A187" t="s">
        <v>292</v>
      </c>
      <c r="B187" t="s">
        <v>293</v>
      </c>
      <c r="C187">
        <v>1278</v>
      </c>
      <c r="D187">
        <v>706</v>
      </c>
      <c r="E187" s="1">
        <v>0.5524</v>
      </c>
      <c r="F187">
        <v>1278</v>
      </c>
      <c r="G187">
        <v>706</v>
      </c>
      <c r="H187">
        <v>4</v>
      </c>
      <c r="I187">
        <v>11</v>
      </c>
      <c r="J187">
        <v>250</v>
      </c>
      <c r="K187">
        <v>15</v>
      </c>
      <c r="L187">
        <v>420</v>
      </c>
      <c r="M187">
        <v>6</v>
      </c>
      <c r="N187">
        <f t="shared" si="109"/>
        <v>0.59490084985835689</v>
      </c>
      <c r="O187">
        <f t="shared" si="110"/>
        <v>0.35410764872521244</v>
      </c>
      <c r="P187">
        <f t="shared" si="95"/>
        <v>2.594900849858357</v>
      </c>
      <c r="Q187" t="str">
        <f t="shared" si="96"/>
        <v>08</v>
      </c>
      <c r="R187" t="s">
        <v>258</v>
      </c>
      <c r="S187">
        <v>8</v>
      </c>
      <c r="T187" t="b">
        <f t="shared" si="108"/>
        <v>1</v>
      </c>
      <c r="U187">
        <f t="shared" si="112"/>
        <v>0.11252789289129742</v>
      </c>
      <c r="V187">
        <f t="shared" si="97"/>
        <v>1</v>
      </c>
      <c r="W187">
        <f t="shared" si="98"/>
        <v>1</v>
      </c>
    </row>
    <row r="188" spans="1:23" x14ac:dyDescent="0.3">
      <c r="A188" t="s">
        <v>294</v>
      </c>
      <c r="B188" t="s">
        <v>295</v>
      </c>
      <c r="C188">
        <v>768</v>
      </c>
      <c r="D188">
        <v>371</v>
      </c>
      <c r="E188" s="1">
        <v>0.48309999999999997</v>
      </c>
      <c r="F188">
        <v>768</v>
      </c>
      <c r="G188">
        <v>370</v>
      </c>
      <c r="H188">
        <v>1</v>
      </c>
      <c r="I188">
        <v>1</v>
      </c>
      <c r="J188">
        <v>223</v>
      </c>
      <c r="K188">
        <v>6</v>
      </c>
      <c r="L188">
        <v>136</v>
      </c>
      <c r="M188">
        <v>3</v>
      </c>
      <c r="N188">
        <f t="shared" si="109"/>
        <v>0.36756756756756759</v>
      </c>
      <c r="O188">
        <f t="shared" si="110"/>
        <v>0.60270270270270265</v>
      </c>
      <c r="P188">
        <f t="shared" si="95"/>
        <v>0.60270270270270265</v>
      </c>
      <c r="Q188" t="str">
        <f t="shared" si="96"/>
        <v>08</v>
      </c>
      <c r="R188" t="s">
        <v>279</v>
      </c>
      <c r="S188">
        <v>8</v>
      </c>
      <c r="T188" t="b">
        <f t="shared" si="108"/>
        <v>1</v>
      </c>
      <c r="U188">
        <f t="shared" si="112"/>
        <v>5.8973541600255024E-2</v>
      </c>
      <c r="V188">
        <f t="shared" si="97"/>
        <v>1</v>
      </c>
      <c r="W188">
        <f t="shared" si="98"/>
        <v>1</v>
      </c>
    </row>
    <row r="189" spans="1:23" x14ac:dyDescent="0.3">
      <c r="A189" t="s">
        <v>296</v>
      </c>
      <c r="B189" t="s">
        <v>297</v>
      </c>
      <c r="C189">
        <v>669</v>
      </c>
      <c r="D189">
        <v>292</v>
      </c>
      <c r="E189" s="1">
        <v>0.4365</v>
      </c>
      <c r="F189">
        <v>669</v>
      </c>
      <c r="G189">
        <v>292</v>
      </c>
      <c r="H189">
        <v>1</v>
      </c>
      <c r="I189">
        <v>3</v>
      </c>
      <c r="J189">
        <v>186</v>
      </c>
      <c r="K189">
        <v>3</v>
      </c>
      <c r="L189">
        <v>98</v>
      </c>
      <c r="M189">
        <v>1</v>
      </c>
      <c r="N189">
        <f t="shared" si="109"/>
        <v>0.33561643835616439</v>
      </c>
      <c r="O189">
        <f t="shared" si="110"/>
        <v>0.63698630136986301</v>
      </c>
      <c r="P189">
        <f t="shared" si="95"/>
        <v>0.63698630136986301</v>
      </c>
      <c r="Q189" t="str">
        <f t="shared" si="96"/>
        <v>08</v>
      </c>
      <c r="R189" t="s">
        <v>258</v>
      </c>
      <c r="S189">
        <v>8</v>
      </c>
      <c r="T189" t="b">
        <f t="shared" si="108"/>
        <v>1</v>
      </c>
      <c r="U189">
        <f t="shared" si="112"/>
        <v>4.6541281479120178E-2</v>
      </c>
      <c r="V189">
        <f t="shared" si="97"/>
        <v>1</v>
      </c>
      <c r="W189">
        <f t="shared" si="98"/>
        <v>1</v>
      </c>
    </row>
    <row r="190" spans="1:23" x14ac:dyDescent="0.3">
      <c r="A190" t="s">
        <v>298</v>
      </c>
      <c r="B190" t="s">
        <v>299</v>
      </c>
      <c r="C190">
        <v>840</v>
      </c>
      <c r="D190">
        <v>165</v>
      </c>
      <c r="E190" s="1">
        <v>0.19639999999999999</v>
      </c>
      <c r="F190">
        <v>840</v>
      </c>
      <c r="G190">
        <v>165</v>
      </c>
      <c r="H190">
        <v>2</v>
      </c>
      <c r="I190">
        <v>3</v>
      </c>
      <c r="J190">
        <v>52</v>
      </c>
      <c r="K190">
        <v>4</v>
      </c>
      <c r="L190">
        <v>103</v>
      </c>
      <c r="M190">
        <v>1</v>
      </c>
      <c r="N190">
        <f t="shared" si="109"/>
        <v>0.62424242424242427</v>
      </c>
      <c r="O190">
        <f t="shared" si="110"/>
        <v>0.31515151515151513</v>
      </c>
      <c r="P190">
        <f t="shared" si="95"/>
        <v>2.624242424242424</v>
      </c>
      <c r="Q190" t="str">
        <f t="shared" si="96"/>
        <v>08</v>
      </c>
      <c r="R190" t="s">
        <v>258</v>
      </c>
      <c r="S190">
        <v>8</v>
      </c>
      <c r="T190" t="b">
        <f t="shared" si="108"/>
        <v>1</v>
      </c>
      <c r="U190">
        <f t="shared" si="112"/>
        <v>2.6299011794708321E-2</v>
      </c>
      <c r="V190">
        <f t="shared" si="97"/>
        <v>1</v>
      </c>
      <c r="W190">
        <f t="shared" si="98"/>
        <v>1</v>
      </c>
    </row>
    <row r="191" spans="1:23" x14ac:dyDescent="0.3">
      <c r="A191" t="s">
        <v>300</v>
      </c>
      <c r="B191" t="s">
        <v>301</v>
      </c>
      <c r="C191">
        <v>954</v>
      </c>
      <c r="D191">
        <v>337</v>
      </c>
      <c r="E191" s="1">
        <v>0.35320000000000001</v>
      </c>
      <c r="F191">
        <v>954</v>
      </c>
      <c r="G191">
        <v>336</v>
      </c>
      <c r="H191">
        <v>4</v>
      </c>
      <c r="I191">
        <v>3</v>
      </c>
      <c r="J191">
        <v>161</v>
      </c>
      <c r="K191">
        <v>4</v>
      </c>
      <c r="L191">
        <v>163</v>
      </c>
      <c r="M191">
        <v>1</v>
      </c>
      <c r="N191">
        <f t="shared" si="109"/>
        <v>0.48511904761904762</v>
      </c>
      <c r="O191">
        <f t="shared" si="110"/>
        <v>0.47916666666666669</v>
      </c>
      <c r="P191">
        <f t="shared" si="95"/>
        <v>2.4851190476190474</v>
      </c>
      <c r="Q191" t="str">
        <f t="shared" si="96"/>
        <v>08</v>
      </c>
      <c r="R191" t="s">
        <v>258</v>
      </c>
      <c r="S191">
        <v>8</v>
      </c>
      <c r="T191" t="b">
        <f t="shared" si="108"/>
        <v>1</v>
      </c>
      <c r="U191">
        <f t="shared" si="112"/>
        <v>5.3554351291042399E-2</v>
      </c>
      <c r="V191">
        <f t="shared" si="97"/>
        <v>1</v>
      </c>
      <c r="W191">
        <f t="shared" si="98"/>
        <v>1</v>
      </c>
    </row>
    <row r="192" spans="1:23" x14ac:dyDescent="0.3">
      <c r="A192" t="s">
        <v>302</v>
      </c>
      <c r="B192" t="s">
        <v>303</v>
      </c>
      <c r="C192">
        <v>2228</v>
      </c>
      <c r="D192">
        <v>1018</v>
      </c>
      <c r="E192" s="1">
        <v>0.45689999999999997</v>
      </c>
      <c r="F192">
        <v>2228</v>
      </c>
      <c r="G192">
        <v>1015</v>
      </c>
      <c r="H192">
        <v>7</v>
      </c>
      <c r="I192">
        <v>4</v>
      </c>
      <c r="J192">
        <v>624</v>
      </c>
      <c r="K192">
        <v>6</v>
      </c>
      <c r="L192">
        <v>367</v>
      </c>
      <c r="M192">
        <v>7</v>
      </c>
      <c r="N192">
        <f t="shared" si="109"/>
        <v>0.36157635467980298</v>
      </c>
      <c r="O192">
        <f t="shared" si="110"/>
        <v>0.61477832512315267</v>
      </c>
      <c r="P192">
        <f t="shared" si="95"/>
        <v>0.61477832512315267</v>
      </c>
      <c r="Q192" t="str">
        <f t="shared" si="96"/>
        <v>08</v>
      </c>
      <c r="R192" t="s">
        <v>258</v>
      </c>
      <c r="S192">
        <v>8</v>
      </c>
      <c r="T192" t="b">
        <f t="shared" si="108"/>
        <v>1</v>
      </c>
      <c r="U192">
        <f t="shared" si="112"/>
        <v>0.1617787695250239</v>
      </c>
      <c r="V192">
        <f t="shared" si="97"/>
        <v>1</v>
      </c>
      <c r="W192">
        <f t="shared" si="98"/>
        <v>1</v>
      </c>
    </row>
    <row r="193" spans="1:23" x14ac:dyDescent="0.3">
      <c r="A193" t="s">
        <v>304</v>
      </c>
      <c r="B193" t="s">
        <v>41</v>
      </c>
      <c r="C193">
        <v>0</v>
      </c>
      <c r="D193">
        <v>2048</v>
      </c>
      <c r="E193" t="s">
        <v>42</v>
      </c>
      <c r="F193">
        <v>0</v>
      </c>
      <c r="G193">
        <v>2044</v>
      </c>
      <c r="H193">
        <v>10</v>
      </c>
      <c r="I193">
        <v>12</v>
      </c>
      <c r="J193">
        <v>807</v>
      </c>
      <c r="K193">
        <v>27</v>
      </c>
      <c r="L193">
        <v>1174</v>
      </c>
      <c r="M193">
        <v>14</v>
      </c>
      <c r="N193">
        <f t="shared" si="109"/>
        <v>0.57436399217221135</v>
      </c>
      <c r="O193">
        <f t="shared" si="110"/>
        <v>0.39481409001956946</v>
      </c>
      <c r="P193">
        <f t="shared" si="95"/>
        <v>2.5743639921722115</v>
      </c>
      <c r="Q193" t="str">
        <f t="shared" si="96"/>
        <v>08</v>
      </c>
      <c r="S193" t="s">
        <v>43</v>
      </c>
      <c r="T193" t="b">
        <f t="shared" si="108"/>
        <v>0</v>
      </c>
      <c r="V193">
        <f t="shared" si="97"/>
        <v>1</v>
      </c>
      <c r="W193">
        <f t="shared" si="98"/>
        <v>1</v>
      </c>
    </row>
    <row r="194" spans="1:23" x14ac:dyDescent="0.3">
      <c r="A194" t="s">
        <v>304</v>
      </c>
      <c r="B194" t="s">
        <v>44</v>
      </c>
      <c r="C194">
        <v>0</v>
      </c>
      <c r="D194">
        <v>606</v>
      </c>
      <c r="E194" t="s">
        <v>42</v>
      </c>
      <c r="F194">
        <v>0</v>
      </c>
      <c r="G194">
        <v>602</v>
      </c>
      <c r="H194">
        <v>3</v>
      </c>
      <c r="I194">
        <v>2</v>
      </c>
      <c r="J194">
        <v>354</v>
      </c>
      <c r="K194">
        <v>12</v>
      </c>
      <c r="L194">
        <v>224</v>
      </c>
      <c r="M194">
        <v>7</v>
      </c>
      <c r="N194">
        <f t="shared" si="109"/>
        <v>0.37209302325581395</v>
      </c>
      <c r="O194">
        <f t="shared" si="110"/>
        <v>0.58803986710963452</v>
      </c>
      <c r="P194">
        <f t="shared" si="95"/>
        <v>0.58803986710963452</v>
      </c>
      <c r="Q194" t="str">
        <f t="shared" si="96"/>
        <v>08</v>
      </c>
      <c r="S194" t="s">
        <v>45</v>
      </c>
      <c r="T194" t="b">
        <f t="shared" si="108"/>
        <v>0</v>
      </c>
      <c r="V194">
        <f t="shared" si="97"/>
        <v>1</v>
      </c>
      <c r="W194">
        <f t="shared" si="98"/>
        <v>1</v>
      </c>
    </row>
    <row r="195" spans="1:23" x14ac:dyDescent="0.3">
      <c r="A195" t="s">
        <v>304</v>
      </c>
      <c r="B195" t="s">
        <v>46</v>
      </c>
      <c r="C195">
        <v>0</v>
      </c>
      <c r="D195">
        <v>1403</v>
      </c>
      <c r="E195" t="s">
        <v>42</v>
      </c>
      <c r="F195">
        <v>0</v>
      </c>
      <c r="G195">
        <v>1400</v>
      </c>
      <c r="H195">
        <v>2</v>
      </c>
      <c r="I195">
        <v>2</v>
      </c>
      <c r="J195">
        <v>467</v>
      </c>
      <c r="K195">
        <v>13</v>
      </c>
      <c r="L195">
        <v>912</v>
      </c>
      <c r="M195">
        <v>4</v>
      </c>
      <c r="N195">
        <f t="shared" si="109"/>
        <v>0.65142857142857147</v>
      </c>
      <c r="O195">
        <f t="shared" si="110"/>
        <v>0.33357142857142857</v>
      </c>
      <c r="P195">
        <f t="shared" ref="P195:P258" si="113">IF(G195="","",IF(G195=0,10,IF(G195=0,10,IF(N195=O195,9,IF(O195&gt;N195,O195,N195+2)))))</f>
        <v>2.6514285714285712</v>
      </c>
      <c r="Q195" t="str">
        <f t="shared" ref="Q195:Q258" si="114">IF(LEFT(A195,3)="Dis",Q194,IF(LEFT(A195,2)="HD",Q194,LEFT(A195,2)))</f>
        <v>08</v>
      </c>
      <c r="S195" t="s">
        <v>47</v>
      </c>
      <c r="T195" t="b">
        <f t="shared" si="108"/>
        <v>0</v>
      </c>
      <c r="V195">
        <f t="shared" ref="V195:V258" si="115">IF(S195="","",IF(S195="WE",0,1))</f>
        <v>1</v>
      </c>
      <c r="W195">
        <f t="shared" ref="W195:W258" si="116">IF(S195="","",IF(S195="SL",0,1))</f>
        <v>1</v>
      </c>
    </row>
    <row r="196" spans="1:23" x14ac:dyDescent="0.3">
      <c r="A196" t="s">
        <v>305</v>
      </c>
      <c r="B196" t="s">
        <v>49</v>
      </c>
      <c r="C196">
        <f>SUM(C180:C192)</f>
        <v>14356</v>
      </c>
      <c r="D196">
        <f>SUM(D180:D192)</f>
        <v>6287</v>
      </c>
      <c r="F196">
        <f t="shared" ref="F196:M196" si="117">SUM(F180:F192)</f>
        <v>14356</v>
      </c>
      <c r="G196">
        <f t="shared" si="117"/>
        <v>6274</v>
      </c>
      <c r="H196">
        <f t="shared" si="117"/>
        <v>39</v>
      </c>
      <c r="I196">
        <f t="shared" si="117"/>
        <v>53</v>
      </c>
      <c r="J196">
        <f t="shared" si="117"/>
        <v>3355</v>
      </c>
      <c r="K196">
        <f t="shared" si="117"/>
        <v>98</v>
      </c>
      <c r="L196">
        <f t="shared" si="117"/>
        <v>2685</v>
      </c>
      <c r="M196">
        <f t="shared" si="117"/>
        <v>44</v>
      </c>
      <c r="N196">
        <f t="shared" si="109"/>
        <v>0.42795664647752629</v>
      </c>
      <c r="O196">
        <f t="shared" si="110"/>
        <v>0.53474657315906915</v>
      </c>
      <c r="P196">
        <f t="shared" si="113"/>
        <v>0.53474657315906915</v>
      </c>
      <c r="Q196" t="str">
        <f t="shared" si="114"/>
        <v>08</v>
      </c>
      <c r="S196" t="s">
        <v>50</v>
      </c>
      <c r="T196" t="b">
        <f t="shared" si="108"/>
        <v>0</v>
      </c>
      <c r="V196">
        <f t="shared" si="115"/>
        <v>1</v>
      </c>
      <c r="W196">
        <f t="shared" si="116"/>
        <v>1</v>
      </c>
    </row>
    <row r="197" spans="1:23" x14ac:dyDescent="0.3">
      <c r="A197" t="s">
        <v>306</v>
      </c>
      <c r="B197" t="s">
        <v>52</v>
      </c>
      <c r="G197">
        <f>SUM(G$193:G$195)*SUMIF($R$180:$R$192,$R197,$U$180:$U$192)</f>
        <v>3552.019126554032</v>
      </c>
      <c r="H197">
        <f t="shared" ref="H197:M198" si="118">SUM(H$193:H$195)*SUMIF($R$180:$R$192,$R197,$U$180:$U$192)</f>
        <v>13.168632451386674</v>
      </c>
      <c r="I197">
        <f t="shared" si="118"/>
        <v>14.046541281479119</v>
      </c>
      <c r="J197">
        <f t="shared" si="118"/>
        <v>1429.2355753905003</v>
      </c>
      <c r="K197">
        <f t="shared" si="118"/>
        <v>45.651259164807136</v>
      </c>
      <c r="L197">
        <f t="shared" si="118"/>
        <v>2027.9693975135478</v>
      </c>
      <c r="M197">
        <f t="shared" si="118"/>
        <v>21.947720752311124</v>
      </c>
      <c r="N197">
        <f t="shared" si="109"/>
        <v>0.57093425605536341</v>
      </c>
      <c r="O197">
        <f t="shared" si="110"/>
        <v>0.40237271379139894</v>
      </c>
      <c r="P197">
        <f t="shared" si="113"/>
        <v>2.5709342560553634</v>
      </c>
      <c r="Q197" t="str">
        <f t="shared" si="114"/>
        <v>08</v>
      </c>
      <c r="R197" t="s">
        <v>258</v>
      </c>
      <c r="S197" t="s">
        <v>19</v>
      </c>
      <c r="T197" t="b">
        <f t="shared" si="108"/>
        <v>0</v>
      </c>
      <c r="U197">
        <f>SUMIF($R$180:$R$192,$R197,$U$180:$U$192)</f>
        <v>0.87790883009244491</v>
      </c>
      <c r="V197">
        <f t="shared" si="115"/>
        <v>1</v>
      </c>
      <c r="W197">
        <f t="shared" si="116"/>
        <v>0</v>
      </c>
    </row>
    <row r="198" spans="1:23" x14ac:dyDescent="0.3">
      <c r="A198" t="s">
        <v>306</v>
      </c>
      <c r="B198" t="s">
        <v>52</v>
      </c>
      <c r="G198">
        <f>SUM(G$193:G$195)*SUMIF($R$180:$R$192,$R198,$U$180:$U$192)</f>
        <v>493.98087344596752</v>
      </c>
      <c r="H198">
        <f t="shared" si="118"/>
        <v>1.831367548613325</v>
      </c>
      <c r="I198">
        <f t="shared" si="118"/>
        <v>1.95345871852088</v>
      </c>
      <c r="J198">
        <f t="shared" si="118"/>
        <v>198.76442460949954</v>
      </c>
      <c r="K198">
        <f t="shared" si="118"/>
        <v>6.34874083519286</v>
      </c>
      <c r="L198">
        <f t="shared" si="118"/>
        <v>282.03060248645204</v>
      </c>
      <c r="M198">
        <f t="shared" si="118"/>
        <v>3.0522792476888752</v>
      </c>
      <c r="N198">
        <f t="shared" si="109"/>
        <v>0.5709342560553633</v>
      </c>
      <c r="O198">
        <f t="shared" si="110"/>
        <v>0.40237271379139894</v>
      </c>
      <c r="P198">
        <f t="shared" si="113"/>
        <v>2.5709342560553634</v>
      </c>
      <c r="Q198" t="str">
        <f t="shared" si="114"/>
        <v>08</v>
      </c>
      <c r="R198" t="s">
        <v>279</v>
      </c>
      <c r="S198" t="s">
        <v>19</v>
      </c>
      <c r="T198" t="b">
        <f t="shared" si="108"/>
        <v>0</v>
      </c>
      <c r="U198">
        <f>SUMIF($R$180:$R$192,$R198,$U$180:$U$192)</f>
        <v>0.122091169907555</v>
      </c>
      <c r="V198">
        <f t="shared" si="115"/>
        <v>1</v>
      </c>
      <c r="W198">
        <f t="shared" si="116"/>
        <v>0</v>
      </c>
    </row>
    <row r="199" spans="1:23" x14ac:dyDescent="0.3">
      <c r="A199" t="s">
        <v>307</v>
      </c>
      <c r="B199" t="s">
        <v>54</v>
      </c>
      <c r="G199">
        <f>SUM(H199:M199)</f>
        <v>3552.0191265540334</v>
      </c>
      <c r="H199">
        <f>(SUMIF($R$180:$R$192,$R199,H$180:H$192)/(SUMIF($R$180:$R$192,$R199,$G$180:$G$192))-H$196/$G$196)*$U197*SUM($G$193:$G$196)+H197</f>
        <v>12.776419200572635</v>
      </c>
      <c r="I199">
        <f t="shared" ref="I199:M200" si="119">(SUMIF($R$180:$R$192,$R199,I$180:I$192)/(SUMIF($R$180:$R$192,$R199,$G$180:$G$192))-I$196/$G$196)*$U197*SUM($G$193:$G$196)+I197</f>
        <v>19.755656087446006</v>
      </c>
      <c r="J199">
        <f t="shared" si="119"/>
        <v>1392.4162942957005</v>
      </c>
      <c r="K199">
        <f t="shared" si="119"/>
        <v>42.303813451977184</v>
      </c>
      <c r="L199">
        <f t="shared" si="119"/>
        <v>2062.2073071728441</v>
      </c>
      <c r="M199">
        <f t="shared" si="119"/>
        <v>22.559636345492912</v>
      </c>
      <c r="N199">
        <f t="shared" si="109"/>
        <v>0.58057325529479342</v>
      </c>
      <c r="O199">
        <f t="shared" si="110"/>
        <v>0.39200698101154186</v>
      </c>
      <c r="P199">
        <f t="shared" si="113"/>
        <v>2.5805732552947935</v>
      </c>
      <c r="Q199" t="str">
        <f t="shared" si="114"/>
        <v>08</v>
      </c>
      <c r="R199" t="s">
        <v>258</v>
      </c>
      <c r="S199" t="s">
        <v>18</v>
      </c>
      <c r="T199" t="b">
        <f t="shared" si="108"/>
        <v>0</v>
      </c>
      <c r="V199">
        <f t="shared" si="115"/>
        <v>0</v>
      </c>
      <c r="W199">
        <f t="shared" si="116"/>
        <v>1</v>
      </c>
    </row>
    <row r="200" spans="1:23" x14ac:dyDescent="0.3">
      <c r="A200" t="s">
        <v>307</v>
      </c>
      <c r="B200" t="s">
        <v>54</v>
      </c>
      <c r="G200">
        <f>SUM(H200:M200)</f>
        <v>493.98087344596763</v>
      </c>
      <c r="H200">
        <f>(SUMIF($R$180:$R$192,$R200,H$180:H$192)/(SUMIF($R$180:$R$192,$R200,$G$180:$G$192))-H$196/$G$196)*$U198*SUM($G$193:$G$196)+H198</f>
        <v>2.2235807994273618</v>
      </c>
      <c r="I200">
        <f t="shared" si="119"/>
        <v>-3.7556560874460136</v>
      </c>
      <c r="J200">
        <f t="shared" si="119"/>
        <v>235.58370570430026</v>
      </c>
      <c r="K200">
        <f t="shared" si="119"/>
        <v>9.6961865480228262</v>
      </c>
      <c r="L200">
        <f t="shared" si="119"/>
        <v>247.79269282715612</v>
      </c>
      <c r="M200">
        <f t="shared" si="119"/>
        <v>2.4403636545070815</v>
      </c>
      <c r="N200">
        <f t="shared" si="109"/>
        <v>0.50162406309089624</v>
      </c>
      <c r="O200">
        <f t="shared" si="110"/>
        <v>0.47690855733115495</v>
      </c>
      <c r="P200">
        <f t="shared" si="113"/>
        <v>2.5016240630908961</v>
      </c>
      <c r="Q200" t="str">
        <f t="shared" si="114"/>
        <v>08</v>
      </c>
      <c r="R200" t="s">
        <v>279</v>
      </c>
      <c r="S200" t="s">
        <v>18</v>
      </c>
      <c r="T200" t="b">
        <f t="shared" si="108"/>
        <v>0</v>
      </c>
      <c r="V200">
        <f t="shared" si="115"/>
        <v>0</v>
      </c>
      <c r="W200">
        <f t="shared" si="116"/>
        <v>1</v>
      </c>
    </row>
    <row r="201" spans="1:23" x14ac:dyDescent="0.3">
      <c r="N201" t="str">
        <f t="shared" si="109"/>
        <v/>
      </c>
      <c r="O201" t="str">
        <f t="shared" si="110"/>
        <v/>
      </c>
      <c r="P201" t="str">
        <f t="shared" si="113"/>
        <v/>
      </c>
      <c r="Q201" t="str">
        <f>IF(LEFT(A201,3)="Dis",Q196,IF(LEFT(A201,2)="HD",Q196,LEFT(A201,2)))</f>
        <v/>
      </c>
      <c r="T201" t="str">
        <f t="shared" si="108"/>
        <v/>
      </c>
      <c r="V201" t="str">
        <f t="shared" si="115"/>
        <v/>
      </c>
      <c r="W201" t="str">
        <f t="shared" si="116"/>
        <v/>
      </c>
    </row>
    <row r="202" spans="1:23" x14ac:dyDescent="0.3">
      <c r="A202" t="s">
        <v>308</v>
      </c>
      <c r="B202" t="s">
        <v>309</v>
      </c>
      <c r="C202">
        <v>395</v>
      </c>
      <c r="D202">
        <v>149</v>
      </c>
      <c r="E202" s="1">
        <v>0.37719999999999998</v>
      </c>
      <c r="F202">
        <v>395</v>
      </c>
      <c r="G202">
        <v>148</v>
      </c>
      <c r="H202">
        <v>2</v>
      </c>
      <c r="I202">
        <v>0</v>
      </c>
      <c r="J202">
        <v>108</v>
      </c>
      <c r="K202">
        <v>4</v>
      </c>
      <c r="L202">
        <v>33</v>
      </c>
      <c r="M202">
        <v>1</v>
      </c>
      <c r="N202">
        <f t="shared" si="109"/>
        <v>0.22297297297297297</v>
      </c>
      <c r="O202">
        <f t="shared" si="110"/>
        <v>0.72972972972972971</v>
      </c>
      <c r="P202">
        <f t="shared" si="113"/>
        <v>0.72972972972972971</v>
      </c>
      <c r="Q202" t="str">
        <f t="shared" si="114"/>
        <v>09</v>
      </c>
      <c r="R202" t="s">
        <v>258</v>
      </c>
      <c r="S202">
        <v>9</v>
      </c>
      <c r="T202" t="b">
        <f t="shared" si="108"/>
        <v>1</v>
      </c>
      <c r="U202">
        <f t="shared" ref="U202:U210" si="120">G202/G$214</f>
        <v>3.5500119932837609E-2</v>
      </c>
      <c r="V202">
        <f t="shared" si="115"/>
        <v>1</v>
      </c>
      <c r="W202">
        <f t="shared" si="116"/>
        <v>1</v>
      </c>
    </row>
    <row r="203" spans="1:23" x14ac:dyDescent="0.3">
      <c r="A203" t="s">
        <v>310</v>
      </c>
      <c r="B203" t="s">
        <v>311</v>
      </c>
      <c r="C203">
        <v>2517</v>
      </c>
      <c r="D203">
        <v>864</v>
      </c>
      <c r="E203" s="1">
        <v>0.34329999999999999</v>
      </c>
      <c r="F203">
        <v>2517</v>
      </c>
      <c r="G203">
        <v>861</v>
      </c>
      <c r="H203">
        <v>6</v>
      </c>
      <c r="I203">
        <v>1</v>
      </c>
      <c r="J203">
        <v>570</v>
      </c>
      <c r="K203">
        <v>6</v>
      </c>
      <c r="L203">
        <v>272</v>
      </c>
      <c r="M203">
        <v>6</v>
      </c>
      <c r="N203">
        <f t="shared" si="109"/>
        <v>0.3159117305458769</v>
      </c>
      <c r="O203">
        <f t="shared" si="110"/>
        <v>0.66202090592334495</v>
      </c>
      <c r="P203">
        <f t="shared" si="113"/>
        <v>0.66202090592334495</v>
      </c>
      <c r="Q203" t="str">
        <f t="shared" si="114"/>
        <v>09</v>
      </c>
      <c r="R203" t="s">
        <v>258</v>
      </c>
      <c r="S203">
        <v>9</v>
      </c>
      <c r="T203" t="b">
        <f t="shared" si="108"/>
        <v>1</v>
      </c>
      <c r="U203">
        <f t="shared" si="120"/>
        <v>0.20652434636603503</v>
      </c>
      <c r="V203">
        <f t="shared" si="115"/>
        <v>1</v>
      </c>
      <c r="W203">
        <f t="shared" si="116"/>
        <v>1</v>
      </c>
    </row>
    <row r="204" spans="1:23" x14ac:dyDescent="0.3">
      <c r="A204" t="s">
        <v>312</v>
      </c>
      <c r="B204" t="s">
        <v>313</v>
      </c>
      <c r="C204">
        <v>542</v>
      </c>
      <c r="D204">
        <v>216</v>
      </c>
      <c r="E204" s="1">
        <v>0.39850000000000002</v>
      </c>
      <c r="F204">
        <v>542</v>
      </c>
      <c r="G204">
        <v>216</v>
      </c>
      <c r="H204">
        <v>1</v>
      </c>
      <c r="I204">
        <v>1</v>
      </c>
      <c r="J204">
        <v>148</v>
      </c>
      <c r="K204">
        <v>2</v>
      </c>
      <c r="L204">
        <v>62</v>
      </c>
      <c r="M204">
        <v>2</v>
      </c>
      <c r="N204">
        <f t="shared" si="109"/>
        <v>0.28703703703703703</v>
      </c>
      <c r="O204">
        <f t="shared" si="110"/>
        <v>0.68518518518518523</v>
      </c>
      <c r="P204">
        <f t="shared" si="113"/>
        <v>0.68518518518518523</v>
      </c>
      <c r="Q204" t="str">
        <f t="shared" si="114"/>
        <v>09</v>
      </c>
      <c r="R204" t="s">
        <v>258</v>
      </c>
      <c r="S204">
        <v>9</v>
      </c>
      <c r="T204" t="b">
        <f t="shared" si="108"/>
        <v>1</v>
      </c>
      <c r="U204">
        <f t="shared" si="120"/>
        <v>5.1810985847925164E-2</v>
      </c>
      <c r="V204">
        <f t="shared" si="115"/>
        <v>1</v>
      </c>
      <c r="W204">
        <f t="shared" si="116"/>
        <v>1</v>
      </c>
    </row>
    <row r="205" spans="1:23" x14ac:dyDescent="0.3">
      <c r="A205" t="s">
        <v>314</v>
      </c>
      <c r="B205" t="s">
        <v>315</v>
      </c>
      <c r="C205">
        <v>1256</v>
      </c>
      <c r="D205">
        <v>511</v>
      </c>
      <c r="E205" s="1">
        <v>0.40679999999999999</v>
      </c>
      <c r="F205">
        <v>1256</v>
      </c>
      <c r="G205">
        <v>510</v>
      </c>
      <c r="H205">
        <v>4</v>
      </c>
      <c r="I205">
        <v>3</v>
      </c>
      <c r="J205">
        <v>325</v>
      </c>
      <c r="K205">
        <v>4</v>
      </c>
      <c r="L205">
        <v>172</v>
      </c>
      <c r="M205">
        <v>2</v>
      </c>
      <c r="N205">
        <f t="shared" si="109"/>
        <v>0.33725490196078434</v>
      </c>
      <c r="O205">
        <f t="shared" si="110"/>
        <v>0.63725490196078427</v>
      </c>
      <c r="P205">
        <f t="shared" si="113"/>
        <v>0.63725490196078427</v>
      </c>
      <c r="Q205" t="str">
        <f t="shared" si="114"/>
        <v>09</v>
      </c>
      <c r="R205" t="s">
        <v>258</v>
      </c>
      <c r="S205">
        <v>9</v>
      </c>
      <c r="T205" t="b">
        <f t="shared" si="108"/>
        <v>1</v>
      </c>
      <c r="U205">
        <f t="shared" si="120"/>
        <v>0.12233149436315663</v>
      </c>
      <c r="V205">
        <f t="shared" si="115"/>
        <v>1</v>
      </c>
      <c r="W205">
        <f t="shared" si="116"/>
        <v>1</v>
      </c>
    </row>
    <row r="206" spans="1:23" x14ac:dyDescent="0.3">
      <c r="A206" t="s">
        <v>316</v>
      </c>
      <c r="B206" t="s">
        <v>317</v>
      </c>
      <c r="C206">
        <v>988</v>
      </c>
      <c r="D206">
        <v>399</v>
      </c>
      <c r="E206" s="1">
        <v>0.40379999999999999</v>
      </c>
      <c r="F206">
        <v>988</v>
      </c>
      <c r="G206">
        <v>395</v>
      </c>
      <c r="H206">
        <v>3</v>
      </c>
      <c r="I206">
        <v>1</v>
      </c>
      <c r="J206">
        <v>263</v>
      </c>
      <c r="K206">
        <v>9</v>
      </c>
      <c r="L206">
        <v>117</v>
      </c>
      <c r="M206">
        <v>2</v>
      </c>
      <c r="N206">
        <f t="shared" si="109"/>
        <v>0.29620253164556964</v>
      </c>
      <c r="O206">
        <f t="shared" si="110"/>
        <v>0.66582278481012658</v>
      </c>
      <c r="P206">
        <f t="shared" si="113"/>
        <v>0.66582278481012658</v>
      </c>
      <c r="Q206" t="str">
        <f t="shared" si="114"/>
        <v>09</v>
      </c>
      <c r="R206" t="s">
        <v>258</v>
      </c>
      <c r="S206">
        <v>9</v>
      </c>
      <c r="T206" t="b">
        <f t="shared" si="108"/>
        <v>1</v>
      </c>
      <c r="U206">
        <f t="shared" si="120"/>
        <v>9.474694171264092E-2</v>
      </c>
      <c r="V206">
        <f t="shared" si="115"/>
        <v>1</v>
      </c>
      <c r="W206">
        <f t="shared" si="116"/>
        <v>1</v>
      </c>
    </row>
    <row r="207" spans="1:23" x14ac:dyDescent="0.3">
      <c r="A207" t="s">
        <v>318</v>
      </c>
      <c r="B207" t="s">
        <v>319</v>
      </c>
      <c r="C207">
        <v>1138</v>
      </c>
      <c r="D207">
        <v>565</v>
      </c>
      <c r="E207" s="1">
        <v>0.4965</v>
      </c>
      <c r="F207">
        <v>1138</v>
      </c>
      <c r="G207">
        <v>563</v>
      </c>
      <c r="H207">
        <v>0</v>
      </c>
      <c r="I207">
        <v>2</v>
      </c>
      <c r="J207">
        <v>398</v>
      </c>
      <c r="K207">
        <v>6</v>
      </c>
      <c r="L207">
        <v>154</v>
      </c>
      <c r="M207">
        <v>3</v>
      </c>
      <c r="N207">
        <f t="shared" si="109"/>
        <v>0.27353463587921845</v>
      </c>
      <c r="O207">
        <f t="shared" si="110"/>
        <v>0.70692717584369447</v>
      </c>
      <c r="P207">
        <f t="shared" si="113"/>
        <v>0.70692717584369447</v>
      </c>
      <c r="Q207" t="str">
        <f t="shared" si="114"/>
        <v>09</v>
      </c>
      <c r="R207" t="s">
        <v>258</v>
      </c>
      <c r="S207">
        <v>9</v>
      </c>
      <c r="T207" t="b">
        <f t="shared" si="108"/>
        <v>1</v>
      </c>
      <c r="U207">
        <f t="shared" si="120"/>
        <v>0.13504437514991605</v>
      </c>
      <c r="V207">
        <f t="shared" si="115"/>
        <v>1</v>
      </c>
      <c r="W207">
        <f t="shared" si="116"/>
        <v>1</v>
      </c>
    </row>
    <row r="208" spans="1:23" x14ac:dyDescent="0.3">
      <c r="A208" t="s">
        <v>320</v>
      </c>
      <c r="B208" t="s">
        <v>321</v>
      </c>
      <c r="C208">
        <v>1526</v>
      </c>
      <c r="D208">
        <v>469</v>
      </c>
      <c r="E208" s="1">
        <v>0.30730000000000002</v>
      </c>
      <c r="F208">
        <v>1526</v>
      </c>
      <c r="G208">
        <v>466</v>
      </c>
      <c r="H208">
        <v>3</v>
      </c>
      <c r="I208">
        <v>1</v>
      </c>
      <c r="J208">
        <v>264</v>
      </c>
      <c r="K208">
        <v>4</v>
      </c>
      <c r="L208">
        <v>192</v>
      </c>
      <c r="M208">
        <v>2</v>
      </c>
      <c r="N208">
        <f t="shared" si="109"/>
        <v>0.41201716738197425</v>
      </c>
      <c r="O208">
        <f t="shared" si="110"/>
        <v>0.5665236051502146</v>
      </c>
      <c r="P208">
        <f t="shared" si="113"/>
        <v>0.5665236051502146</v>
      </c>
      <c r="Q208" t="str">
        <f t="shared" si="114"/>
        <v>09</v>
      </c>
      <c r="R208" t="s">
        <v>258</v>
      </c>
      <c r="S208">
        <v>9</v>
      </c>
      <c r="T208" t="b">
        <f t="shared" si="108"/>
        <v>1</v>
      </c>
      <c r="U208">
        <f t="shared" si="120"/>
        <v>0.1117774046533941</v>
      </c>
      <c r="V208">
        <f t="shared" si="115"/>
        <v>1</v>
      </c>
      <c r="W208">
        <f t="shared" si="116"/>
        <v>1</v>
      </c>
    </row>
    <row r="209" spans="1:23" x14ac:dyDescent="0.3">
      <c r="A209" t="s">
        <v>322</v>
      </c>
      <c r="B209" t="s">
        <v>323</v>
      </c>
      <c r="C209">
        <v>1807</v>
      </c>
      <c r="D209">
        <v>552</v>
      </c>
      <c r="E209" s="1">
        <v>0.30549999999999999</v>
      </c>
      <c r="F209">
        <v>1807</v>
      </c>
      <c r="G209">
        <v>551</v>
      </c>
      <c r="H209">
        <v>4</v>
      </c>
      <c r="I209">
        <v>3</v>
      </c>
      <c r="J209">
        <v>294</v>
      </c>
      <c r="K209">
        <v>10</v>
      </c>
      <c r="L209">
        <v>236</v>
      </c>
      <c r="M209">
        <v>4</v>
      </c>
      <c r="N209">
        <f t="shared" si="109"/>
        <v>0.42831215970961889</v>
      </c>
      <c r="O209">
        <f t="shared" si="110"/>
        <v>0.53357531760435573</v>
      </c>
      <c r="P209">
        <f t="shared" si="113"/>
        <v>0.53357531760435573</v>
      </c>
      <c r="Q209" t="str">
        <f t="shared" si="114"/>
        <v>09</v>
      </c>
      <c r="R209" t="s">
        <v>258</v>
      </c>
      <c r="S209">
        <v>9</v>
      </c>
      <c r="T209" t="b">
        <f t="shared" si="108"/>
        <v>1</v>
      </c>
      <c r="U209">
        <f t="shared" si="120"/>
        <v>0.13216598704725355</v>
      </c>
      <c r="V209">
        <f t="shared" si="115"/>
        <v>1</v>
      </c>
      <c r="W209">
        <f t="shared" si="116"/>
        <v>1</v>
      </c>
    </row>
    <row r="210" spans="1:23" x14ac:dyDescent="0.3">
      <c r="A210" t="s">
        <v>324</v>
      </c>
      <c r="B210" t="s">
        <v>325</v>
      </c>
      <c r="C210">
        <v>1805</v>
      </c>
      <c r="D210">
        <v>460</v>
      </c>
      <c r="E210" s="1">
        <v>0.25480000000000003</v>
      </c>
      <c r="F210">
        <v>1805</v>
      </c>
      <c r="G210">
        <v>459</v>
      </c>
      <c r="H210">
        <v>2</v>
      </c>
      <c r="I210">
        <v>3</v>
      </c>
      <c r="J210">
        <v>287</v>
      </c>
      <c r="K210">
        <v>5</v>
      </c>
      <c r="L210">
        <v>159</v>
      </c>
      <c r="M210">
        <v>3</v>
      </c>
      <c r="N210">
        <f t="shared" si="109"/>
        <v>0.34640522875816993</v>
      </c>
      <c r="O210">
        <f t="shared" si="110"/>
        <v>0.62527233115468406</v>
      </c>
      <c r="P210">
        <f t="shared" si="113"/>
        <v>0.62527233115468406</v>
      </c>
      <c r="Q210" t="str">
        <f t="shared" si="114"/>
        <v>09</v>
      </c>
      <c r="R210" t="s">
        <v>258</v>
      </c>
      <c r="S210">
        <v>9</v>
      </c>
      <c r="T210" t="b">
        <f t="shared" si="108"/>
        <v>1</v>
      </c>
      <c r="U210">
        <f t="shared" si="120"/>
        <v>0.11009834492684097</v>
      </c>
      <c r="V210">
        <f t="shared" si="115"/>
        <v>1</v>
      </c>
      <c r="W210">
        <f t="shared" si="116"/>
        <v>1</v>
      </c>
    </row>
    <row r="211" spans="1:23" x14ac:dyDescent="0.3">
      <c r="A211" t="s">
        <v>326</v>
      </c>
      <c r="B211" t="s">
        <v>41</v>
      </c>
      <c r="C211">
        <v>0</v>
      </c>
      <c r="D211">
        <v>1346</v>
      </c>
      <c r="E211" t="s">
        <v>42</v>
      </c>
      <c r="F211">
        <v>0</v>
      </c>
      <c r="G211">
        <v>1336</v>
      </c>
      <c r="H211">
        <v>11</v>
      </c>
      <c r="I211">
        <v>7</v>
      </c>
      <c r="J211">
        <v>707</v>
      </c>
      <c r="K211">
        <v>10</v>
      </c>
      <c r="L211">
        <v>594</v>
      </c>
      <c r="M211">
        <v>7</v>
      </c>
      <c r="N211">
        <f t="shared" si="109"/>
        <v>0.44461077844311375</v>
      </c>
      <c r="O211">
        <f t="shared" si="110"/>
        <v>0.52919161676646709</v>
      </c>
      <c r="P211">
        <f t="shared" si="113"/>
        <v>0.52919161676646709</v>
      </c>
      <c r="Q211" t="str">
        <f t="shared" si="114"/>
        <v>09</v>
      </c>
      <c r="R211" t="s">
        <v>258</v>
      </c>
      <c r="S211" t="s">
        <v>43</v>
      </c>
      <c r="T211" t="b">
        <f t="shared" si="108"/>
        <v>0</v>
      </c>
      <c r="V211">
        <f t="shared" si="115"/>
        <v>1</v>
      </c>
      <c r="W211">
        <f t="shared" si="116"/>
        <v>1</v>
      </c>
    </row>
    <row r="212" spans="1:23" x14ac:dyDescent="0.3">
      <c r="A212" t="s">
        <v>326</v>
      </c>
      <c r="B212" t="s">
        <v>44</v>
      </c>
      <c r="C212">
        <v>0</v>
      </c>
      <c r="D212">
        <v>621</v>
      </c>
      <c r="E212" t="s">
        <v>42</v>
      </c>
      <c r="F212">
        <v>0</v>
      </c>
      <c r="G212">
        <v>613</v>
      </c>
      <c r="H212">
        <v>13</v>
      </c>
      <c r="I212">
        <v>4</v>
      </c>
      <c r="J212">
        <v>351</v>
      </c>
      <c r="K212">
        <v>9</v>
      </c>
      <c r="L212">
        <v>234</v>
      </c>
      <c r="M212">
        <v>2</v>
      </c>
      <c r="N212">
        <f t="shared" si="109"/>
        <v>0.38172920065252852</v>
      </c>
      <c r="O212">
        <f t="shared" si="110"/>
        <v>0.57259380097879287</v>
      </c>
      <c r="P212">
        <f t="shared" si="113"/>
        <v>0.57259380097879287</v>
      </c>
      <c r="Q212" t="str">
        <f t="shared" si="114"/>
        <v>09</v>
      </c>
      <c r="R212" t="s">
        <v>258</v>
      </c>
      <c r="S212" t="s">
        <v>45</v>
      </c>
      <c r="T212" t="b">
        <f t="shared" si="108"/>
        <v>0</v>
      </c>
      <c r="V212">
        <f t="shared" si="115"/>
        <v>1</v>
      </c>
      <c r="W212">
        <f t="shared" si="116"/>
        <v>1</v>
      </c>
    </row>
    <row r="213" spans="1:23" x14ac:dyDescent="0.3">
      <c r="A213" t="s">
        <v>326</v>
      </c>
      <c r="B213" t="s">
        <v>46</v>
      </c>
      <c r="C213">
        <v>0</v>
      </c>
      <c r="D213">
        <v>1029</v>
      </c>
      <c r="E213" t="s">
        <v>42</v>
      </c>
      <c r="F213">
        <v>0</v>
      </c>
      <c r="G213">
        <v>1025</v>
      </c>
      <c r="H213">
        <v>3</v>
      </c>
      <c r="I213">
        <v>4</v>
      </c>
      <c r="J213">
        <v>426</v>
      </c>
      <c r="K213">
        <v>8</v>
      </c>
      <c r="L213">
        <v>580</v>
      </c>
      <c r="M213">
        <v>4</v>
      </c>
      <c r="N213">
        <f t="shared" si="109"/>
        <v>0.56585365853658531</v>
      </c>
      <c r="O213">
        <f t="shared" si="110"/>
        <v>0.41560975609756096</v>
      </c>
      <c r="P213">
        <f t="shared" si="113"/>
        <v>2.5658536585365854</v>
      </c>
      <c r="Q213" t="str">
        <f t="shared" si="114"/>
        <v>09</v>
      </c>
      <c r="R213" t="s">
        <v>258</v>
      </c>
      <c r="S213" t="s">
        <v>47</v>
      </c>
      <c r="T213" t="b">
        <f t="shared" si="108"/>
        <v>0</v>
      </c>
      <c r="V213">
        <f t="shared" si="115"/>
        <v>1</v>
      </c>
      <c r="W213">
        <f t="shared" si="116"/>
        <v>1</v>
      </c>
    </row>
    <row r="214" spans="1:23" x14ac:dyDescent="0.3">
      <c r="A214" t="s">
        <v>327</v>
      </c>
      <c r="B214" t="s">
        <v>49</v>
      </c>
      <c r="C214">
        <f>SUM(C202:C210)</f>
        <v>11974</v>
      </c>
      <c r="D214">
        <f t="shared" ref="D214:M214" si="121">SUM(D202:D210)</f>
        <v>4185</v>
      </c>
      <c r="E214">
        <f t="shared" si="121"/>
        <v>3.2936999999999999</v>
      </c>
      <c r="F214">
        <f t="shared" si="121"/>
        <v>11974</v>
      </c>
      <c r="G214">
        <f t="shared" si="121"/>
        <v>4169</v>
      </c>
      <c r="H214">
        <f t="shared" si="121"/>
        <v>25</v>
      </c>
      <c r="I214">
        <f t="shared" si="121"/>
        <v>15</v>
      </c>
      <c r="J214">
        <f t="shared" si="121"/>
        <v>2657</v>
      </c>
      <c r="K214">
        <f t="shared" si="121"/>
        <v>50</v>
      </c>
      <c r="L214">
        <f t="shared" si="121"/>
        <v>1397</v>
      </c>
      <c r="M214">
        <f t="shared" si="121"/>
        <v>25</v>
      </c>
      <c r="N214">
        <f t="shared" si="109"/>
        <v>0.33509234828496043</v>
      </c>
      <c r="O214">
        <f t="shared" si="110"/>
        <v>0.63732309906452389</v>
      </c>
      <c r="P214">
        <f t="shared" si="113"/>
        <v>0.63732309906452389</v>
      </c>
      <c r="Q214" t="str">
        <f t="shared" si="114"/>
        <v>09</v>
      </c>
      <c r="S214" t="s">
        <v>50</v>
      </c>
      <c r="T214" t="b">
        <f t="shared" si="108"/>
        <v>0</v>
      </c>
      <c r="V214">
        <f t="shared" si="115"/>
        <v>1</v>
      </c>
      <c r="W214">
        <f t="shared" si="116"/>
        <v>1</v>
      </c>
    </row>
    <row r="215" spans="1:23" x14ac:dyDescent="0.3">
      <c r="N215" t="str">
        <f t="shared" si="109"/>
        <v/>
      </c>
      <c r="O215" t="str">
        <f t="shared" si="110"/>
        <v/>
      </c>
      <c r="P215" t="str">
        <f t="shared" si="113"/>
        <v/>
      </c>
      <c r="Q215" t="str">
        <f t="shared" si="114"/>
        <v/>
      </c>
      <c r="T215" t="str">
        <f t="shared" si="108"/>
        <v/>
      </c>
      <c r="V215" t="str">
        <f t="shared" si="115"/>
        <v/>
      </c>
      <c r="W215" t="str">
        <f t="shared" si="116"/>
        <v/>
      </c>
    </row>
    <row r="216" spans="1:23" x14ac:dyDescent="0.3">
      <c r="A216" t="s">
        <v>328</v>
      </c>
      <c r="B216" t="s">
        <v>329</v>
      </c>
      <c r="C216">
        <v>925</v>
      </c>
      <c r="D216">
        <v>296</v>
      </c>
      <c r="E216" s="1">
        <v>0.32</v>
      </c>
      <c r="F216">
        <v>925</v>
      </c>
      <c r="G216">
        <v>295</v>
      </c>
      <c r="H216">
        <v>5</v>
      </c>
      <c r="I216">
        <v>4</v>
      </c>
      <c r="J216">
        <v>179</v>
      </c>
      <c r="K216">
        <v>8</v>
      </c>
      <c r="L216">
        <v>98</v>
      </c>
      <c r="M216">
        <v>1</v>
      </c>
      <c r="N216">
        <f t="shared" si="109"/>
        <v>0.33220338983050846</v>
      </c>
      <c r="O216">
        <f t="shared" si="110"/>
        <v>0.60677966101694913</v>
      </c>
      <c r="P216">
        <f t="shared" si="113"/>
        <v>0.60677966101694913</v>
      </c>
      <c r="Q216" t="str">
        <f t="shared" si="114"/>
        <v>10</v>
      </c>
      <c r="R216" t="s">
        <v>258</v>
      </c>
      <c r="S216">
        <v>10</v>
      </c>
      <c r="T216" t="b">
        <f t="shared" si="108"/>
        <v>1</v>
      </c>
      <c r="U216">
        <f>G216/G$224</f>
        <v>0.10285913528591353</v>
      </c>
      <c r="V216">
        <f t="shared" si="115"/>
        <v>1</v>
      </c>
      <c r="W216">
        <f t="shared" si="116"/>
        <v>1</v>
      </c>
    </row>
    <row r="217" spans="1:23" x14ac:dyDescent="0.3">
      <c r="A217" t="s">
        <v>330</v>
      </c>
      <c r="B217" t="s">
        <v>331</v>
      </c>
      <c r="C217">
        <v>2160</v>
      </c>
      <c r="D217">
        <v>776</v>
      </c>
      <c r="E217" s="1">
        <v>0.35930000000000001</v>
      </c>
      <c r="F217">
        <v>2160</v>
      </c>
      <c r="G217">
        <v>774</v>
      </c>
      <c r="H217">
        <v>3</v>
      </c>
      <c r="I217">
        <v>3</v>
      </c>
      <c r="J217">
        <v>492</v>
      </c>
      <c r="K217">
        <v>9</v>
      </c>
      <c r="L217">
        <v>264</v>
      </c>
      <c r="M217">
        <v>3</v>
      </c>
      <c r="N217">
        <f t="shared" si="109"/>
        <v>0.34108527131782945</v>
      </c>
      <c r="O217">
        <f t="shared" si="110"/>
        <v>0.63565891472868219</v>
      </c>
      <c r="P217">
        <f t="shared" si="113"/>
        <v>0.63565891472868219</v>
      </c>
      <c r="Q217" t="str">
        <f t="shared" si="114"/>
        <v>10</v>
      </c>
      <c r="R217" t="s">
        <v>258</v>
      </c>
      <c r="S217">
        <v>10</v>
      </c>
      <c r="T217" t="b">
        <f t="shared" si="108"/>
        <v>1</v>
      </c>
      <c r="U217">
        <f>G217/G$224</f>
        <v>0.26987447698744771</v>
      </c>
      <c r="V217">
        <f t="shared" si="115"/>
        <v>1</v>
      </c>
      <c r="W217">
        <f t="shared" si="116"/>
        <v>1</v>
      </c>
    </row>
    <row r="218" spans="1:23" x14ac:dyDescent="0.3">
      <c r="A218" t="s">
        <v>332</v>
      </c>
      <c r="B218" t="s">
        <v>333</v>
      </c>
      <c r="C218">
        <v>2395</v>
      </c>
      <c r="D218">
        <v>996</v>
      </c>
      <c r="E218" s="1">
        <v>0.41589999999999999</v>
      </c>
      <c r="F218">
        <v>2395</v>
      </c>
      <c r="G218">
        <v>990</v>
      </c>
      <c r="H218">
        <v>3</v>
      </c>
      <c r="I218">
        <v>7</v>
      </c>
      <c r="J218">
        <v>675</v>
      </c>
      <c r="K218">
        <v>8</v>
      </c>
      <c r="L218">
        <v>290</v>
      </c>
      <c r="M218">
        <v>7</v>
      </c>
      <c r="N218">
        <f t="shared" si="109"/>
        <v>0.29292929292929293</v>
      </c>
      <c r="O218">
        <f t="shared" si="110"/>
        <v>0.68181818181818177</v>
      </c>
      <c r="P218">
        <f t="shared" si="113"/>
        <v>0.68181818181818177</v>
      </c>
      <c r="Q218" t="str">
        <f t="shared" si="114"/>
        <v>10</v>
      </c>
      <c r="R218" t="s">
        <v>258</v>
      </c>
      <c r="S218">
        <v>10</v>
      </c>
      <c r="T218" t="b">
        <f t="shared" si="108"/>
        <v>1</v>
      </c>
      <c r="U218">
        <f>G218/G$224</f>
        <v>0.34518828451882844</v>
      </c>
      <c r="V218">
        <f t="shared" si="115"/>
        <v>1</v>
      </c>
      <c r="W218">
        <f t="shared" si="116"/>
        <v>1</v>
      </c>
    </row>
    <row r="219" spans="1:23" x14ac:dyDescent="0.3">
      <c r="A219" t="s">
        <v>334</v>
      </c>
      <c r="B219" t="s">
        <v>335</v>
      </c>
      <c r="C219">
        <v>5440</v>
      </c>
      <c r="D219">
        <v>523</v>
      </c>
      <c r="E219" s="1">
        <v>9.6100000000000005E-2</v>
      </c>
      <c r="F219">
        <v>5440</v>
      </c>
      <c r="G219">
        <v>522</v>
      </c>
      <c r="H219">
        <v>0</v>
      </c>
      <c r="I219">
        <v>2</v>
      </c>
      <c r="J219">
        <v>338</v>
      </c>
      <c r="K219">
        <v>2</v>
      </c>
      <c r="L219">
        <v>176</v>
      </c>
      <c r="M219">
        <v>4</v>
      </c>
      <c r="N219">
        <f t="shared" si="109"/>
        <v>0.33716475095785442</v>
      </c>
      <c r="O219">
        <f t="shared" si="110"/>
        <v>0.64750957854406133</v>
      </c>
      <c r="P219">
        <f t="shared" si="113"/>
        <v>0.64750957854406133</v>
      </c>
      <c r="Q219" t="str">
        <f t="shared" si="114"/>
        <v>10</v>
      </c>
      <c r="R219" t="s">
        <v>258</v>
      </c>
      <c r="S219">
        <v>10</v>
      </c>
      <c r="T219" t="b">
        <f t="shared" si="108"/>
        <v>1</v>
      </c>
      <c r="U219">
        <f>G219/G$224</f>
        <v>0.18200836820083682</v>
      </c>
      <c r="V219">
        <f t="shared" si="115"/>
        <v>1</v>
      </c>
      <c r="W219">
        <f t="shared" si="116"/>
        <v>1</v>
      </c>
    </row>
    <row r="220" spans="1:23" x14ac:dyDescent="0.3">
      <c r="A220" t="s">
        <v>336</v>
      </c>
      <c r="B220" t="s">
        <v>337</v>
      </c>
      <c r="C220">
        <v>872</v>
      </c>
      <c r="D220">
        <v>290</v>
      </c>
      <c r="E220" s="1">
        <v>0.33260000000000001</v>
      </c>
      <c r="F220">
        <v>872</v>
      </c>
      <c r="G220">
        <v>287</v>
      </c>
      <c r="H220">
        <v>4</v>
      </c>
      <c r="I220">
        <v>1</v>
      </c>
      <c r="J220">
        <v>203</v>
      </c>
      <c r="K220">
        <v>3</v>
      </c>
      <c r="L220">
        <v>72</v>
      </c>
      <c r="M220">
        <v>4</v>
      </c>
      <c r="N220">
        <f t="shared" si="109"/>
        <v>0.25087108013937282</v>
      </c>
      <c r="O220">
        <f t="shared" si="110"/>
        <v>0.70731707317073167</v>
      </c>
      <c r="P220">
        <f t="shared" si="113"/>
        <v>0.70731707317073167</v>
      </c>
      <c r="Q220" t="str">
        <f t="shared" si="114"/>
        <v>10</v>
      </c>
      <c r="R220" t="s">
        <v>258</v>
      </c>
      <c r="S220">
        <v>10</v>
      </c>
      <c r="T220" t="b">
        <f t="shared" si="108"/>
        <v>1</v>
      </c>
      <c r="U220">
        <f>G220/G$224</f>
        <v>0.1000697350069735</v>
      </c>
      <c r="V220">
        <f t="shared" si="115"/>
        <v>1</v>
      </c>
      <c r="W220">
        <f t="shared" si="116"/>
        <v>1</v>
      </c>
    </row>
    <row r="221" spans="1:23" x14ac:dyDescent="0.3">
      <c r="A221" t="s">
        <v>338</v>
      </c>
      <c r="B221" t="s">
        <v>41</v>
      </c>
      <c r="C221">
        <v>0</v>
      </c>
      <c r="D221">
        <v>1514</v>
      </c>
      <c r="E221" t="s">
        <v>42</v>
      </c>
      <c r="F221">
        <v>0</v>
      </c>
      <c r="G221">
        <v>1507</v>
      </c>
      <c r="H221">
        <v>3</v>
      </c>
      <c r="I221">
        <v>2</v>
      </c>
      <c r="J221">
        <v>840</v>
      </c>
      <c r="K221">
        <v>36</v>
      </c>
      <c r="L221">
        <v>617</v>
      </c>
      <c r="M221">
        <v>9</v>
      </c>
      <c r="N221">
        <f t="shared" si="109"/>
        <v>0.40942269409422694</v>
      </c>
      <c r="O221">
        <f t="shared" si="110"/>
        <v>0.55739880557398802</v>
      </c>
      <c r="P221">
        <f t="shared" si="113"/>
        <v>0.55739880557398802</v>
      </c>
      <c r="Q221" t="str">
        <f t="shared" si="114"/>
        <v>10</v>
      </c>
      <c r="R221" t="s">
        <v>258</v>
      </c>
      <c r="S221" t="s">
        <v>43</v>
      </c>
      <c r="T221" t="b">
        <f t="shared" si="108"/>
        <v>0</v>
      </c>
      <c r="V221">
        <f t="shared" si="115"/>
        <v>1</v>
      </c>
      <c r="W221">
        <f t="shared" si="116"/>
        <v>1</v>
      </c>
    </row>
    <row r="222" spans="1:23" x14ac:dyDescent="0.3">
      <c r="A222" t="s">
        <v>338</v>
      </c>
      <c r="B222" t="s">
        <v>44</v>
      </c>
      <c r="C222">
        <v>0</v>
      </c>
      <c r="D222">
        <v>478</v>
      </c>
      <c r="E222" t="s">
        <v>42</v>
      </c>
      <c r="F222">
        <v>0</v>
      </c>
      <c r="G222">
        <v>476</v>
      </c>
      <c r="H222">
        <v>1</v>
      </c>
      <c r="I222">
        <v>2</v>
      </c>
      <c r="J222">
        <v>303</v>
      </c>
      <c r="K222">
        <v>3</v>
      </c>
      <c r="L222">
        <v>163</v>
      </c>
      <c r="M222">
        <v>4</v>
      </c>
      <c r="N222">
        <f t="shared" si="109"/>
        <v>0.34243697478991597</v>
      </c>
      <c r="O222">
        <f t="shared" si="110"/>
        <v>0.63655462184873945</v>
      </c>
      <c r="P222">
        <f t="shared" si="113"/>
        <v>0.63655462184873945</v>
      </c>
      <c r="Q222" t="str">
        <f t="shared" si="114"/>
        <v>10</v>
      </c>
      <c r="R222" t="s">
        <v>258</v>
      </c>
      <c r="S222" t="s">
        <v>45</v>
      </c>
      <c r="T222" t="b">
        <f t="shared" si="108"/>
        <v>0</v>
      </c>
      <c r="V222">
        <f t="shared" si="115"/>
        <v>1</v>
      </c>
      <c r="W222">
        <f t="shared" si="116"/>
        <v>1</v>
      </c>
    </row>
    <row r="223" spans="1:23" x14ac:dyDescent="0.3">
      <c r="A223" t="s">
        <v>338</v>
      </c>
      <c r="B223" t="s">
        <v>46</v>
      </c>
      <c r="C223">
        <v>0</v>
      </c>
      <c r="D223">
        <v>767</v>
      </c>
      <c r="E223" t="s">
        <v>42</v>
      </c>
      <c r="F223">
        <v>0</v>
      </c>
      <c r="G223">
        <v>764</v>
      </c>
      <c r="H223">
        <v>1</v>
      </c>
      <c r="I223">
        <v>1</v>
      </c>
      <c r="J223">
        <v>362</v>
      </c>
      <c r="K223">
        <v>2</v>
      </c>
      <c r="L223">
        <v>394</v>
      </c>
      <c r="M223">
        <v>4</v>
      </c>
      <c r="N223">
        <f t="shared" si="109"/>
        <v>0.51570680628272247</v>
      </c>
      <c r="O223">
        <f t="shared" si="110"/>
        <v>0.47382198952879578</v>
      </c>
      <c r="P223">
        <f t="shared" si="113"/>
        <v>2.5157068062827226</v>
      </c>
      <c r="Q223" t="str">
        <f t="shared" si="114"/>
        <v>10</v>
      </c>
      <c r="R223" t="s">
        <v>258</v>
      </c>
      <c r="S223" t="s">
        <v>47</v>
      </c>
      <c r="T223" t="b">
        <f t="shared" si="108"/>
        <v>0</v>
      </c>
      <c r="V223">
        <f t="shared" si="115"/>
        <v>1</v>
      </c>
      <c r="W223">
        <f t="shared" si="116"/>
        <v>1</v>
      </c>
    </row>
    <row r="224" spans="1:23" x14ac:dyDescent="0.3">
      <c r="A224" t="s">
        <v>339</v>
      </c>
      <c r="B224" t="s">
        <v>49</v>
      </c>
      <c r="C224">
        <f>SUM(C216:C220)</f>
        <v>11792</v>
      </c>
      <c r="D224">
        <f t="shared" ref="D224:M224" si="122">SUM(D216:D220)</f>
        <v>2881</v>
      </c>
      <c r="E224">
        <f t="shared" si="122"/>
        <v>1.5239</v>
      </c>
      <c r="F224">
        <f t="shared" si="122"/>
        <v>11792</v>
      </c>
      <c r="G224">
        <f t="shared" si="122"/>
        <v>2868</v>
      </c>
      <c r="H224">
        <f t="shared" si="122"/>
        <v>15</v>
      </c>
      <c r="I224">
        <f t="shared" si="122"/>
        <v>17</v>
      </c>
      <c r="J224">
        <f t="shared" si="122"/>
        <v>1887</v>
      </c>
      <c r="K224">
        <f t="shared" si="122"/>
        <v>30</v>
      </c>
      <c r="L224">
        <f t="shared" si="122"/>
        <v>900</v>
      </c>
      <c r="M224">
        <f t="shared" si="122"/>
        <v>19</v>
      </c>
      <c r="N224">
        <f t="shared" si="109"/>
        <v>0.31380753138075312</v>
      </c>
      <c r="O224">
        <f t="shared" si="110"/>
        <v>0.65794979079497906</v>
      </c>
      <c r="P224">
        <f t="shared" si="113"/>
        <v>0.65794979079497906</v>
      </c>
      <c r="Q224" t="str">
        <f t="shared" si="114"/>
        <v>10</v>
      </c>
      <c r="S224" t="s">
        <v>50</v>
      </c>
      <c r="T224" t="b">
        <f t="shared" si="108"/>
        <v>0</v>
      </c>
      <c r="V224">
        <f t="shared" si="115"/>
        <v>1</v>
      </c>
      <c r="W224">
        <f t="shared" si="116"/>
        <v>1</v>
      </c>
    </row>
    <row r="225" spans="1:23" x14ac:dyDescent="0.3">
      <c r="N225" t="str">
        <f t="shared" si="109"/>
        <v/>
      </c>
      <c r="O225" t="str">
        <f t="shared" si="110"/>
        <v/>
      </c>
      <c r="P225" t="str">
        <f t="shared" si="113"/>
        <v/>
      </c>
      <c r="Q225" t="str">
        <f t="shared" si="114"/>
        <v/>
      </c>
      <c r="T225" t="str">
        <f t="shared" si="108"/>
        <v/>
      </c>
      <c r="V225" t="str">
        <f t="shared" si="115"/>
        <v/>
      </c>
      <c r="W225" t="str">
        <f t="shared" si="116"/>
        <v/>
      </c>
    </row>
    <row r="226" spans="1:23" x14ac:dyDescent="0.3">
      <c r="A226" t="s">
        <v>340</v>
      </c>
      <c r="B226" t="s">
        <v>341</v>
      </c>
      <c r="C226">
        <v>1446</v>
      </c>
      <c r="D226">
        <v>669</v>
      </c>
      <c r="E226" s="1">
        <v>0.4627</v>
      </c>
      <c r="F226">
        <v>1446</v>
      </c>
      <c r="G226">
        <v>668</v>
      </c>
      <c r="H226">
        <v>8</v>
      </c>
      <c r="I226">
        <v>5</v>
      </c>
      <c r="J226">
        <v>541</v>
      </c>
      <c r="K226">
        <v>2</v>
      </c>
      <c r="L226">
        <v>106</v>
      </c>
      <c r="M226">
        <v>6</v>
      </c>
      <c r="N226">
        <f t="shared" si="109"/>
        <v>0.15868263473053892</v>
      </c>
      <c r="O226">
        <f t="shared" si="110"/>
        <v>0.80988023952095811</v>
      </c>
      <c r="P226">
        <f t="shared" si="113"/>
        <v>0.80988023952095811</v>
      </c>
      <c r="Q226" t="str">
        <f t="shared" si="114"/>
        <v>11</v>
      </c>
      <c r="R226" t="s">
        <v>258</v>
      </c>
      <c r="S226">
        <v>11</v>
      </c>
      <c r="T226" t="b">
        <f t="shared" si="108"/>
        <v>1</v>
      </c>
      <c r="U226">
        <f>G226/G$237</f>
        <v>0.10165880383503272</v>
      </c>
      <c r="V226">
        <f t="shared" si="115"/>
        <v>1</v>
      </c>
      <c r="W226">
        <f t="shared" si="116"/>
        <v>1</v>
      </c>
    </row>
    <row r="227" spans="1:23" x14ac:dyDescent="0.3">
      <c r="A227" t="s">
        <v>342</v>
      </c>
      <c r="B227" t="s">
        <v>343</v>
      </c>
      <c r="C227">
        <v>2239</v>
      </c>
      <c r="D227">
        <v>1024</v>
      </c>
      <c r="E227" s="1">
        <v>0.45729999999999998</v>
      </c>
      <c r="F227">
        <v>2239</v>
      </c>
      <c r="G227">
        <v>1021</v>
      </c>
      <c r="H227">
        <v>4</v>
      </c>
      <c r="I227">
        <v>5</v>
      </c>
      <c r="J227">
        <v>819</v>
      </c>
      <c r="K227">
        <v>3</v>
      </c>
      <c r="L227">
        <v>181</v>
      </c>
      <c r="M227">
        <v>9</v>
      </c>
      <c r="N227">
        <f t="shared" si="109"/>
        <v>0.17727717923604311</v>
      </c>
      <c r="O227">
        <f t="shared" si="110"/>
        <v>0.80215475024485794</v>
      </c>
      <c r="P227">
        <f t="shared" si="113"/>
        <v>0.80215475024485794</v>
      </c>
      <c r="Q227" t="str">
        <f t="shared" si="114"/>
        <v>11</v>
      </c>
      <c r="R227" t="s">
        <v>258</v>
      </c>
      <c r="S227">
        <v>11</v>
      </c>
      <c r="T227" t="b">
        <f t="shared" si="108"/>
        <v>1</v>
      </c>
      <c r="U227">
        <f t="shared" ref="U227:U233" si="123">G227/G$237</f>
        <v>0.1553796986760006</v>
      </c>
      <c r="V227">
        <f t="shared" si="115"/>
        <v>1</v>
      </c>
      <c r="W227">
        <f t="shared" si="116"/>
        <v>1</v>
      </c>
    </row>
    <row r="228" spans="1:23" x14ac:dyDescent="0.3">
      <c r="A228" t="s">
        <v>344</v>
      </c>
      <c r="B228" t="s">
        <v>345</v>
      </c>
      <c r="C228">
        <v>2530</v>
      </c>
      <c r="D228">
        <v>1104</v>
      </c>
      <c r="E228" s="1">
        <v>0.43640000000000001</v>
      </c>
      <c r="F228">
        <v>2530</v>
      </c>
      <c r="G228">
        <v>1104</v>
      </c>
      <c r="H228">
        <v>8</v>
      </c>
      <c r="I228">
        <v>4</v>
      </c>
      <c r="J228">
        <v>906</v>
      </c>
      <c r="K228">
        <v>6</v>
      </c>
      <c r="L228">
        <v>177</v>
      </c>
      <c r="M228">
        <v>3</v>
      </c>
      <c r="N228">
        <f t="shared" si="109"/>
        <v>0.16032608695652173</v>
      </c>
      <c r="O228">
        <f t="shared" si="110"/>
        <v>0.82065217391304346</v>
      </c>
      <c r="P228">
        <f t="shared" si="113"/>
        <v>0.82065217391304346</v>
      </c>
      <c r="Q228" t="str">
        <f t="shared" si="114"/>
        <v>11</v>
      </c>
      <c r="R228" t="s">
        <v>258</v>
      </c>
      <c r="S228">
        <v>11</v>
      </c>
      <c r="T228" t="b">
        <f t="shared" si="108"/>
        <v>1</v>
      </c>
      <c r="U228">
        <f t="shared" si="123"/>
        <v>0.16801095723634149</v>
      </c>
      <c r="V228">
        <f t="shared" si="115"/>
        <v>1</v>
      </c>
      <c r="W228">
        <f t="shared" si="116"/>
        <v>1</v>
      </c>
    </row>
    <row r="229" spans="1:23" x14ac:dyDescent="0.3">
      <c r="A229" t="s">
        <v>346</v>
      </c>
      <c r="B229" t="s">
        <v>347</v>
      </c>
      <c r="C229">
        <v>545</v>
      </c>
      <c r="D229">
        <v>216</v>
      </c>
      <c r="E229" s="1">
        <v>0.39629999999999999</v>
      </c>
      <c r="F229">
        <v>545</v>
      </c>
      <c r="G229">
        <v>216</v>
      </c>
      <c r="H229">
        <v>2</v>
      </c>
      <c r="I229">
        <v>0</v>
      </c>
      <c r="J229">
        <v>168</v>
      </c>
      <c r="K229">
        <v>1</v>
      </c>
      <c r="L229">
        <v>42</v>
      </c>
      <c r="M229">
        <v>3</v>
      </c>
      <c r="N229">
        <f t="shared" si="109"/>
        <v>0.19444444444444445</v>
      </c>
      <c r="O229">
        <f t="shared" si="110"/>
        <v>0.77777777777777779</v>
      </c>
      <c r="P229">
        <f t="shared" si="113"/>
        <v>0.77777777777777779</v>
      </c>
      <c r="Q229" t="str">
        <f t="shared" si="114"/>
        <v>11</v>
      </c>
      <c r="R229" t="s">
        <v>258</v>
      </c>
      <c r="S229">
        <v>11</v>
      </c>
      <c r="T229" t="b">
        <f t="shared" si="108"/>
        <v>1</v>
      </c>
      <c r="U229">
        <f t="shared" si="123"/>
        <v>3.2871709024501601E-2</v>
      </c>
      <c r="V229">
        <f t="shared" si="115"/>
        <v>1</v>
      </c>
      <c r="W229">
        <f t="shared" si="116"/>
        <v>1</v>
      </c>
    </row>
    <row r="230" spans="1:23" x14ac:dyDescent="0.3">
      <c r="A230" t="s">
        <v>348</v>
      </c>
      <c r="B230" t="s">
        <v>349</v>
      </c>
      <c r="C230">
        <v>2124</v>
      </c>
      <c r="D230">
        <v>909</v>
      </c>
      <c r="E230" s="1">
        <v>0.42799999999999999</v>
      </c>
      <c r="F230">
        <v>2124</v>
      </c>
      <c r="G230">
        <v>908</v>
      </c>
      <c r="H230">
        <v>10</v>
      </c>
      <c r="I230">
        <v>3</v>
      </c>
      <c r="J230">
        <v>760</v>
      </c>
      <c r="K230">
        <v>2</v>
      </c>
      <c r="L230">
        <v>129</v>
      </c>
      <c r="M230">
        <v>4</v>
      </c>
      <c r="N230">
        <f t="shared" si="109"/>
        <v>0.14207048458149779</v>
      </c>
      <c r="O230">
        <f t="shared" si="110"/>
        <v>0.83700440528634357</v>
      </c>
      <c r="P230">
        <f t="shared" si="113"/>
        <v>0.83700440528634357</v>
      </c>
      <c r="Q230" t="str">
        <f t="shared" si="114"/>
        <v>11</v>
      </c>
      <c r="R230" t="s">
        <v>258</v>
      </c>
      <c r="S230">
        <v>11</v>
      </c>
      <c r="T230" t="b">
        <f t="shared" si="108"/>
        <v>1</v>
      </c>
      <c r="U230">
        <f t="shared" si="123"/>
        <v>0.13818292497336782</v>
      </c>
      <c r="V230">
        <f t="shared" si="115"/>
        <v>1</v>
      </c>
      <c r="W230">
        <f t="shared" si="116"/>
        <v>1</v>
      </c>
    </row>
    <row r="231" spans="1:23" x14ac:dyDescent="0.3">
      <c r="A231" t="s">
        <v>350</v>
      </c>
      <c r="B231" t="s">
        <v>351</v>
      </c>
      <c r="C231">
        <v>1519</v>
      </c>
      <c r="D231">
        <v>590</v>
      </c>
      <c r="E231" s="1">
        <v>0.38840000000000002</v>
      </c>
      <c r="F231">
        <v>1519</v>
      </c>
      <c r="G231">
        <v>587</v>
      </c>
      <c r="H231">
        <v>0</v>
      </c>
      <c r="I231">
        <v>5</v>
      </c>
      <c r="J231">
        <v>455</v>
      </c>
      <c r="K231">
        <v>5</v>
      </c>
      <c r="L231">
        <v>120</v>
      </c>
      <c r="M231">
        <v>2</v>
      </c>
      <c r="N231">
        <f t="shared" si="109"/>
        <v>0.20442930153321975</v>
      </c>
      <c r="O231">
        <f t="shared" si="110"/>
        <v>0.77512776831345831</v>
      </c>
      <c r="P231">
        <f t="shared" si="113"/>
        <v>0.77512776831345831</v>
      </c>
      <c r="Q231" t="str">
        <f t="shared" si="114"/>
        <v>11</v>
      </c>
      <c r="R231" t="s">
        <v>258</v>
      </c>
      <c r="S231">
        <v>11</v>
      </c>
      <c r="T231" t="b">
        <f t="shared" si="108"/>
        <v>1</v>
      </c>
      <c r="U231">
        <f t="shared" si="123"/>
        <v>8.9331912950844625E-2</v>
      </c>
      <c r="V231">
        <f t="shared" si="115"/>
        <v>1</v>
      </c>
      <c r="W231">
        <f t="shared" si="116"/>
        <v>1</v>
      </c>
    </row>
    <row r="232" spans="1:23" x14ac:dyDescent="0.3">
      <c r="A232" t="s">
        <v>352</v>
      </c>
      <c r="B232" t="s">
        <v>353</v>
      </c>
      <c r="C232">
        <v>2121</v>
      </c>
      <c r="D232">
        <v>996</v>
      </c>
      <c r="E232" s="1">
        <v>0.46960000000000002</v>
      </c>
      <c r="F232">
        <v>2121</v>
      </c>
      <c r="G232">
        <v>994</v>
      </c>
      <c r="H232">
        <v>4</v>
      </c>
      <c r="I232">
        <v>4</v>
      </c>
      <c r="J232">
        <v>835</v>
      </c>
      <c r="K232">
        <v>7</v>
      </c>
      <c r="L232">
        <v>142</v>
      </c>
      <c r="M232">
        <v>2</v>
      </c>
      <c r="N232">
        <f t="shared" si="109"/>
        <v>0.14285714285714285</v>
      </c>
      <c r="O232">
        <f t="shared" si="110"/>
        <v>0.84004024144869216</v>
      </c>
      <c r="P232">
        <f t="shared" si="113"/>
        <v>0.84004024144869216</v>
      </c>
      <c r="Q232" t="str">
        <f t="shared" si="114"/>
        <v>11</v>
      </c>
      <c r="R232" t="s">
        <v>258</v>
      </c>
      <c r="S232">
        <v>11</v>
      </c>
      <c r="T232" t="b">
        <f t="shared" si="108"/>
        <v>1</v>
      </c>
      <c r="U232">
        <f t="shared" si="123"/>
        <v>0.15127073504793792</v>
      </c>
      <c r="V232">
        <f t="shared" si="115"/>
        <v>1</v>
      </c>
      <c r="W232">
        <f t="shared" si="116"/>
        <v>1</v>
      </c>
    </row>
    <row r="233" spans="1:23" x14ac:dyDescent="0.3">
      <c r="A233" t="s">
        <v>354</v>
      </c>
      <c r="B233" t="s">
        <v>355</v>
      </c>
      <c r="C233">
        <v>2430</v>
      </c>
      <c r="D233">
        <v>1076</v>
      </c>
      <c r="E233" s="1">
        <v>0.44280000000000003</v>
      </c>
      <c r="F233">
        <v>2430</v>
      </c>
      <c r="G233">
        <v>1073</v>
      </c>
      <c r="H233">
        <v>3</v>
      </c>
      <c r="I233">
        <v>4</v>
      </c>
      <c r="J233">
        <v>874</v>
      </c>
      <c r="K233">
        <v>6</v>
      </c>
      <c r="L233">
        <v>175</v>
      </c>
      <c r="M233">
        <v>11</v>
      </c>
      <c r="N233">
        <f t="shared" si="109"/>
        <v>0.16309412861136999</v>
      </c>
      <c r="O233">
        <f t="shared" si="110"/>
        <v>0.81453867660764212</v>
      </c>
      <c r="P233">
        <f t="shared" si="113"/>
        <v>0.81453867660764212</v>
      </c>
      <c r="Q233" t="str">
        <f t="shared" si="114"/>
        <v>11</v>
      </c>
      <c r="R233" t="s">
        <v>258</v>
      </c>
      <c r="S233">
        <v>11</v>
      </c>
      <c r="T233" t="b">
        <f t="shared" si="108"/>
        <v>1</v>
      </c>
      <c r="U233">
        <f t="shared" si="123"/>
        <v>0.16329325825597321</v>
      </c>
      <c r="V233">
        <f t="shared" si="115"/>
        <v>1</v>
      </c>
      <c r="W233">
        <f t="shared" si="116"/>
        <v>1</v>
      </c>
    </row>
    <row r="234" spans="1:23" x14ac:dyDescent="0.3">
      <c r="A234" t="s">
        <v>356</v>
      </c>
      <c r="B234" t="s">
        <v>41</v>
      </c>
      <c r="C234">
        <v>0</v>
      </c>
      <c r="D234">
        <v>1567</v>
      </c>
      <c r="E234" t="s">
        <v>42</v>
      </c>
      <c r="F234">
        <v>0</v>
      </c>
      <c r="G234">
        <v>1565</v>
      </c>
      <c r="H234">
        <v>5</v>
      </c>
      <c r="I234">
        <v>6</v>
      </c>
      <c r="J234">
        <v>1169</v>
      </c>
      <c r="K234">
        <v>10</v>
      </c>
      <c r="L234">
        <v>366</v>
      </c>
      <c r="M234">
        <v>9</v>
      </c>
      <c r="N234">
        <f t="shared" si="109"/>
        <v>0.23386581469648562</v>
      </c>
      <c r="O234">
        <f t="shared" si="110"/>
        <v>0.74696485623003195</v>
      </c>
      <c r="P234">
        <f t="shared" si="113"/>
        <v>0.74696485623003195</v>
      </c>
      <c r="Q234" t="str">
        <f t="shared" si="114"/>
        <v>11</v>
      </c>
      <c r="R234" t="s">
        <v>258</v>
      </c>
      <c r="S234" t="s">
        <v>43</v>
      </c>
      <c r="T234" t="b">
        <f t="shared" si="108"/>
        <v>0</v>
      </c>
      <c r="V234">
        <f t="shared" si="115"/>
        <v>1</v>
      </c>
      <c r="W234">
        <f t="shared" si="116"/>
        <v>1</v>
      </c>
    </row>
    <row r="235" spans="1:23" x14ac:dyDescent="0.3">
      <c r="A235" t="s">
        <v>356</v>
      </c>
      <c r="B235" t="s">
        <v>44</v>
      </c>
      <c r="C235">
        <v>0</v>
      </c>
      <c r="D235">
        <v>890</v>
      </c>
      <c r="E235" t="s">
        <v>42</v>
      </c>
      <c r="F235">
        <v>0</v>
      </c>
      <c r="G235">
        <v>881</v>
      </c>
      <c r="H235">
        <v>3</v>
      </c>
      <c r="I235">
        <v>4</v>
      </c>
      <c r="J235">
        <v>689</v>
      </c>
      <c r="K235">
        <v>7</v>
      </c>
      <c r="L235">
        <v>173</v>
      </c>
      <c r="M235">
        <v>5</v>
      </c>
      <c r="N235">
        <f t="shared" si="109"/>
        <v>0.1963677639046538</v>
      </c>
      <c r="O235">
        <f t="shared" si="110"/>
        <v>0.78206583427922816</v>
      </c>
      <c r="P235">
        <f t="shared" si="113"/>
        <v>0.78206583427922816</v>
      </c>
      <c r="Q235" t="str">
        <f t="shared" si="114"/>
        <v>11</v>
      </c>
      <c r="R235" t="s">
        <v>258</v>
      </c>
      <c r="S235" t="s">
        <v>45</v>
      </c>
      <c r="T235" t="b">
        <f t="shared" si="108"/>
        <v>0</v>
      </c>
      <c r="V235">
        <f t="shared" si="115"/>
        <v>1</v>
      </c>
      <c r="W235">
        <f t="shared" si="116"/>
        <v>1</v>
      </c>
    </row>
    <row r="236" spans="1:23" x14ac:dyDescent="0.3">
      <c r="A236" t="s">
        <v>356</v>
      </c>
      <c r="B236" t="s">
        <v>46</v>
      </c>
      <c r="C236">
        <v>0</v>
      </c>
      <c r="D236">
        <v>851</v>
      </c>
      <c r="E236" t="s">
        <v>42</v>
      </c>
      <c r="F236">
        <v>0</v>
      </c>
      <c r="G236">
        <v>849</v>
      </c>
      <c r="H236">
        <v>4</v>
      </c>
      <c r="I236">
        <v>2</v>
      </c>
      <c r="J236">
        <v>520</v>
      </c>
      <c r="K236">
        <v>3</v>
      </c>
      <c r="L236">
        <v>313</v>
      </c>
      <c r="M236">
        <v>7</v>
      </c>
      <c r="N236">
        <f t="shared" si="109"/>
        <v>0.36866902237926974</v>
      </c>
      <c r="O236">
        <f t="shared" si="110"/>
        <v>0.61248527679623088</v>
      </c>
      <c r="P236">
        <f t="shared" si="113"/>
        <v>0.61248527679623088</v>
      </c>
      <c r="Q236" t="str">
        <f t="shared" si="114"/>
        <v>11</v>
      </c>
      <c r="R236" t="s">
        <v>258</v>
      </c>
      <c r="S236" t="s">
        <v>47</v>
      </c>
      <c r="T236" t="b">
        <f t="shared" ref="T236:T261" si="124">IF(S236="","",ISNUMBER(S236))</f>
        <v>0</v>
      </c>
      <c r="V236">
        <f t="shared" si="115"/>
        <v>1</v>
      </c>
      <c r="W236">
        <f t="shared" si="116"/>
        <v>1</v>
      </c>
    </row>
    <row r="237" spans="1:23" x14ac:dyDescent="0.3">
      <c r="A237" t="s">
        <v>357</v>
      </c>
      <c r="B237" t="s">
        <v>49</v>
      </c>
      <c r="C237">
        <f>SUM(C226:C233)</f>
        <v>14954</v>
      </c>
      <c r="D237">
        <f>SUM(D226:D233)</f>
        <v>6584</v>
      </c>
      <c r="F237">
        <f t="shared" ref="F237:M237" si="125">SUM(F226:F233)</f>
        <v>14954</v>
      </c>
      <c r="G237">
        <f t="shared" si="125"/>
        <v>6571</v>
      </c>
      <c r="H237">
        <f t="shared" si="125"/>
        <v>39</v>
      </c>
      <c r="I237">
        <f t="shared" si="125"/>
        <v>30</v>
      </c>
      <c r="J237">
        <f t="shared" si="125"/>
        <v>5358</v>
      </c>
      <c r="K237">
        <f t="shared" si="125"/>
        <v>32</v>
      </c>
      <c r="L237">
        <f t="shared" si="125"/>
        <v>1072</v>
      </c>
      <c r="M237">
        <f t="shared" si="125"/>
        <v>40</v>
      </c>
      <c r="N237">
        <f t="shared" ref="N237:N308" si="126">IF(G237="","",L237/G237)</f>
        <v>0.16314107441789683</v>
      </c>
      <c r="O237">
        <f t="shared" ref="O237:O308" si="127">IF(G237="","",J237/G237)</f>
        <v>0.8154010044133313</v>
      </c>
      <c r="P237">
        <f t="shared" si="113"/>
        <v>0.8154010044133313</v>
      </c>
      <c r="Q237" t="str">
        <f t="shared" si="114"/>
        <v>11</v>
      </c>
      <c r="S237" t="s">
        <v>50</v>
      </c>
      <c r="T237" t="b">
        <f t="shared" si="124"/>
        <v>0</v>
      </c>
      <c r="V237">
        <f t="shared" si="115"/>
        <v>1</v>
      </c>
      <c r="W237">
        <f t="shared" si="116"/>
        <v>1</v>
      </c>
    </row>
    <row r="238" spans="1:23" x14ac:dyDescent="0.3">
      <c r="N238" t="str">
        <f t="shared" si="126"/>
        <v/>
      </c>
      <c r="O238" t="str">
        <f t="shared" si="127"/>
        <v/>
      </c>
      <c r="P238" t="str">
        <f t="shared" si="113"/>
        <v/>
      </c>
      <c r="Q238" t="str">
        <f t="shared" si="114"/>
        <v/>
      </c>
      <c r="T238" t="str">
        <f t="shared" si="124"/>
        <v/>
      </c>
      <c r="V238" t="str">
        <f t="shared" si="115"/>
        <v/>
      </c>
      <c r="W238" t="str">
        <f t="shared" si="116"/>
        <v/>
      </c>
    </row>
    <row r="239" spans="1:23" x14ac:dyDescent="0.3">
      <c r="A239" t="s">
        <v>358</v>
      </c>
      <c r="B239" t="s">
        <v>359</v>
      </c>
      <c r="C239">
        <v>1054</v>
      </c>
      <c r="D239">
        <v>552</v>
      </c>
      <c r="E239" s="1">
        <v>0.52370000000000005</v>
      </c>
      <c r="F239">
        <v>1054</v>
      </c>
      <c r="G239">
        <v>551</v>
      </c>
      <c r="H239">
        <v>9</v>
      </c>
      <c r="I239">
        <v>3</v>
      </c>
      <c r="J239">
        <v>444</v>
      </c>
      <c r="K239">
        <v>4</v>
      </c>
      <c r="L239">
        <v>89</v>
      </c>
      <c r="M239">
        <v>2</v>
      </c>
      <c r="N239">
        <f t="shared" si="126"/>
        <v>0.16152450090744103</v>
      </c>
      <c r="O239">
        <f t="shared" si="127"/>
        <v>0.80580762250453719</v>
      </c>
      <c r="P239">
        <f t="shared" si="113"/>
        <v>0.80580762250453719</v>
      </c>
      <c r="Q239" t="str">
        <f t="shared" si="114"/>
        <v>12</v>
      </c>
      <c r="R239" t="s">
        <v>183</v>
      </c>
      <c r="S239">
        <v>12</v>
      </c>
      <c r="T239" t="b">
        <f t="shared" si="124"/>
        <v>1</v>
      </c>
      <c r="U239">
        <f>G239/G$253</f>
        <v>0.11786096256684492</v>
      </c>
      <c r="V239">
        <f t="shared" si="115"/>
        <v>1</v>
      </c>
      <c r="W239">
        <f t="shared" si="116"/>
        <v>1</v>
      </c>
    </row>
    <row r="240" spans="1:23" x14ac:dyDescent="0.3">
      <c r="A240" t="s">
        <v>360</v>
      </c>
      <c r="B240" t="s">
        <v>361</v>
      </c>
      <c r="C240">
        <v>686</v>
      </c>
      <c r="D240">
        <v>349</v>
      </c>
      <c r="E240" s="1">
        <v>0.50870000000000004</v>
      </c>
      <c r="F240">
        <v>686</v>
      </c>
      <c r="G240">
        <v>348</v>
      </c>
      <c r="H240">
        <v>4</v>
      </c>
      <c r="I240">
        <v>2</v>
      </c>
      <c r="J240">
        <v>286</v>
      </c>
      <c r="K240">
        <v>1</v>
      </c>
      <c r="L240">
        <v>54</v>
      </c>
      <c r="M240">
        <v>1</v>
      </c>
      <c r="N240">
        <f t="shared" si="126"/>
        <v>0.15517241379310345</v>
      </c>
      <c r="O240">
        <f t="shared" si="127"/>
        <v>0.82183908045977017</v>
      </c>
      <c r="P240">
        <f t="shared" si="113"/>
        <v>0.82183908045977017</v>
      </c>
      <c r="Q240" t="str">
        <f t="shared" si="114"/>
        <v>12</v>
      </c>
      <c r="R240" t="s">
        <v>183</v>
      </c>
      <c r="S240">
        <v>12</v>
      </c>
      <c r="T240" t="b">
        <f t="shared" si="124"/>
        <v>1</v>
      </c>
      <c r="U240">
        <f t="shared" ref="U240:U249" si="128">G240/G$253</f>
        <v>7.4438502673796786E-2</v>
      </c>
      <c r="V240">
        <f t="shared" si="115"/>
        <v>1</v>
      </c>
      <c r="W240">
        <f t="shared" si="116"/>
        <v>1</v>
      </c>
    </row>
    <row r="241" spans="1:23" x14ac:dyDescent="0.3">
      <c r="A241" t="s">
        <v>362</v>
      </c>
      <c r="B241" t="s">
        <v>363</v>
      </c>
      <c r="C241">
        <v>4131</v>
      </c>
      <c r="D241">
        <v>642</v>
      </c>
      <c r="E241" s="1">
        <v>0.15540000000000001</v>
      </c>
      <c r="F241">
        <v>4131</v>
      </c>
      <c r="G241">
        <v>641</v>
      </c>
      <c r="H241">
        <v>5</v>
      </c>
      <c r="I241">
        <v>1</v>
      </c>
      <c r="J241">
        <v>497</v>
      </c>
      <c r="K241">
        <v>0</v>
      </c>
      <c r="L241">
        <v>137</v>
      </c>
      <c r="M241">
        <v>1</v>
      </c>
      <c r="N241">
        <f t="shared" si="126"/>
        <v>0.21372854914196568</v>
      </c>
      <c r="O241">
        <f t="shared" si="127"/>
        <v>0.77535101404056161</v>
      </c>
      <c r="P241">
        <f t="shared" si="113"/>
        <v>0.77535101404056161</v>
      </c>
      <c r="Q241" t="str">
        <f t="shared" si="114"/>
        <v>12</v>
      </c>
      <c r="R241" t="s">
        <v>258</v>
      </c>
      <c r="S241">
        <v>12</v>
      </c>
      <c r="T241" t="b">
        <f t="shared" si="124"/>
        <v>1</v>
      </c>
      <c r="U241">
        <f t="shared" si="128"/>
        <v>0.13711229946524064</v>
      </c>
      <c r="V241">
        <f t="shared" si="115"/>
        <v>1</v>
      </c>
      <c r="W241">
        <f t="shared" si="116"/>
        <v>1</v>
      </c>
    </row>
    <row r="242" spans="1:23" x14ac:dyDescent="0.3">
      <c r="A242" t="s">
        <v>364</v>
      </c>
      <c r="B242" t="s">
        <v>365</v>
      </c>
      <c r="C242">
        <v>830</v>
      </c>
      <c r="D242">
        <v>407</v>
      </c>
      <c r="E242" s="1">
        <v>0.4904</v>
      </c>
      <c r="F242">
        <v>830</v>
      </c>
      <c r="G242">
        <v>406</v>
      </c>
      <c r="H242">
        <v>3</v>
      </c>
      <c r="I242">
        <v>1</v>
      </c>
      <c r="J242">
        <v>286</v>
      </c>
      <c r="K242">
        <v>4</v>
      </c>
      <c r="L242">
        <v>110</v>
      </c>
      <c r="M242">
        <v>2</v>
      </c>
      <c r="N242">
        <f t="shared" si="126"/>
        <v>0.27093596059113301</v>
      </c>
      <c r="O242">
        <f t="shared" si="127"/>
        <v>0.70443349753694584</v>
      </c>
      <c r="P242">
        <f t="shared" si="113"/>
        <v>0.70443349753694584</v>
      </c>
      <c r="Q242" t="str">
        <f t="shared" si="114"/>
        <v>12</v>
      </c>
      <c r="R242" t="s">
        <v>366</v>
      </c>
      <c r="S242">
        <v>12</v>
      </c>
      <c r="T242" t="b">
        <f t="shared" si="124"/>
        <v>1</v>
      </c>
      <c r="U242">
        <f t="shared" si="128"/>
        <v>8.684491978609625E-2</v>
      </c>
      <c r="V242">
        <f t="shared" si="115"/>
        <v>1</v>
      </c>
      <c r="W242">
        <f t="shared" si="116"/>
        <v>1</v>
      </c>
    </row>
    <row r="243" spans="1:23" x14ac:dyDescent="0.3">
      <c r="A243" t="s">
        <v>367</v>
      </c>
      <c r="B243" t="s">
        <v>368</v>
      </c>
      <c r="C243">
        <v>707</v>
      </c>
      <c r="D243">
        <v>283</v>
      </c>
      <c r="E243" s="1">
        <v>0.40029999999999999</v>
      </c>
      <c r="F243">
        <v>707</v>
      </c>
      <c r="G243">
        <v>282</v>
      </c>
      <c r="H243">
        <v>1</v>
      </c>
      <c r="I243">
        <v>1</v>
      </c>
      <c r="J243">
        <v>222</v>
      </c>
      <c r="K243">
        <v>1</v>
      </c>
      <c r="L243">
        <v>57</v>
      </c>
      <c r="M243">
        <v>0</v>
      </c>
      <c r="N243">
        <f t="shared" si="126"/>
        <v>0.20212765957446807</v>
      </c>
      <c r="O243">
        <f t="shared" si="127"/>
        <v>0.78723404255319152</v>
      </c>
      <c r="P243">
        <f t="shared" si="113"/>
        <v>0.78723404255319152</v>
      </c>
      <c r="Q243" t="str">
        <f t="shared" si="114"/>
        <v>12</v>
      </c>
      <c r="R243" t="s">
        <v>119</v>
      </c>
      <c r="S243">
        <v>12</v>
      </c>
      <c r="T243" t="b">
        <f t="shared" si="124"/>
        <v>1</v>
      </c>
      <c r="U243">
        <f t="shared" si="128"/>
        <v>6.0320855614973259E-2</v>
      </c>
      <c r="V243">
        <f t="shared" si="115"/>
        <v>1</v>
      </c>
      <c r="W243">
        <f t="shared" si="116"/>
        <v>1</v>
      </c>
    </row>
    <row r="244" spans="1:23" x14ac:dyDescent="0.3">
      <c r="A244" t="s">
        <v>369</v>
      </c>
      <c r="B244" t="s">
        <v>370</v>
      </c>
      <c r="C244">
        <v>942</v>
      </c>
      <c r="D244">
        <v>478</v>
      </c>
      <c r="E244" s="1">
        <v>0.50739999999999996</v>
      </c>
      <c r="F244">
        <v>942</v>
      </c>
      <c r="G244">
        <v>477</v>
      </c>
      <c r="H244">
        <v>0</v>
      </c>
      <c r="I244">
        <v>7</v>
      </c>
      <c r="J244">
        <v>387</v>
      </c>
      <c r="K244">
        <v>4</v>
      </c>
      <c r="L244">
        <v>75</v>
      </c>
      <c r="M244">
        <v>4</v>
      </c>
      <c r="N244">
        <f t="shared" si="126"/>
        <v>0.15723270440251572</v>
      </c>
      <c r="O244">
        <f t="shared" si="127"/>
        <v>0.81132075471698117</v>
      </c>
      <c r="P244">
        <f t="shared" si="113"/>
        <v>0.81132075471698117</v>
      </c>
      <c r="Q244" t="str">
        <f t="shared" si="114"/>
        <v>12</v>
      </c>
      <c r="R244" t="s">
        <v>258</v>
      </c>
      <c r="S244">
        <v>12</v>
      </c>
      <c r="T244" t="b">
        <f t="shared" si="124"/>
        <v>1</v>
      </c>
      <c r="U244">
        <f t="shared" si="128"/>
        <v>0.10203208556149733</v>
      </c>
      <c r="V244">
        <f t="shared" si="115"/>
        <v>1</v>
      </c>
      <c r="W244">
        <f t="shared" si="116"/>
        <v>1</v>
      </c>
    </row>
    <row r="245" spans="1:23" x14ac:dyDescent="0.3">
      <c r="A245" t="s">
        <v>371</v>
      </c>
      <c r="B245" t="s">
        <v>372</v>
      </c>
      <c r="C245">
        <v>326</v>
      </c>
      <c r="D245">
        <v>121</v>
      </c>
      <c r="E245" s="1">
        <v>0.37119999999999997</v>
      </c>
      <c r="F245">
        <v>326</v>
      </c>
      <c r="G245">
        <v>120</v>
      </c>
      <c r="H245">
        <v>2</v>
      </c>
      <c r="I245">
        <v>0</v>
      </c>
      <c r="J245">
        <v>93</v>
      </c>
      <c r="K245">
        <v>0</v>
      </c>
      <c r="L245">
        <v>24</v>
      </c>
      <c r="M245">
        <v>1</v>
      </c>
      <c r="N245">
        <f t="shared" si="126"/>
        <v>0.2</v>
      </c>
      <c r="O245">
        <f t="shared" si="127"/>
        <v>0.77500000000000002</v>
      </c>
      <c r="P245">
        <f t="shared" si="113"/>
        <v>0.77500000000000002</v>
      </c>
      <c r="Q245" t="str">
        <f t="shared" si="114"/>
        <v>12</v>
      </c>
      <c r="R245" t="s">
        <v>366</v>
      </c>
      <c r="S245">
        <v>12</v>
      </c>
      <c r="T245" t="b">
        <f t="shared" si="124"/>
        <v>1</v>
      </c>
      <c r="U245">
        <f t="shared" si="128"/>
        <v>2.5668449197860963E-2</v>
      </c>
      <c r="V245">
        <f t="shared" si="115"/>
        <v>1</v>
      </c>
      <c r="W245">
        <f t="shared" si="116"/>
        <v>1</v>
      </c>
    </row>
    <row r="246" spans="1:23" x14ac:dyDescent="0.3">
      <c r="A246" t="s">
        <v>373</v>
      </c>
      <c r="B246" t="s">
        <v>374</v>
      </c>
      <c r="C246">
        <v>946</v>
      </c>
      <c r="D246">
        <v>493</v>
      </c>
      <c r="E246" s="1">
        <v>0.52110000000000001</v>
      </c>
      <c r="F246">
        <v>946</v>
      </c>
      <c r="G246">
        <v>492</v>
      </c>
      <c r="H246">
        <v>5</v>
      </c>
      <c r="I246">
        <v>3</v>
      </c>
      <c r="J246">
        <v>304</v>
      </c>
      <c r="K246">
        <v>13</v>
      </c>
      <c r="L246">
        <v>165</v>
      </c>
      <c r="M246">
        <v>2</v>
      </c>
      <c r="N246">
        <f t="shared" si="126"/>
        <v>0.33536585365853661</v>
      </c>
      <c r="O246">
        <f t="shared" si="127"/>
        <v>0.61788617886178865</v>
      </c>
      <c r="P246">
        <f t="shared" si="113"/>
        <v>0.61788617886178865</v>
      </c>
      <c r="Q246" t="str">
        <f t="shared" si="114"/>
        <v>12</v>
      </c>
      <c r="R246" t="s">
        <v>366</v>
      </c>
      <c r="S246">
        <v>12</v>
      </c>
      <c r="T246" t="b">
        <f t="shared" si="124"/>
        <v>1</v>
      </c>
      <c r="U246">
        <f t="shared" si="128"/>
        <v>0.10524064171122995</v>
      </c>
      <c r="V246">
        <f t="shared" si="115"/>
        <v>1</v>
      </c>
      <c r="W246">
        <f t="shared" si="116"/>
        <v>1</v>
      </c>
    </row>
    <row r="247" spans="1:23" x14ac:dyDescent="0.3">
      <c r="A247" t="s">
        <v>375</v>
      </c>
      <c r="B247" t="s">
        <v>376</v>
      </c>
      <c r="C247">
        <v>1083</v>
      </c>
      <c r="D247">
        <v>523</v>
      </c>
      <c r="E247" s="1">
        <v>0.4829</v>
      </c>
      <c r="F247">
        <v>1083</v>
      </c>
      <c r="G247">
        <v>523</v>
      </c>
      <c r="H247">
        <v>6</v>
      </c>
      <c r="I247">
        <v>1</v>
      </c>
      <c r="J247">
        <v>355</v>
      </c>
      <c r="K247">
        <v>5</v>
      </c>
      <c r="L247">
        <v>153</v>
      </c>
      <c r="M247">
        <v>3</v>
      </c>
      <c r="N247">
        <f t="shared" si="126"/>
        <v>0.29254302103250479</v>
      </c>
      <c r="O247">
        <f t="shared" si="127"/>
        <v>0.67877629063097511</v>
      </c>
      <c r="P247">
        <f t="shared" si="113"/>
        <v>0.67877629063097511</v>
      </c>
      <c r="Q247" t="str">
        <f t="shared" si="114"/>
        <v>12</v>
      </c>
      <c r="R247" t="s">
        <v>119</v>
      </c>
      <c r="S247">
        <v>12</v>
      </c>
      <c r="T247" t="b">
        <f t="shared" si="124"/>
        <v>1</v>
      </c>
      <c r="U247">
        <f t="shared" si="128"/>
        <v>0.1118716577540107</v>
      </c>
      <c r="V247">
        <f t="shared" si="115"/>
        <v>1</v>
      </c>
      <c r="W247">
        <f t="shared" si="116"/>
        <v>1</v>
      </c>
    </row>
    <row r="248" spans="1:23" x14ac:dyDescent="0.3">
      <c r="A248" t="s">
        <v>377</v>
      </c>
      <c r="B248" t="s">
        <v>378</v>
      </c>
      <c r="C248">
        <v>833</v>
      </c>
      <c r="D248">
        <v>340</v>
      </c>
      <c r="E248" s="1">
        <v>0.40820000000000001</v>
      </c>
      <c r="F248">
        <v>833</v>
      </c>
      <c r="G248">
        <v>339</v>
      </c>
      <c r="H248">
        <v>3</v>
      </c>
      <c r="I248">
        <v>1</v>
      </c>
      <c r="J248">
        <v>215</v>
      </c>
      <c r="K248">
        <v>11</v>
      </c>
      <c r="L248">
        <v>108</v>
      </c>
      <c r="M248">
        <v>1</v>
      </c>
      <c r="N248">
        <f t="shared" si="126"/>
        <v>0.31858407079646017</v>
      </c>
      <c r="O248">
        <f t="shared" si="127"/>
        <v>0.63421828908554567</v>
      </c>
      <c r="P248">
        <f t="shared" si="113"/>
        <v>0.63421828908554567</v>
      </c>
      <c r="Q248" t="str">
        <f t="shared" si="114"/>
        <v>12</v>
      </c>
      <c r="R248" t="s">
        <v>119</v>
      </c>
      <c r="S248">
        <v>12</v>
      </c>
      <c r="T248" t="b">
        <f t="shared" si="124"/>
        <v>1</v>
      </c>
      <c r="U248">
        <f t="shared" si="128"/>
        <v>7.2513368983957216E-2</v>
      </c>
      <c r="V248">
        <f t="shared" si="115"/>
        <v>1</v>
      </c>
      <c r="W248">
        <f t="shared" si="116"/>
        <v>1</v>
      </c>
    </row>
    <row r="249" spans="1:23" x14ac:dyDescent="0.3">
      <c r="A249" t="s">
        <v>379</v>
      </c>
      <c r="B249" t="s">
        <v>380</v>
      </c>
      <c r="C249">
        <v>1159</v>
      </c>
      <c r="D249">
        <v>498</v>
      </c>
      <c r="E249" s="1">
        <v>0.42970000000000003</v>
      </c>
      <c r="F249">
        <v>1159</v>
      </c>
      <c r="G249">
        <v>496</v>
      </c>
      <c r="H249">
        <v>3</v>
      </c>
      <c r="I249">
        <v>4</v>
      </c>
      <c r="J249">
        <v>316</v>
      </c>
      <c r="K249">
        <v>7</v>
      </c>
      <c r="L249">
        <v>162</v>
      </c>
      <c r="M249">
        <v>4</v>
      </c>
      <c r="N249">
        <f t="shared" si="126"/>
        <v>0.32661290322580644</v>
      </c>
      <c r="O249">
        <f t="shared" si="127"/>
        <v>0.63709677419354838</v>
      </c>
      <c r="P249">
        <f t="shared" si="113"/>
        <v>0.63709677419354838</v>
      </c>
      <c r="Q249" t="str">
        <f t="shared" si="114"/>
        <v>12</v>
      </c>
      <c r="R249" t="s">
        <v>119</v>
      </c>
      <c r="S249">
        <v>12</v>
      </c>
      <c r="T249" t="b">
        <f t="shared" si="124"/>
        <v>1</v>
      </c>
      <c r="U249">
        <f t="shared" si="128"/>
        <v>0.10609625668449198</v>
      </c>
      <c r="V249">
        <f t="shared" si="115"/>
        <v>1</v>
      </c>
      <c r="W249">
        <f t="shared" si="116"/>
        <v>1</v>
      </c>
    </row>
    <row r="250" spans="1:23" x14ac:dyDescent="0.3">
      <c r="A250" t="s">
        <v>381</v>
      </c>
      <c r="B250" t="s">
        <v>41</v>
      </c>
      <c r="C250">
        <v>0</v>
      </c>
      <c r="D250">
        <v>2394</v>
      </c>
      <c r="E250" t="s">
        <v>42</v>
      </c>
      <c r="F250">
        <v>0</v>
      </c>
      <c r="G250">
        <v>2384</v>
      </c>
      <c r="H250">
        <v>16</v>
      </c>
      <c r="I250">
        <v>9</v>
      </c>
      <c r="J250">
        <v>1658</v>
      </c>
      <c r="K250">
        <v>23</v>
      </c>
      <c r="L250">
        <v>664</v>
      </c>
      <c r="M250">
        <v>14</v>
      </c>
      <c r="N250">
        <f t="shared" si="126"/>
        <v>0.27852348993288589</v>
      </c>
      <c r="O250">
        <f t="shared" si="127"/>
        <v>0.69546979865771807</v>
      </c>
      <c r="P250">
        <f t="shared" si="113"/>
        <v>0.69546979865771807</v>
      </c>
      <c r="Q250" t="str">
        <f t="shared" si="114"/>
        <v>12</v>
      </c>
      <c r="S250" t="s">
        <v>43</v>
      </c>
      <c r="T250" t="b">
        <f t="shared" si="124"/>
        <v>0</v>
      </c>
      <c r="V250">
        <f t="shared" si="115"/>
        <v>1</v>
      </c>
      <c r="W250">
        <f t="shared" si="116"/>
        <v>1</v>
      </c>
    </row>
    <row r="251" spans="1:23" x14ac:dyDescent="0.3">
      <c r="A251" t="s">
        <v>381</v>
      </c>
      <c r="B251" t="s">
        <v>44</v>
      </c>
      <c r="C251">
        <v>0</v>
      </c>
      <c r="D251">
        <v>420</v>
      </c>
      <c r="E251" t="s">
        <v>42</v>
      </c>
      <c r="F251">
        <v>0</v>
      </c>
      <c r="G251">
        <v>418</v>
      </c>
      <c r="H251">
        <v>1</v>
      </c>
      <c r="I251">
        <v>4</v>
      </c>
      <c r="J251">
        <v>330</v>
      </c>
      <c r="K251">
        <v>2</v>
      </c>
      <c r="L251">
        <v>80</v>
      </c>
      <c r="M251">
        <v>1</v>
      </c>
      <c r="N251">
        <f t="shared" si="126"/>
        <v>0.19138755980861244</v>
      </c>
      <c r="O251">
        <f t="shared" si="127"/>
        <v>0.78947368421052633</v>
      </c>
      <c r="P251">
        <f t="shared" si="113"/>
        <v>0.78947368421052633</v>
      </c>
      <c r="Q251" t="str">
        <f t="shared" si="114"/>
        <v>12</v>
      </c>
      <c r="S251" t="s">
        <v>45</v>
      </c>
      <c r="T251" t="b">
        <f t="shared" si="124"/>
        <v>0</v>
      </c>
      <c r="V251">
        <f t="shared" si="115"/>
        <v>1</v>
      </c>
      <c r="W251">
        <f t="shared" si="116"/>
        <v>1</v>
      </c>
    </row>
    <row r="252" spans="1:23" x14ac:dyDescent="0.3">
      <c r="A252" t="s">
        <v>381</v>
      </c>
      <c r="B252" t="s">
        <v>46</v>
      </c>
      <c r="C252">
        <v>0</v>
      </c>
      <c r="D252">
        <v>112</v>
      </c>
      <c r="E252" t="s">
        <v>42</v>
      </c>
      <c r="F252">
        <v>0</v>
      </c>
      <c r="G252">
        <v>112</v>
      </c>
      <c r="H252">
        <v>0</v>
      </c>
      <c r="I252">
        <v>0</v>
      </c>
      <c r="J252">
        <v>74</v>
      </c>
      <c r="K252">
        <v>1</v>
      </c>
      <c r="L252">
        <v>36</v>
      </c>
      <c r="M252">
        <v>1</v>
      </c>
      <c r="N252">
        <f t="shared" si="126"/>
        <v>0.32142857142857145</v>
      </c>
      <c r="O252">
        <f t="shared" si="127"/>
        <v>0.6607142857142857</v>
      </c>
      <c r="P252">
        <f t="shared" si="113"/>
        <v>0.6607142857142857</v>
      </c>
      <c r="Q252" t="str">
        <f t="shared" si="114"/>
        <v>12</v>
      </c>
      <c r="S252" t="s">
        <v>47</v>
      </c>
      <c r="T252" t="b">
        <f t="shared" si="124"/>
        <v>0</v>
      </c>
      <c r="V252">
        <f t="shared" si="115"/>
        <v>1</v>
      </c>
      <c r="W252">
        <f t="shared" si="116"/>
        <v>1</v>
      </c>
    </row>
    <row r="253" spans="1:23" x14ac:dyDescent="0.3">
      <c r="A253" t="s">
        <v>382</v>
      </c>
      <c r="B253" t="s">
        <v>49</v>
      </c>
      <c r="C253">
        <f>SUM(C239:C249)</f>
        <v>12697</v>
      </c>
      <c r="D253">
        <f t="shared" ref="D253:M253" si="129">SUM(D239:D249)</f>
        <v>4686</v>
      </c>
      <c r="F253">
        <f t="shared" si="129"/>
        <v>12697</v>
      </c>
      <c r="G253">
        <f t="shared" si="129"/>
        <v>4675</v>
      </c>
      <c r="H253">
        <f t="shared" si="129"/>
        <v>41</v>
      </c>
      <c r="I253">
        <f t="shared" si="129"/>
        <v>24</v>
      </c>
      <c r="J253">
        <f t="shared" si="129"/>
        <v>3405</v>
      </c>
      <c r="K253">
        <f t="shared" si="129"/>
        <v>50</v>
      </c>
      <c r="L253">
        <f t="shared" si="129"/>
        <v>1134</v>
      </c>
      <c r="M253">
        <f t="shared" si="129"/>
        <v>21</v>
      </c>
      <c r="N253">
        <f t="shared" si="126"/>
        <v>0.24256684491978608</v>
      </c>
      <c r="O253">
        <f t="shared" si="127"/>
        <v>0.72834224598930486</v>
      </c>
      <c r="P253">
        <f t="shared" si="113"/>
        <v>0.72834224598930486</v>
      </c>
      <c r="Q253" t="str">
        <f t="shared" si="114"/>
        <v>12</v>
      </c>
      <c r="S253" t="s">
        <v>50</v>
      </c>
      <c r="T253" t="b">
        <f t="shared" si="124"/>
        <v>0</v>
      </c>
      <c r="V253">
        <f t="shared" si="115"/>
        <v>1</v>
      </c>
      <c r="W253">
        <f t="shared" si="116"/>
        <v>1</v>
      </c>
    </row>
    <row r="254" spans="1:23" x14ac:dyDescent="0.3">
      <c r="A254" t="s">
        <v>383</v>
      </c>
      <c r="B254" t="s">
        <v>52</v>
      </c>
      <c r="G254">
        <f>SUM(G$250:G$252)*SUMIF($R$239:$R$249,$R254,$U$239:$U$249)</f>
        <v>560.36064171122996</v>
      </c>
      <c r="H254">
        <f t="shared" ref="H254:M257" si="130">SUM(H$250:H$252)*SUMIF($R$239:$R$249,$R254,$U$239:$U$249)</f>
        <v>3.269090909090909</v>
      </c>
      <c r="I254">
        <f t="shared" si="130"/>
        <v>2.4998930481283423</v>
      </c>
      <c r="J254">
        <f t="shared" si="130"/>
        <v>396.52149732620319</v>
      </c>
      <c r="K254">
        <f t="shared" si="130"/>
        <v>4.9997860962566847</v>
      </c>
      <c r="L254">
        <f t="shared" si="130"/>
        <v>149.99358288770054</v>
      </c>
      <c r="M254">
        <f t="shared" si="130"/>
        <v>3.0767914438502673</v>
      </c>
      <c r="N254">
        <f t="shared" si="126"/>
        <v>0.26767330130404943</v>
      </c>
      <c r="O254">
        <f t="shared" si="127"/>
        <v>0.7076183939601921</v>
      </c>
      <c r="P254">
        <f t="shared" si="113"/>
        <v>0.7076183939601921</v>
      </c>
      <c r="Q254" t="str">
        <f t="shared" si="114"/>
        <v>12</v>
      </c>
      <c r="R254" t="s">
        <v>183</v>
      </c>
      <c r="S254" t="s">
        <v>19</v>
      </c>
      <c r="T254" t="b">
        <f t="shared" si="124"/>
        <v>0</v>
      </c>
      <c r="U254">
        <f>SUMIF($R$239:$R$249,$R254,$U$239:$U$249)</f>
        <v>0.1922994652406417</v>
      </c>
      <c r="V254">
        <f t="shared" si="115"/>
        <v>1</v>
      </c>
      <c r="W254">
        <f t="shared" si="116"/>
        <v>0</v>
      </c>
    </row>
    <row r="255" spans="1:23" x14ac:dyDescent="0.3">
      <c r="A255" t="s">
        <v>383</v>
      </c>
      <c r="B255" t="s">
        <v>52</v>
      </c>
      <c r="G255">
        <f t="shared" ref="G255:G257" si="131">SUM(G$250:G$252)*SUMIF($R$239:$R$249,$R255,$U$239:$U$249)</f>
        <v>696.86673796791445</v>
      </c>
      <c r="H255">
        <f t="shared" si="130"/>
        <v>4.0654545454545454</v>
      </c>
      <c r="I255">
        <f t="shared" si="130"/>
        <v>3.1088770053475936</v>
      </c>
      <c r="J255">
        <f t="shared" si="130"/>
        <v>493.1157219251337</v>
      </c>
      <c r="K255">
        <f t="shared" si="130"/>
        <v>6.2177540106951872</v>
      </c>
      <c r="L255">
        <f t="shared" si="130"/>
        <v>186.53262032085561</v>
      </c>
      <c r="M255">
        <f t="shared" si="130"/>
        <v>3.8263101604278074</v>
      </c>
      <c r="N255">
        <f t="shared" si="126"/>
        <v>0.26767330130404943</v>
      </c>
      <c r="O255">
        <f t="shared" si="127"/>
        <v>0.70761839396019222</v>
      </c>
      <c r="P255">
        <f t="shared" si="113"/>
        <v>0.70761839396019222</v>
      </c>
      <c r="Q255" t="str">
        <f t="shared" si="114"/>
        <v>12</v>
      </c>
      <c r="R255" t="s">
        <v>258</v>
      </c>
      <c r="S255" t="s">
        <v>19</v>
      </c>
      <c r="T255" t="b">
        <f t="shared" si="124"/>
        <v>0</v>
      </c>
      <c r="U255">
        <f t="shared" ref="U255:U257" si="132">SUMIF($R$239:$R$249,$R255,$U$239:$U$249)</f>
        <v>0.23914438502673796</v>
      </c>
      <c r="V255">
        <f t="shared" si="115"/>
        <v>1</v>
      </c>
      <c r="W255">
        <f t="shared" si="116"/>
        <v>0</v>
      </c>
    </row>
    <row r="256" spans="1:23" x14ac:dyDescent="0.3">
      <c r="A256" t="s">
        <v>383</v>
      </c>
      <c r="B256" t="s">
        <v>52</v>
      </c>
      <c r="G256">
        <f t="shared" si="131"/>
        <v>634.53518716577537</v>
      </c>
      <c r="H256">
        <f t="shared" si="130"/>
        <v>3.7018181818181817</v>
      </c>
      <c r="I256">
        <f t="shared" si="130"/>
        <v>2.8308021390374329</v>
      </c>
      <c r="J256">
        <f t="shared" si="130"/>
        <v>449.00877005347593</v>
      </c>
      <c r="K256">
        <f t="shared" si="130"/>
        <v>5.6616042780748659</v>
      </c>
      <c r="L256">
        <f t="shared" si="130"/>
        <v>169.84812834224599</v>
      </c>
      <c r="M256">
        <f t="shared" si="130"/>
        <v>3.4840641711229945</v>
      </c>
      <c r="N256">
        <f t="shared" si="126"/>
        <v>0.26767330130404943</v>
      </c>
      <c r="O256">
        <f t="shared" si="127"/>
        <v>0.70761839396019222</v>
      </c>
      <c r="P256">
        <f t="shared" si="113"/>
        <v>0.70761839396019222</v>
      </c>
      <c r="Q256" t="str">
        <f t="shared" si="114"/>
        <v>12</v>
      </c>
      <c r="R256" t="s">
        <v>366</v>
      </c>
      <c r="S256" t="s">
        <v>19</v>
      </c>
      <c r="T256" t="b">
        <f t="shared" si="124"/>
        <v>0</v>
      </c>
      <c r="U256">
        <f t="shared" si="132"/>
        <v>0.21775401069518716</v>
      </c>
      <c r="V256">
        <f t="shared" si="115"/>
        <v>1</v>
      </c>
      <c r="W256">
        <f t="shared" si="116"/>
        <v>0</v>
      </c>
    </row>
    <row r="257" spans="1:23" x14ac:dyDescent="0.3">
      <c r="A257" t="s">
        <v>383</v>
      </c>
      <c r="B257" t="s">
        <v>52</v>
      </c>
      <c r="G257">
        <f t="shared" si="131"/>
        <v>1022.2374331550801</v>
      </c>
      <c r="H257">
        <f t="shared" si="130"/>
        <v>5.963636363636363</v>
      </c>
      <c r="I257">
        <f t="shared" si="130"/>
        <v>4.5604278074866302</v>
      </c>
      <c r="J257">
        <f t="shared" si="130"/>
        <v>723.35401069518707</v>
      </c>
      <c r="K257">
        <f t="shared" si="130"/>
        <v>9.1208556149732605</v>
      </c>
      <c r="L257">
        <f t="shared" si="130"/>
        <v>273.62566844919786</v>
      </c>
      <c r="M257">
        <f t="shared" si="130"/>
        <v>5.61283422459893</v>
      </c>
      <c r="N257">
        <f t="shared" si="126"/>
        <v>0.26767330130404943</v>
      </c>
      <c r="O257">
        <f t="shared" si="127"/>
        <v>0.7076183939601921</v>
      </c>
      <c r="P257">
        <f t="shared" si="113"/>
        <v>0.7076183939601921</v>
      </c>
      <c r="Q257" t="str">
        <f t="shared" si="114"/>
        <v>12</v>
      </c>
      <c r="R257" t="s">
        <v>119</v>
      </c>
      <c r="S257" t="s">
        <v>19</v>
      </c>
      <c r="T257" t="b">
        <f t="shared" si="124"/>
        <v>0</v>
      </c>
      <c r="U257">
        <f t="shared" si="132"/>
        <v>0.35080213903743312</v>
      </c>
      <c r="V257">
        <f t="shared" si="115"/>
        <v>1</v>
      </c>
      <c r="W257">
        <f t="shared" si="116"/>
        <v>0</v>
      </c>
    </row>
    <row r="258" spans="1:23" x14ac:dyDescent="0.3">
      <c r="A258" t="s">
        <v>384</v>
      </c>
      <c r="B258" t="s">
        <v>54</v>
      </c>
      <c r="G258">
        <f>SUM(H258:M258)</f>
        <v>560.36064171122996</v>
      </c>
      <c r="H258">
        <f>(SUMIF($R$239:$R$249,$R258,H$239:H$249)/(SUMIF($R$239:$R$249,$R258,$G$239:$G$249))-H$253/$G$253)*$U254*SUM($G$250:$G$252)+H254</f>
        <v>6.4577997197517796</v>
      </c>
      <c r="I258">
        <f t="shared" ref="I258:M258" si="133">(SUMIF($R$239:$R$249,$R258,I$239:I$249)/(SUMIF($R$239:$R$249,$R258,$G$239:$G$249))-I$253/$G$253)*$U254*SUM($G$250:$G$252)+I254</f>
        <v>2.7397528553861994</v>
      </c>
      <c r="J258">
        <f t="shared" si="133"/>
        <v>443.40748983385276</v>
      </c>
      <c r="K258">
        <f t="shared" si="133"/>
        <v>2.1232016929280224</v>
      </c>
      <c r="L258">
        <f t="shared" si="133"/>
        <v>103.20278765763965</v>
      </c>
      <c r="M258">
        <f t="shared" si="133"/>
        <v>2.4296099516714804</v>
      </c>
      <c r="N258">
        <f t="shared" si="126"/>
        <v>0.18417208486034789</v>
      </c>
      <c r="O258">
        <f t="shared" si="127"/>
        <v>0.79128949613551458</v>
      </c>
      <c r="P258">
        <f t="shared" si="113"/>
        <v>0.79128949613551458</v>
      </c>
      <c r="Q258" t="str">
        <f t="shared" si="114"/>
        <v>12</v>
      </c>
      <c r="R258" t="s">
        <v>183</v>
      </c>
      <c r="S258" t="s">
        <v>18</v>
      </c>
      <c r="T258" t="b">
        <f t="shared" si="124"/>
        <v>0</v>
      </c>
      <c r="V258">
        <f t="shared" si="115"/>
        <v>0</v>
      </c>
      <c r="W258">
        <f t="shared" si="116"/>
        <v>1</v>
      </c>
    </row>
    <row r="259" spans="1:23" x14ac:dyDescent="0.3">
      <c r="A259" t="s">
        <v>384</v>
      </c>
      <c r="B259" t="s">
        <v>54</v>
      </c>
      <c r="G259">
        <f t="shared" ref="G259:G261" si="134">SUM(H259:M259)</f>
        <v>696.86673796791456</v>
      </c>
      <c r="H259">
        <f t="shared" ref="H259:M259" si="135">(SUMIF($R$239:$R$249,$R259,H$239:H$249)/(SUMIF($R$239:$R$249,$R259,$G$239:$G$249))-H$253/$G$253)*$U255*SUM($G$250:$G$252)+H255</f>
        <v>1.0704735279819269</v>
      </c>
      <c r="I259">
        <f t="shared" si="135"/>
        <v>4.5179033772770172</v>
      </c>
      <c r="J259">
        <f t="shared" si="135"/>
        <v>536.56914592925159</v>
      </c>
      <c r="K259">
        <f t="shared" si="135"/>
        <v>1.2578958506105415</v>
      </c>
      <c r="L259">
        <f t="shared" si="135"/>
        <v>149.63874206297007</v>
      </c>
      <c r="M259">
        <f t="shared" si="135"/>
        <v>3.8125772198232717</v>
      </c>
      <c r="N259">
        <f t="shared" si="126"/>
        <v>0.21473078554347619</v>
      </c>
      <c r="O259">
        <f t="shared" si="127"/>
        <v>0.76997382238949186</v>
      </c>
      <c r="P259">
        <f t="shared" ref="P259:P322" si="136">IF(G259="","",IF(G259=0,10,IF(G259=0,10,IF(N259=O259,9,IF(O259&gt;N259,O259,N259+2)))))</f>
        <v>0.76997382238949186</v>
      </c>
      <c r="Q259" t="str">
        <f t="shared" ref="Q259:Q261" si="137">IF(LEFT(A259,3)="Dis",Q258,IF(LEFT(A259,2)="HD",Q258,LEFT(A259,2)))</f>
        <v>12</v>
      </c>
      <c r="R259" t="s">
        <v>258</v>
      </c>
      <c r="S259" t="s">
        <v>18</v>
      </c>
      <c r="T259" t="b">
        <f t="shared" si="124"/>
        <v>0</v>
      </c>
      <c r="V259">
        <f t="shared" ref="V259:V322" si="138">IF(S259="","",IF(S259="WE",0,1))</f>
        <v>0</v>
      </c>
      <c r="W259">
        <f t="shared" ref="W259:W322" si="139">IF(S259="","",IF(S259="SL",0,1))</f>
        <v>1</v>
      </c>
    </row>
    <row r="260" spans="1:23" x14ac:dyDescent="0.3">
      <c r="A260" t="s">
        <v>384</v>
      </c>
      <c r="B260" t="s">
        <v>54</v>
      </c>
      <c r="G260">
        <f t="shared" si="134"/>
        <v>634.53518716577537</v>
      </c>
      <c r="H260">
        <f t="shared" ref="H260:M261" si="140">(SUMIF($R$239:$R$249,$R260,H$239:H$249)/(SUMIF($R$239:$R$249,$R260,$G$239:$G$249))-H$253/$G$253)*$U256*SUM($G$250:$G$252)+H256</f>
        <v>4.3700657382252848</v>
      </c>
      <c r="I260">
        <f t="shared" si="140"/>
        <v>2.0665573279190137</v>
      </c>
      <c r="J260">
        <f t="shared" si="140"/>
        <v>412.57447865252078</v>
      </c>
      <c r="K260">
        <f t="shared" si="140"/>
        <v>9.4714953244302098</v>
      </c>
      <c r="L260">
        <f t="shared" si="140"/>
        <v>202.30226689925365</v>
      </c>
      <c r="M260">
        <f t="shared" si="140"/>
        <v>3.7503232234264634</v>
      </c>
      <c r="N260">
        <f t="shared" si="126"/>
        <v>0.31881961944909637</v>
      </c>
      <c r="O260">
        <f t="shared" si="127"/>
        <v>0.65019952714574003</v>
      </c>
      <c r="P260">
        <f t="shared" si="136"/>
        <v>0.65019952714574003</v>
      </c>
      <c r="Q260" t="str">
        <f t="shared" si="137"/>
        <v>12</v>
      </c>
      <c r="R260" t="s">
        <v>366</v>
      </c>
      <c r="S260" t="s">
        <v>18</v>
      </c>
      <c r="T260" t="b">
        <f t="shared" si="124"/>
        <v>0</v>
      </c>
      <c r="V260">
        <f t="shared" si="138"/>
        <v>0</v>
      </c>
      <c r="W260">
        <f t="shared" si="139"/>
        <v>1</v>
      </c>
    </row>
    <row r="261" spans="1:23" x14ac:dyDescent="0.3">
      <c r="A261" t="s">
        <v>384</v>
      </c>
      <c r="B261" t="s">
        <v>54</v>
      </c>
      <c r="G261">
        <f t="shared" si="134"/>
        <v>1022.2374331550802</v>
      </c>
      <c r="H261">
        <f t="shared" si="140"/>
        <v>5.1016610140410075</v>
      </c>
      <c r="I261">
        <f t="shared" si="140"/>
        <v>3.6757864394177697</v>
      </c>
      <c r="J261">
        <f t="shared" si="140"/>
        <v>669.44888558437469</v>
      </c>
      <c r="K261">
        <f t="shared" si="140"/>
        <v>13.147407132031226</v>
      </c>
      <c r="L261">
        <f t="shared" si="140"/>
        <v>324.85620338013666</v>
      </c>
      <c r="M261">
        <f t="shared" si="140"/>
        <v>6.007489605078784</v>
      </c>
      <c r="N261">
        <f t="shared" si="126"/>
        <v>0.31778938321353156</v>
      </c>
      <c r="O261">
        <f t="shared" si="127"/>
        <v>0.65488590406844827</v>
      </c>
      <c r="P261">
        <f t="shared" si="136"/>
        <v>0.65488590406844827</v>
      </c>
      <c r="Q261" t="str">
        <f t="shared" si="137"/>
        <v>12</v>
      </c>
      <c r="R261" t="s">
        <v>119</v>
      </c>
      <c r="S261" t="s">
        <v>18</v>
      </c>
      <c r="T261" t="b">
        <f t="shared" si="124"/>
        <v>0</v>
      </c>
      <c r="V261">
        <f t="shared" si="138"/>
        <v>0</v>
      </c>
      <c r="W261">
        <f t="shared" si="139"/>
        <v>1</v>
      </c>
    </row>
    <row r="262" spans="1:23" x14ac:dyDescent="0.3">
      <c r="P262" t="str">
        <f t="shared" si="136"/>
        <v/>
      </c>
      <c r="Q262" t="str">
        <f>IF(LEFT(A262,3)="Dis",Q253,IF(LEFT(A262,2)="HD",Q253,LEFT(A262,2)))</f>
        <v/>
      </c>
      <c r="V262" t="str">
        <f t="shared" si="138"/>
        <v/>
      </c>
      <c r="W262" t="str">
        <f t="shared" si="139"/>
        <v/>
      </c>
    </row>
    <row r="263" spans="1:23" x14ac:dyDescent="0.3">
      <c r="A263" t="s">
        <v>385</v>
      </c>
      <c r="B263" t="s">
        <v>386</v>
      </c>
      <c r="C263">
        <v>1886</v>
      </c>
      <c r="D263">
        <v>961</v>
      </c>
      <c r="E263" s="1">
        <v>0.50949999999999995</v>
      </c>
      <c r="F263">
        <v>1886</v>
      </c>
      <c r="G263">
        <v>959</v>
      </c>
      <c r="H263">
        <v>11</v>
      </c>
      <c r="I263">
        <v>4</v>
      </c>
      <c r="J263">
        <v>700</v>
      </c>
      <c r="K263">
        <v>10</v>
      </c>
      <c r="L263">
        <v>228</v>
      </c>
      <c r="M263">
        <v>6</v>
      </c>
      <c r="N263">
        <f t="shared" si="126"/>
        <v>0.23774765380604795</v>
      </c>
      <c r="O263">
        <f t="shared" si="127"/>
        <v>0.72992700729927007</v>
      </c>
      <c r="P263">
        <f t="shared" si="136"/>
        <v>0.72992700729927007</v>
      </c>
      <c r="Q263" t="str">
        <f t="shared" ref="Q263:Q326" si="141">IF(LEFT(A263,3)="Dis",Q262,IF(LEFT(A263,2)="HD",Q262,LEFT(A263,2)))</f>
        <v>13</v>
      </c>
      <c r="R263" t="s">
        <v>366</v>
      </c>
      <c r="S263">
        <v>13</v>
      </c>
      <c r="T263" t="b">
        <f>IF(S263="","",ISNUMBER(S263))</f>
        <v>1</v>
      </c>
      <c r="U263">
        <f>G263/G$276</f>
        <v>0.13684360730593606</v>
      </c>
      <c r="V263">
        <f t="shared" si="138"/>
        <v>1</v>
      </c>
      <c r="W263">
        <f t="shared" si="139"/>
        <v>1</v>
      </c>
    </row>
    <row r="264" spans="1:23" x14ac:dyDescent="0.3">
      <c r="A264" t="s">
        <v>387</v>
      </c>
      <c r="B264" t="s">
        <v>388</v>
      </c>
      <c r="C264">
        <v>1979</v>
      </c>
      <c r="D264">
        <v>900</v>
      </c>
      <c r="E264" s="1">
        <v>0.45479999999999998</v>
      </c>
      <c r="F264">
        <v>1979</v>
      </c>
      <c r="G264">
        <v>898</v>
      </c>
      <c r="H264">
        <v>3</v>
      </c>
      <c r="I264">
        <v>1</v>
      </c>
      <c r="J264">
        <v>688</v>
      </c>
      <c r="K264">
        <v>10</v>
      </c>
      <c r="L264">
        <v>190</v>
      </c>
      <c r="M264">
        <v>6</v>
      </c>
      <c r="N264">
        <f t="shared" si="126"/>
        <v>0.21158129175946547</v>
      </c>
      <c r="O264">
        <f t="shared" si="127"/>
        <v>0.76614699331848557</v>
      </c>
      <c r="P264">
        <f t="shared" si="136"/>
        <v>0.76614699331848557</v>
      </c>
      <c r="Q264" t="str">
        <f t="shared" si="141"/>
        <v>13</v>
      </c>
      <c r="R264" t="s">
        <v>366</v>
      </c>
      <c r="S264">
        <v>13</v>
      </c>
      <c r="T264" t="b">
        <f t="shared" ref="T264:T331" si="142">IF(S264="","",ISNUMBER(S264))</f>
        <v>1</v>
      </c>
      <c r="U264">
        <f t="shared" ref="U264:U272" si="143">G264/G$276</f>
        <v>0.1281392694063927</v>
      </c>
      <c r="V264">
        <f t="shared" si="138"/>
        <v>1</v>
      </c>
      <c r="W264">
        <f t="shared" si="139"/>
        <v>1</v>
      </c>
    </row>
    <row r="265" spans="1:23" x14ac:dyDescent="0.3">
      <c r="A265" t="s">
        <v>389</v>
      </c>
      <c r="B265" t="s">
        <v>390</v>
      </c>
      <c r="C265">
        <v>1837</v>
      </c>
      <c r="D265">
        <v>786</v>
      </c>
      <c r="E265" s="1">
        <v>0.4279</v>
      </c>
      <c r="F265">
        <v>1837</v>
      </c>
      <c r="G265">
        <v>785</v>
      </c>
      <c r="H265">
        <v>5</v>
      </c>
      <c r="I265">
        <v>6</v>
      </c>
      <c r="J265">
        <v>636</v>
      </c>
      <c r="K265">
        <v>5</v>
      </c>
      <c r="L265">
        <v>129</v>
      </c>
      <c r="M265">
        <v>4</v>
      </c>
      <c r="N265">
        <f t="shared" si="126"/>
        <v>0.16433121019108279</v>
      </c>
      <c r="O265">
        <f t="shared" si="127"/>
        <v>0.81019108280254781</v>
      </c>
      <c r="P265">
        <f t="shared" si="136"/>
        <v>0.81019108280254781</v>
      </c>
      <c r="Q265" t="str">
        <f t="shared" si="141"/>
        <v>13</v>
      </c>
      <c r="R265" t="s">
        <v>366</v>
      </c>
      <c r="S265">
        <v>13</v>
      </c>
      <c r="T265" t="b">
        <f t="shared" si="142"/>
        <v>1</v>
      </c>
      <c r="U265">
        <f t="shared" si="143"/>
        <v>0.1120148401826484</v>
      </c>
      <c r="V265">
        <f t="shared" si="138"/>
        <v>1</v>
      </c>
      <c r="W265">
        <f t="shared" si="139"/>
        <v>1</v>
      </c>
    </row>
    <row r="266" spans="1:23" x14ac:dyDescent="0.3">
      <c r="A266" t="s">
        <v>391</v>
      </c>
      <c r="B266" t="s">
        <v>392</v>
      </c>
      <c r="C266">
        <v>797</v>
      </c>
      <c r="D266">
        <v>369</v>
      </c>
      <c r="E266" s="1">
        <v>0.46300000000000002</v>
      </c>
      <c r="F266">
        <v>797</v>
      </c>
      <c r="G266">
        <v>369</v>
      </c>
      <c r="H266">
        <v>4</v>
      </c>
      <c r="I266">
        <v>3</v>
      </c>
      <c r="J266">
        <v>286</v>
      </c>
      <c r="K266">
        <v>1</v>
      </c>
      <c r="L266">
        <v>74</v>
      </c>
      <c r="M266">
        <v>1</v>
      </c>
      <c r="N266">
        <f t="shared" si="126"/>
        <v>0.20054200542005421</v>
      </c>
      <c r="O266">
        <f t="shared" si="127"/>
        <v>0.77506775067750677</v>
      </c>
      <c r="P266">
        <f t="shared" si="136"/>
        <v>0.77506775067750677</v>
      </c>
      <c r="Q266" t="str">
        <f t="shared" si="141"/>
        <v>13</v>
      </c>
      <c r="R266" t="s">
        <v>366</v>
      </c>
      <c r="S266">
        <v>13</v>
      </c>
      <c r="T266" t="b">
        <f t="shared" si="142"/>
        <v>1</v>
      </c>
      <c r="U266">
        <f t="shared" si="143"/>
        <v>5.2654109589041098E-2</v>
      </c>
      <c r="V266">
        <f t="shared" si="138"/>
        <v>1</v>
      </c>
      <c r="W266">
        <f t="shared" si="139"/>
        <v>1</v>
      </c>
    </row>
    <row r="267" spans="1:23" x14ac:dyDescent="0.3">
      <c r="A267" t="s">
        <v>393</v>
      </c>
      <c r="B267" t="s">
        <v>394</v>
      </c>
      <c r="C267">
        <v>1802</v>
      </c>
      <c r="D267">
        <v>709</v>
      </c>
      <c r="E267" s="1">
        <v>0.39350000000000002</v>
      </c>
      <c r="F267">
        <v>1802</v>
      </c>
      <c r="G267">
        <v>703</v>
      </c>
      <c r="H267">
        <v>5</v>
      </c>
      <c r="I267">
        <v>2</v>
      </c>
      <c r="J267">
        <v>475</v>
      </c>
      <c r="K267">
        <v>7</v>
      </c>
      <c r="L267">
        <v>213</v>
      </c>
      <c r="M267">
        <v>1</v>
      </c>
      <c r="N267">
        <f t="shared" si="126"/>
        <v>0.30298719772403981</v>
      </c>
      <c r="O267">
        <f t="shared" si="127"/>
        <v>0.67567567567567566</v>
      </c>
      <c r="P267">
        <f t="shared" si="136"/>
        <v>0.67567567567567566</v>
      </c>
      <c r="Q267" t="str">
        <f t="shared" si="141"/>
        <v>13</v>
      </c>
      <c r="R267" t="s">
        <v>366</v>
      </c>
      <c r="S267">
        <v>13</v>
      </c>
      <c r="T267" t="b">
        <f t="shared" si="142"/>
        <v>1</v>
      </c>
      <c r="U267">
        <f t="shared" si="143"/>
        <v>0.10031392694063927</v>
      </c>
      <c r="V267">
        <f t="shared" si="138"/>
        <v>1</v>
      </c>
      <c r="W267">
        <f t="shared" si="139"/>
        <v>1</v>
      </c>
    </row>
    <row r="268" spans="1:23" x14ac:dyDescent="0.3">
      <c r="A268" t="s">
        <v>395</v>
      </c>
      <c r="B268" t="s">
        <v>396</v>
      </c>
      <c r="C268">
        <v>1995</v>
      </c>
      <c r="D268">
        <v>795</v>
      </c>
      <c r="E268" s="1">
        <v>0.39850000000000002</v>
      </c>
      <c r="F268">
        <v>1995</v>
      </c>
      <c r="G268">
        <v>793</v>
      </c>
      <c r="H268">
        <v>5</v>
      </c>
      <c r="I268">
        <v>3</v>
      </c>
      <c r="J268">
        <v>597</v>
      </c>
      <c r="K268">
        <v>9</v>
      </c>
      <c r="L268">
        <v>178</v>
      </c>
      <c r="M268">
        <v>1</v>
      </c>
      <c r="N268">
        <f t="shared" si="126"/>
        <v>0.2244640605296343</v>
      </c>
      <c r="O268">
        <f t="shared" si="127"/>
        <v>0.75283732660781844</v>
      </c>
      <c r="P268">
        <f t="shared" si="136"/>
        <v>0.75283732660781844</v>
      </c>
      <c r="Q268" t="str">
        <f t="shared" si="141"/>
        <v>13</v>
      </c>
      <c r="R268" t="s">
        <v>366</v>
      </c>
      <c r="S268">
        <v>13</v>
      </c>
      <c r="T268" t="b">
        <f t="shared" si="142"/>
        <v>1</v>
      </c>
      <c r="U268">
        <f t="shared" si="143"/>
        <v>0.11315639269406393</v>
      </c>
      <c r="V268">
        <f t="shared" si="138"/>
        <v>1</v>
      </c>
      <c r="W268">
        <f t="shared" si="139"/>
        <v>1</v>
      </c>
    </row>
    <row r="269" spans="1:23" x14ac:dyDescent="0.3">
      <c r="A269" t="s">
        <v>397</v>
      </c>
      <c r="B269" t="s">
        <v>398</v>
      </c>
      <c r="C269">
        <v>1190</v>
      </c>
      <c r="D269">
        <v>551</v>
      </c>
      <c r="E269" s="1">
        <v>0.46300000000000002</v>
      </c>
      <c r="F269">
        <v>1190</v>
      </c>
      <c r="G269">
        <v>550</v>
      </c>
      <c r="H269">
        <v>2</v>
      </c>
      <c r="I269">
        <v>6</v>
      </c>
      <c r="J269">
        <v>424</v>
      </c>
      <c r="K269">
        <v>10</v>
      </c>
      <c r="L269">
        <v>108</v>
      </c>
      <c r="M269">
        <v>0</v>
      </c>
      <c r="N269">
        <f t="shared" si="126"/>
        <v>0.19636363636363635</v>
      </c>
      <c r="O269">
        <f t="shared" si="127"/>
        <v>0.77090909090909088</v>
      </c>
      <c r="P269">
        <f t="shared" si="136"/>
        <v>0.77090909090909088</v>
      </c>
      <c r="Q269" t="str">
        <f t="shared" si="141"/>
        <v>13</v>
      </c>
      <c r="R269" t="s">
        <v>366</v>
      </c>
      <c r="S269">
        <v>13</v>
      </c>
      <c r="T269" t="b">
        <f t="shared" si="142"/>
        <v>1</v>
      </c>
      <c r="U269">
        <f t="shared" si="143"/>
        <v>7.8481735159817351E-2</v>
      </c>
      <c r="V269">
        <f t="shared" si="138"/>
        <v>1</v>
      </c>
      <c r="W269">
        <f t="shared" si="139"/>
        <v>1</v>
      </c>
    </row>
    <row r="270" spans="1:23" x14ac:dyDescent="0.3">
      <c r="A270" t="s">
        <v>399</v>
      </c>
      <c r="B270" t="s">
        <v>400</v>
      </c>
      <c r="C270">
        <v>1297</v>
      </c>
      <c r="D270">
        <v>589</v>
      </c>
      <c r="E270" s="1">
        <v>0.4541</v>
      </c>
      <c r="F270">
        <v>1297</v>
      </c>
      <c r="G270">
        <v>589</v>
      </c>
      <c r="H270">
        <v>2</v>
      </c>
      <c r="I270">
        <v>2</v>
      </c>
      <c r="J270">
        <v>461</v>
      </c>
      <c r="K270">
        <v>6</v>
      </c>
      <c r="L270">
        <v>113</v>
      </c>
      <c r="M270">
        <v>5</v>
      </c>
      <c r="N270">
        <f t="shared" si="126"/>
        <v>0.19185059422750425</v>
      </c>
      <c r="O270">
        <f t="shared" si="127"/>
        <v>0.78268251273344647</v>
      </c>
      <c r="P270">
        <f t="shared" si="136"/>
        <v>0.78268251273344647</v>
      </c>
      <c r="Q270" t="str">
        <f t="shared" si="141"/>
        <v>13</v>
      </c>
      <c r="R270" t="s">
        <v>366</v>
      </c>
      <c r="S270">
        <v>13</v>
      </c>
      <c r="T270" t="b">
        <f t="shared" si="142"/>
        <v>1</v>
      </c>
      <c r="U270">
        <f t="shared" si="143"/>
        <v>8.404680365296803E-2</v>
      </c>
      <c r="V270">
        <f t="shared" si="138"/>
        <v>1</v>
      </c>
      <c r="W270">
        <f t="shared" si="139"/>
        <v>1</v>
      </c>
    </row>
    <row r="271" spans="1:23" x14ac:dyDescent="0.3">
      <c r="A271" t="s">
        <v>401</v>
      </c>
      <c r="B271" t="s">
        <v>402</v>
      </c>
      <c r="C271">
        <v>2040</v>
      </c>
      <c r="D271">
        <v>960</v>
      </c>
      <c r="E271" s="1">
        <v>0.47060000000000002</v>
      </c>
      <c r="F271">
        <v>2040</v>
      </c>
      <c r="G271">
        <v>959</v>
      </c>
      <c r="H271">
        <v>4</v>
      </c>
      <c r="I271">
        <v>4</v>
      </c>
      <c r="J271">
        <v>755</v>
      </c>
      <c r="K271">
        <v>10</v>
      </c>
      <c r="L271">
        <v>181</v>
      </c>
      <c r="M271">
        <v>5</v>
      </c>
      <c r="N271">
        <f t="shared" si="126"/>
        <v>0.18873826903023982</v>
      </c>
      <c r="O271">
        <f t="shared" si="127"/>
        <v>0.78727841501564133</v>
      </c>
      <c r="P271">
        <f t="shared" si="136"/>
        <v>0.78727841501564133</v>
      </c>
      <c r="Q271" t="str">
        <f t="shared" si="141"/>
        <v>13</v>
      </c>
      <c r="R271" t="s">
        <v>366</v>
      </c>
      <c r="S271">
        <v>13</v>
      </c>
      <c r="T271" t="b">
        <f t="shared" si="142"/>
        <v>1</v>
      </c>
      <c r="U271">
        <f t="shared" si="143"/>
        <v>0.13684360730593606</v>
      </c>
      <c r="V271">
        <f t="shared" si="138"/>
        <v>1</v>
      </c>
      <c r="W271">
        <f t="shared" si="139"/>
        <v>1</v>
      </c>
    </row>
    <row r="272" spans="1:23" x14ac:dyDescent="0.3">
      <c r="A272" t="s">
        <v>403</v>
      </c>
      <c r="B272" t="s">
        <v>404</v>
      </c>
      <c r="C272">
        <v>888</v>
      </c>
      <c r="D272">
        <v>404</v>
      </c>
      <c r="E272" s="1">
        <v>0.45500000000000002</v>
      </c>
      <c r="F272">
        <v>888</v>
      </c>
      <c r="G272">
        <v>403</v>
      </c>
      <c r="H272">
        <v>1</v>
      </c>
      <c r="I272">
        <v>2</v>
      </c>
      <c r="J272">
        <v>315</v>
      </c>
      <c r="K272">
        <v>3</v>
      </c>
      <c r="L272">
        <v>79</v>
      </c>
      <c r="M272">
        <v>3</v>
      </c>
      <c r="N272">
        <f t="shared" si="126"/>
        <v>0.19602977667493796</v>
      </c>
      <c r="O272">
        <f t="shared" si="127"/>
        <v>0.78163771712158814</v>
      </c>
      <c r="P272">
        <f t="shared" si="136"/>
        <v>0.78163771712158814</v>
      </c>
      <c r="Q272" t="str">
        <f t="shared" si="141"/>
        <v>13</v>
      </c>
      <c r="R272" t="s">
        <v>366</v>
      </c>
      <c r="S272">
        <v>13</v>
      </c>
      <c r="T272" t="b">
        <f t="shared" si="142"/>
        <v>1</v>
      </c>
      <c r="U272">
        <f t="shared" si="143"/>
        <v>5.7505707762557076E-2</v>
      </c>
      <c r="V272">
        <f t="shared" si="138"/>
        <v>1</v>
      </c>
      <c r="W272">
        <f t="shared" si="139"/>
        <v>1</v>
      </c>
    </row>
    <row r="273" spans="1:23" x14ac:dyDescent="0.3">
      <c r="A273" t="s">
        <v>15</v>
      </c>
      <c r="B273" t="s">
        <v>41</v>
      </c>
      <c r="C273">
        <v>0</v>
      </c>
      <c r="D273">
        <v>2757</v>
      </c>
      <c r="E273" t="s">
        <v>42</v>
      </c>
      <c r="F273">
        <v>0</v>
      </c>
      <c r="G273">
        <v>2750</v>
      </c>
      <c r="H273">
        <v>11</v>
      </c>
      <c r="I273">
        <v>12</v>
      </c>
      <c r="J273">
        <v>1832</v>
      </c>
      <c r="K273">
        <v>33</v>
      </c>
      <c r="L273">
        <v>849</v>
      </c>
      <c r="M273">
        <v>13</v>
      </c>
      <c r="N273">
        <f t="shared" si="126"/>
        <v>0.30872727272727274</v>
      </c>
      <c r="O273">
        <f t="shared" si="127"/>
        <v>0.66618181818181821</v>
      </c>
      <c r="P273">
        <f t="shared" si="136"/>
        <v>0.66618181818181821</v>
      </c>
      <c r="Q273" t="str">
        <f t="shared" si="141"/>
        <v>13</v>
      </c>
      <c r="R273" t="s">
        <v>366</v>
      </c>
      <c r="S273" t="s">
        <v>43</v>
      </c>
      <c r="T273" t="b">
        <f t="shared" si="142"/>
        <v>0</v>
      </c>
      <c r="V273">
        <f t="shared" si="138"/>
        <v>1</v>
      </c>
      <c r="W273">
        <f t="shared" si="139"/>
        <v>1</v>
      </c>
    </row>
    <row r="274" spans="1:23" x14ac:dyDescent="0.3">
      <c r="A274" t="s">
        <v>15</v>
      </c>
      <c r="B274" t="s">
        <v>44</v>
      </c>
      <c r="C274">
        <v>0</v>
      </c>
      <c r="D274">
        <v>918</v>
      </c>
      <c r="E274" t="s">
        <v>42</v>
      </c>
      <c r="F274">
        <v>0</v>
      </c>
      <c r="G274">
        <v>911</v>
      </c>
      <c r="H274">
        <v>5</v>
      </c>
      <c r="I274">
        <v>3</v>
      </c>
      <c r="J274">
        <v>689</v>
      </c>
      <c r="K274">
        <v>9</v>
      </c>
      <c r="L274">
        <v>198</v>
      </c>
      <c r="M274">
        <v>7</v>
      </c>
      <c r="N274">
        <f t="shared" si="126"/>
        <v>0.21734357848518113</v>
      </c>
      <c r="O274">
        <f t="shared" si="127"/>
        <v>0.75631174533479695</v>
      </c>
      <c r="P274">
        <f t="shared" si="136"/>
        <v>0.75631174533479695</v>
      </c>
      <c r="Q274" t="str">
        <f t="shared" si="141"/>
        <v>13</v>
      </c>
      <c r="R274" t="s">
        <v>366</v>
      </c>
      <c r="S274" t="s">
        <v>45</v>
      </c>
      <c r="T274" t="b">
        <f t="shared" si="142"/>
        <v>0</v>
      </c>
      <c r="V274">
        <f t="shared" si="138"/>
        <v>1</v>
      </c>
      <c r="W274">
        <f t="shared" si="139"/>
        <v>1</v>
      </c>
    </row>
    <row r="275" spans="1:23" x14ac:dyDescent="0.3">
      <c r="A275" t="s">
        <v>15</v>
      </c>
      <c r="B275" t="s">
        <v>46</v>
      </c>
      <c r="C275">
        <v>0</v>
      </c>
      <c r="D275">
        <v>859</v>
      </c>
      <c r="E275" t="s">
        <v>42</v>
      </c>
      <c r="F275">
        <v>0</v>
      </c>
      <c r="G275">
        <v>857</v>
      </c>
      <c r="H275">
        <v>3</v>
      </c>
      <c r="I275">
        <v>7</v>
      </c>
      <c r="J275">
        <v>574</v>
      </c>
      <c r="K275">
        <v>9</v>
      </c>
      <c r="L275">
        <v>260</v>
      </c>
      <c r="M275">
        <v>4</v>
      </c>
      <c r="N275">
        <f t="shared" si="126"/>
        <v>0.3033838973162194</v>
      </c>
      <c r="O275">
        <f t="shared" si="127"/>
        <v>0.66977829638273045</v>
      </c>
      <c r="P275">
        <f t="shared" si="136"/>
        <v>0.66977829638273045</v>
      </c>
      <c r="Q275" t="str">
        <f t="shared" si="141"/>
        <v>13</v>
      </c>
      <c r="R275" t="s">
        <v>366</v>
      </c>
      <c r="S275" t="s">
        <v>47</v>
      </c>
      <c r="T275" t="b">
        <f t="shared" si="142"/>
        <v>0</v>
      </c>
      <c r="V275">
        <f t="shared" si="138"/>
        <v>1</v>
      </c>
      <c r="W275">
        <f t="shared" si="139"/>
        <v>1</v>
      </c>
    </row>
    <row r="276" spans="1:23" x14ac:dyDescent="0.3">
      <c r="A276" t="s">
        <v>405</v>
      </c>
      <c r="B276" t="s">
        <v>49</v>
      </c>
      <c r="C276">
        <f>SUM(C263:C272)</f>
        <v>15711</v>
      </c>
      <c r="D276">
        <f>SUM(D263:D272)</f>
        <v>7024</v>
      </c>
      <c r="F276">
        <f t="shared" ref="F276:M276" si="144">SUM(F263:F272)</f>
        <v>15711</v>
      </c>
      <c r="G276">
        <f t="shared" si="144"/>
        <v>7008</v>
      </c>
      <c r="H276">
        <f t="shared" si="144"/>
        <v>42</v>
      </c>
      <c r="I276">
        <f t="shared" si="144"/>
        <v>33</v>
      </c>
      <c r="J276">
        <f t="shared" si="144"/>
        <v>5337</v>
      </c>
      <c r="K276">
        <f t="shared" si="144"/>
        <v>71</v>
      </c>
      <c r="L276">
        <f t="shared" si="144"/>
        <v>1493</v>
      </c>
      <c r="M276">
        <f t="shared" si="144"/>
        <v>32</v>
      </c>
      <c r="N276">
        <f t="shared" si="126"/>
        <v>0.21304223744292236</v>
      </c>
      <c r="O276">
        <f t="shared" si="127"/>
        <v>0.7615582191780822</v>
      </c>
      <c r="P276">
        <f t="shared" si="136"/>
        <v>0.7615582191780822</v>
      </c>
      <c r="Q276" t="str">
        <f t="shared" si="141"/>
        <v>13</v>
      </c>
      <c r="S276" t="s">
        <v>50</v>
      </c>
      <c r="T276" t="b">
        <f t="shared" si="142"/>
        <v>0</v>
      </c>
      <c r="V276">
        <f t="shared" si="138"/>
        <v>1</v>
      </c>
      <c r="W276">
        <f t="shared" si="139"/>
        <v>1</v>
      </c>
    </row>
    <row r="277" spans="1:23" x14ac:dyDescent="0.3">
      <c r="N277" t="str">
        <f t="shared" si="126"/>
        <v/>
      </c>
      <c r="O277" t="str">
        <f t="shared" si="127"/>
        <v/>
      </c>
      <c r="P277" t="str">
        <f t="shared" si="136"/>
        <v/>
      </c>
      <c r="Q277" t="str">
        <f t="shared" si="141"/>
        <v/>
      </c>
      <c r="T277" t="str">
        <f t="shared" si="142"/>
        <v/>
      </c>
      <c r="V277" t="str">
        <f t="shared" si="138"/>
        <v/>
      </c>
      <c r="W277" t="str">
        <f t="shared" si="139"/>
        <v/>
      </c>
    </row>
    <row r="278" spans="1:23" x14ac:dyDescent="0.3">
      <c r="A278" t="s">
        <v>406</v>
      </c>
      <c r="B278" t="s">
        <v>407</v>
      </c>
      <c r="C278">
        <v>2930</v>
      </c>
      <c r="D278">
        <v>1323</v>
      </c>
      <c r="E278" s="1">
        <v>0.45150000000000001</v>
      </c>
      <c r="F278">
        <v>2930</v>
      </c>
      <c r="G278">
        <v>1322</v>
      </c>
      <c r="H278">
        <v>5</v>
      </c>
      <c r="I278">
        <v>7</v>
      </c>
      <c r="J278">
        <v>1078</v>
      </c>
      <c r="K278">
        <v>10</v>
      </c>
      <c r="L278">
        <v>215</v>
      </c>
      <c r="M278">
        <v>7</v>
      </c>
      <c r="N278">
        <f t="shared" si="126"/>
        <v>0.16263237518910742</v>
      </c>
      <c r="O278">
        <f t="shared" si="127"/>
        <v>0.81543116490166412</v>
      </c>
      <c r="P278">
        <f t="shared" si="136"/>
        <v>0.81543116490166412</v>
      </c>
      <c r="Q278" t="str">
        <f t="shared" si="141"/>
        <v>14</v>
      </c>
      <c r="R278" t="s">
        <v>366</v>
      </c>
      <c r="S278">
        <v>14</v>
      </c>
      <c r="T278" t="b">
        <f t="shared" si="142"/>
        <v>1</v>
      </c>
      <c r="U278">
        <f>G278/G$288</f>
        <v>0.20897881757824849</v>
      </c>
      <c r="V278">
        <f t="shared" si="138"/>
        <v>1</v>
      </c>
      <c r="W278">
        <f t="shared" si="139"/>
        <v>1</v>
      </c>
    </row>
    <row r="279" spans="1:23" x14ac:dyDescent="0.3">
      <c r="A279" t="s">
        <v>408</v>
      </c>
      <c r="B279" t="s">
        <v>409</v>
      </c>
      <c r="C279">
        <v>529</v>
      </c>
      <c r="D279">
        <v>252</v>
      </c>
      <c r="E279" s="1">
        <v>0.47639999999999999</v>
      </c>
      <c r="F279">
        <v>529</v>
      </c>
      <c r="G279">
        <v>252</v>
      </c>
      <c r="H279">
        <v>0</v>
      </c>
      <c r="I279">
        <v>0</v>
      </c>
      <c r="J279">
        <v>211</v>
      </c>
      <c r="K279">
        <v>4</v>
      </c>
      <c r="L279">
        <v>36</v>
      </c>
      <c r="M279">
        <v>1</v>
      </c>
      <c r="N279">
        <f t="shared" si="126"/>
        <v>0.14285714285714285</v>
      </c>
      <c r="O279">
        <f t="shared" si="127"/>
        <v>0.83730158730158732</v>
      </c>
      <c r="P279">
        <f t="shared" si="136"/>
        <v>0.83730158730158732</v>
      </c>
      <c r="Q279" t="str">
        <f t="shared" si="141"/>
        <v>14</v>
      </c>
      <c r="R279" t="s">
        <v>366</v>
      </c>
      <c r="S279">
        <v>14</v>
      </c>
      <c r="T279" t="b">
        <f t="shared" si="142"/>
        <v>1</v>
      </c>
      <c r="U279">
        <f t="shared" ref="U279:U284" si="145">G279/G$288</f>
        <v>3.9835599114764461E-2</v>
      </c>
      <c r="V279">
        <f t="shared" si="138"/>
        <v>1</v>
      </c>
      <c r="W279">
        <f t="shared" si="139"/>
        <v>1</v>
      </c>
    </row>
    <row r="280" spans="1:23" x14ac:dyDescent="0.3">
      <c r="A280" t="s">
        <v>410</v>
      </c>
      <c r="B280" t="s">
        <v>411</v>
      </c>
      <c r="C280">
        <v>3423</v>
      </c>
      <c r="D280">
        <v>1569</v>
      </c>
      <c r="E280" s="1">
        <v>0.45839999999999997</v>
      </c>
      <c r="F280">
        <v>3423</v>
      </c>
      <c r="G280">
        <v>1566</v>
      </c>
      <c r="H280">
        <v>0</v>
      </c>
      <c r="I280">
        <v>3</v>
      </c>
      <c r="J280">
        <v>1263</v>
      </c>
      <c r="K280">
        <v>25</v>
      </c>
      <c r="L280">
        <v>267</v>
      </c>
      <c r="M280">
        <v>8</v>
      </c>
      <c r="N280">
        <f t="shared" si="126"/>
        <v>0.17049808429118773</v>
      </c>
      <c r="O280">
        <f t="shared" si="127"/>
        <v>0.80651340996168586</v>
      </c>
      <c r="P280">
        <f t="shared" si="136"/>
        <v>0.80651340996168586</v>
      </c>
      <c r="Q280" t="str">
        <f t="shared" si="141"/>
        <v>14</v>
      </c>
      <c r="R280" t="s">
        <v>366</v>
      </c>
      <c r="S280">
        <v>14</v>
      </c>
      <c r="T280" t="b">
        <f t="shared" si="142"/>
        <v>1</v>
      </c>
      <c r="U280">
        <f t="shared" si="145"/>
        <v>0.24754979449889344</v>
      </c>
      <c r="V280">
        <f t="shared" si="138"/>
        <v>1</v>
      </c>
      <c r="W280">
        <f t="shared" si="139"/>
        <v>1</v>
      </c>
    </row>
    <row r="281" spans="1:23" x14ac:dyDescent="0.3">
      <c r="A281" t="s">
        <v>412</v>
      </c>
      <c r="B281" t="s">
        <v>413</v>
      </c>
      <c r="C281">
        <v>1789</v>
      </c>
      <c r="D281">
        <v>756</v>
      </c>
      <c r="E281" s="1">
        <v>0.42259999999999998</v>
      </c>
      <c r="F281">
        <v>1789</v>
      </c>
      <c r="G281">
        <v>753</v>
      </c>
      <c r="H281">
        <v>3</v>
      </c>
      <c r="I281">
        <v>0</v>
      </c>
      <c r="J281">
        <v>607</v>
      </c>
      <c r="K281">
        <v>5</v>
      </c>
      <c r="L281">
        <v>133</v>
      </c>
      <c r="M281">
        <v>5</v>
      </c>
      <c r="N281">
        <f t="shared" si="126"/>
        <v>0.17662682602921648</v>
      </c>
      <c r="O281">
        <f t="shared" si="127"/>
        <v>0.80610889774236383</v>
      </c>
      <c r="P281">
        <f t="shared" si="136"/>
        <v>0.80610889774236383</v>
      </c>
      <c r="Q281" t="str">
        <f t="shared" si="141"/>
        <v>14</v>
      </c>
      <c r="R281" t="s">
        <v>366</v>
      </c>
      <c r="S281">
        <v>14</v>
      </c>
      <c r="T281" t="b">
        <f t="shared" si="142"/>
        <v>1</v>
      </c>
      <c r="U281">
        <f t="shared" si="145"/>
        <v>0.11903256402149857</v>
      </c>
      <c r="V281">
        <f t="shared" si="138"/>
        <v>1</v>
      </c>
      <c r="W281">
        <f t="shared" si="139"/>
        <v>1</v>
      </c>
    </row>
    <row r="282" spans="1:23" x14ac:dyDescent="0.3">
      <c r="A282" t="s">
        <v>414</v>
      </c>
      <c r="B282" t="s">
        <v>415</v>
      </c>
      <c r="C282">
        <v>1363</v>
      </c>
      <c r="D282">
        <v>454</v>
      </c>
      <c r="E282" s="1">
        <v>0.33310000000000001</v>
      </c>
      <c r="F282">
        <v>1363</v>
      </c>
      <c r="G282">
        <v>451</v>
      </c>
      <c r="H282">
        <v>0</v>
      </c>
      <c r="I282">
        <v>3</v>
      </c>
      <c r="J282">
        <v>348</v>
      </c>
      <c r="K282">
        <v>4</v>
      </c>
      <c r="L282">
        <v>94</v>
      </c>
      <c r="M282">
        <v>2</v>
      </c>
      <c r="N282">
        <f t="shared" si="126"/>
        <v>0.20842572062084258</v>
      </c>
      <c r="O282">
        <f t="shared" si="127"/>
        <v>0.77161862527716185</v>
      </c>
      <c r="P282">
        <f t="shared" si="136"/>
        <v>0.77161862527716185</v>
      </c>
      <c r="Q282" t="str">
        <f t="shared" si="141"/>
        <v>14</v>
      </c>
      <c r="R282" t="s">
        <v>366</v>
      </c>
      <c r="S282">
        <v>14</v>
      </c>
      <c r="T282" t="b">
        <f t="shared" si="142"/>
        <v>1</v>
      </c>
      <c r="U282">
        <f t="shared" si="145"/>
        <v>7.1293076193487195E-2</v>
      </c>
      <c r="V282">
        <f t="shared" si="138"/>
        <v>1</v>
      </c>
      <c r="W282">
        <f t="shared" si="139"/>
        <v>1</v>
      </c>
    </row>
    <row r="283" spans="1:23" x14ac:dyDescent="0.3">
      <c r="A283" t="s">
        <v>416</v>
      </c>
      <c r="B283" t="s">
        <v>417</v>
      </c>
      <c r="C283">
        <v>2511</v>
      </c>
      <c r="D283">
        <v>1045</v>
      </c>
      <c r="E283" s="1">
        <v>0.41620000000000001</v>
      </c>
      <c r="F283">
        <v>2511</v>
      </c>
      <c r="G283">
        <v>1043</v>
      </c>
      <c r="H283">
        <v>3</v>
      </c>
      <c r="I283">
        <v>2</v>
      </c>
      <c r="J283">
        <v>861</v>
      </c>
      <c r="K283">
        <v>6</v>
      </c>
      <c r="L283">
        <v>163</v>
      </c>
      <c r="M283">
        <v>8</v>
      </c>
      <c r="N283">
        <f t="shared" si="126"/>
        <v>0.15627996164908917</v>
      </c>
      <c r="O283">
        <f t="shared" si="127"/>
        <v>0.82550335570469802</v>
      </c>
      <c r="P283">
        <f t="shared" si="136"/>
        <v>0.82550335570469802</v>
      </c>
      <c r="Q283" t="str">
        <f t="shared" si="141"/>
        <v>14</v>
      </c>
      <c r="R283" t="s">
        <v>366</v>
      </c>
      <c r="S283">
        <v>14</v>
      </c>
      <c r="T283" t="b">
        <f t="shared" si="142"/>
        <v>1</v>
      </c>
      <c r="U283">
        <f t="shared" si="145"/>
        <v>0.1648751185583307</v>
      </c>
      <c r="V283">
        <f t="shared" si="138"/>
        <v>1</v>
      </c>
      <c r="W283">
        <f t="shared" si="139"/>
        <v>1</v>
      </c>
    </row>
    <row r="284" spans="1:23" x14ac:dyDescent="0.3">
      <c r="A284" t="s">
        <v>418</v>
      </c>
      <c r="B284" t="s">
        <v>419</v>
      </c>
      <c r="C284">
        <v>2382</v>
      </c>
      <c r="D284">
        <v>942</v>
      </c>
      <c r="E284" s="1">
        <v>0.39550000000000002</v>
      </c>
      <c r="F284">
        <v>2382</v>
      </c>
      <c r="G284">
        <v>939</v>
      </c>
      <c r="H284">
        <v>3</v>
      </c>
      <c r="I284">
        <v>3</v>
      </c>
      <c r="J284">
        <v>728</v>
      </c>
      <c r="K284">
        <v>9</v>
      </c>
      <c r="L284">
        <v>191</v>
      </c>
      <c r="M284">
        <v>5</v>
      </c>
      <c r="N284">
        <f t="shared" si="126"/>
        <v>0.20340788072417465</v>
      </c>
      <c r="O284">
        <f t="shared" si="127"/>
        <v>0.7752928647497338</v>
      </c>
      <c r="P284">
        <f t="shared" si="136"/>
        <v>0.7752928647497338</v>
      </c>
      <c r="Q284" t="str">
        <f t="shared" si="141"/>
        <v>14</v>
      </c>
      <c r="R284" t="s">
        <v>366</v>
      </c>
      <c r="S284">
        <v>14</v>
      </c>
      <c r="T284" t="b">
        <f t="shared" si="142"/>
        <v>1</v>
      </c>
      <c r="U284">
        <f t="shared" si="145"/>
        <v>0.14843503003477712</v>
      </c>
      <c r="V284">
        <f t="shared" si="138"/>
        <v>1</v>
      </c>
      <c r="W284">
        <f t="shared" si="139"/>
        <v>1</v>
      </c>
    </row>
    <row r="285" spans="1:23" x14ac:dyDescent="0.3">
      <c r="A285" t="s">
        <v>15</v>
      </c>
      <c r="B285" t="s">
        <v>41</v>
      </c>
      <c r="C285">
        <v>0</v>
      </c>
      <c r="D285">
        <v>1573</v>
      </c>
      <c r="E285" t="s">
        <v>42</v>
      </c>
      <c r="F285">
        <v>0</v>
      </c>
      <c r="G285">
        <v>1567</v>
      </c>
      <c r="H285">
        <v>6</v>
      </c>
      <c r="I285">
        <v>4</v>
      </c>
      <c r="J285">
        <v>1183</v>
      </c>
      <c r="K285">
        <v>6</v>
      </c>
      <c r="L285">
        <v>364</v>
      </c>
      <c r="M285">
        <v>4</v>
      </c>
      <c r="N285">
        <f t="shared" si="126"/>
        <v>0.23229100191448629</v>
      </c>
      <c r="O285">
        <f t="shared" si="127"/>
        <v>0.75494575622208038</v>
      </c>
      <c r="P285">
        <f t="shared" si="136"/>
        <v>0.75494575622208038</v>
      </c>
      <c r="Q285" t="str">
        <f t="shared" si="141"/>
        <v>14</v>
      </c>
      <c r="R285" t="s">
        <v>366</v>
      </c>
      <c r="S285" t="s">
        <v>43</v>
      </c>
      <c r="T285" t="b">
        <f t="shared" si="142"/>
        <v>0</v>
      </c>
      <c r="V285">
        <f t="shared" si="138"/>
        <v>1</v>
      </c>
      <c r="W285">
        <f t="shared" si="139"/>
        <v>1</v>
      </c>
    </row>
    <row r="286" spans="1:23" x14ac:dyDescent="0.3">
      <c r="A286" t="s">
        <v>15</v>
      </c>
      <c r="B286" t="s">
        <v>44</v>
      </c>
      <c r="C286">
        <v>0</v>
      </c>
      <c r="D286">
        <v>774</v>
      </c>
      <c r="E286" t="s">
        <v>42</v>
      </c>
      <c r="F286">
        <v>0</v>
      </c>
      <c r="G286">
        <v>773</v>
      </c>
      <c r="H286">
        <v>1</v>
      </c>
      <c r="I286">
        <v>4</v>
      </c>
      <c r="J286">
        <v>628</v>
      </c>
      <c r="K286">
        <v>6</v>
      </c>
      <c r="L286">
        <v>127</v>
      </c>
      <c r="M286">
        <v>7</v>
      </c>
      <c r="N286">
        <f t="shared" si="126"/>
        <v>0.16429495472186287</v>
      </c>
      <c r="O286">
        <f t="shared" si="127"/>
        <v>0.81241914618369993</v>
      </c>
      <c r="P286">
        <f t="shared" si="136"/>
        <v>0.81241914618369993</v>
      </c>
      <c r="Q286" t="str">
        <f t="shared" si="141"/>
        <v>14</v>
      </c>
      <c r="R286" t="s">
        <v>366</v>
      </c>
      <c r="S286" t="s">
        <v>45</v>
      </c>
      <c r="T286" t="b">
        <f t="shared" si="142"/>
        <v>0</v>
      </c>
      <c r="V286">
        <f t="shared" si="138"/>
        <v>1</v>
      </c>
      <c r="W286">
        <f t="shared" si="139"/>
        <v>1</v>
      </c>
    </row>
    <row r="287" spans="1:23" x14ac:dyDescent="0.3">
      <c r="A287" t="s">
        <v>15</v>
      </c>
      <c r="B287" t="s">
        <v>46</v>
      </c>
      <c r="C287">
        <v>0</v>
      </c>
      <c r="D287">
        <v>1794</v>
      </c>
      <c r="E287" t="s">
        <v>42</v>
      </c>
      <c r="F287">
        <v>0</v>
      </c>
      <c r="G287">
        <v>1790</v>
      </c>
      <c r="H287">
        <v>8</v>
      </c>
      <c r="I287">
        <v>10</v>
      </c>
      <c r="J287">
        <v>1201</v>
      </c>
      <c r="K287">
        <v>12</v>
      </c>
      <c r="L287">
        <v>542</v>
      </c>
      <c r="M287">
        <v>17</v>
      </c>
      <c r="N287">
        <f t="shared" si="126"/>
        <v>0.30279329608938549</v>
      </c>
      <c r="O287">
        <f t="shared" si="127"/>
        <v>0.67094972067039105</v>
      </c>
      <c r="P287">
        <f t="shared" si="136"/>
        <v>0.67094972067039105</v>
      </c>
      <c r="Q287" t="str">
        <f t="shared" si="141"/>
        <v>14</v>
      </c>
      <c r="R287" t="s">
        <v>366</v>
      </c>
      <c r="S287" t="s">
        <v>47</v>
      </c>
      <c r="T287" t="b">
        <f t="shared" si="142"/>
        <v>0</v>
      </c>
      <c r="V287">
        <f t="shared" si="138"/>
        <v>1</v>
      </c>
      <c r="W287">
        <f t="shared" si="139"/>
        <v>1</v>
      </c>
    </row>
    <row r="288" spans="1:23" x14ac:dyDescent="0.3">
      <c r="A288" t="s">
        <v>420</v>
      </c>
      <c r="B288" t="s">
        <v>49</v>
      </c>
      <c r="C288">
        <f>SUM(C278:C284)</f>
        <v>14927</v>
      </c>
      <c r="D288">
        <f>SUM(D278:D284)</f>
        <v>6341</v>
      </c>
      <c r="F288">
        <f t="shared" ref="F288:M288" si="146">SUM(F278:F284)</f>
        <v>14927</v>
      </c>
      <c r="G288">
        <f t="shared" si="146"/>
        <v>6326</v>
      </c>
      <c r="H288">
        <f t="shared" si="146"/>
        <v>14</v>
      </c>
      <c r="I288">
        <f t="shared" si="146"/>
        <v>18</v>
      </c>
      <c r="J288">
        <f t="shared" si="146"/>
        <v>5096</v>
      </c>
      <c r="K288">
        <f t="shared" si="146"/>
        <v>63</v>
      </c>
      <c r="L288">
        <f t="shared" si="146"/>
        <v>1099</v>
      </c>
      <c r="M288">
        <f t="shared" si="146"/>
        <v>36</v>
      </c>
      <c r="N288">
        <f t="shared" si="126"/>
        <v>0.17372747391716725</v>
      </c>
      <c r="O288">
        <f t="shared" si="127"/>
        <v>0.80556433765412583</v>
      </c>
      <c r="P288">
        <f t="shared" si="136"/>
        <v>0.80556433765412583</v>
      </c>
      <c r="Q288" t="str">
        <f t="shared" si="141"/>
        <v>14</v>
      </c>
      <c r="S288" t="s">
        <v>50</v>
      </c>
      <c r="T288" t="b">
        <f t="shared" si="142"/>
        <v>0</v>
      </c>
      <c r="V288">
        <f t="shared" si="138"/>
        <v>1</v>
      </c>
      <c r="W288">
        <f t="shared" si="139"/>
        <v>1</v>
      </c>
    </row>
    <row r="289" spans="1:23" x14ac:dyDescent="0.3">
      <c r="N289" t="str">
        <f t="shared" si="126"/>
        <v/>
      </c>
      <c r="O289" t="str">
        <f t="shared" si="127"/>
        <v/>
      </c>
      <c r="P289" t="str">
        <f t="shared" si="136"/>
        <v/>
      </c>
      <c r="Q289" t="str">
        <f t="shared" si="141"/>
        <v/>
      </c>
      <c r="T289" t="str">
        <f t="shared" si="142"/>
        <v/>
      </c>
      <c r="V289" t="str">
        <f t="shared" si="138"/>
        <v/>
      </c>
      <c r="W289" t="str">
        <f t="shared" si="139"/>
        <v/>
      </c>
    </row>
    <row r="290" spans="1:23" x14ac:dyDescent="0.3">
      <c r="A290" t="s">
        <v>421</v>
      </c>
      <c r="B290" t="s">
        <v>422</v>
      </c>
      <c r="C290">
        <v>2218</v>
      </c>
      <c r="D290">
        <v>1120</v>
      </c>
      <c r="E290" s="1">
        <v>0.505</v>
      </c>
      <c r="F290">
        <v>2218</v>
      </c>
      <c r="G290">
        <v>1115</v>
      </c>
      <c r="H290">
        <v>7</v>
      </c>
      <c r="I290">
        <v>5</v>
      </c>
      <c r="J290">
        <v>891</v>
      </c>
      <c r="K290">
        <v>15</v>
      </c>
      <c r="L290">
        <v>190</v>
      </c>
      <c r="M290">
        <v>7</v>
      </c>
      <c r="N290">
        <f t="shared" si="126"/>
        <v>0.17040358744394618</v>
      </c>
      <c r="O290">
        <f t="shared" si="127"/>
        <v>0.79910313901345287</v>
      </c>
      <c r="P290">
        <f t="shared" si="136"/>
        <v>0.79910313901345287</v>
      </c>
      <c r="Q290" t="str">
        <f t="shared" si="141"/>
        <v>15</v>
      </c>
      <c r="R290" t="s">
        <v>366</v>
      </c>
      <c r="S290">
        <v>15</v>
      </c>
      <c r="T290" t="b">
        <f t="shared" si="142"/>
        <v>1</v>
      </c>
      <c r="U290">
        <f>G290/G$302</f>
        <v>0.1539842563181881</v>
      </c>
      <c r="V290">
        <f t="shared" si="138"/>
        <v>1</v>
      </c>
      <c r="W290">
        <f t="shared" si="139"/>
        <v>1</v>
      </c>
    </row>
    <row r="291" spans="1:23" x14ac:dyDescent="0.3">
      <c r="A291" t="s">
        <v>423</v>
      </c>
      <c r="B291" t="s">
        <v>424</v>
      </c>
      <c r="C291">
        <v>1086</v>
      </c>
      <c r="D291">
        <v>503</v>
      </c>
      <c r="E291" s="1">
        <v>0.4632</v>
      </c>
      <c r="F291">
        <v>1086</v>
      </c>
      <c r="G291">
        <v>503</v>
      </c>
      <c r="H291">
        <v>3</v>
      </c>
      <c r="I291">
        <v>3</v>
      </c>
      <c r="J291">
        <v>396</v>
      </c>
      <c r="K291">
        <v>8</v>
      </c>
      <c r="L291">
        <v>89</v>
      </c>
      <c r="M291">
        <v>4</v>
      </c>
      <c r="N291">
        <f t="shared" si="126"/>
        <v>0.17693836978131214</v>
      </c>
      <c r="O291">
        <f t="shared" si="127"/>
        <v>0.78727634194831009</v>
      </c>
      <c r="P291">
        <f t="shared" si="136"/>
        <v>0.78727634194831009</v>
      </c>
      <c r="Q291" t="str">
        <f t="shared" si="141"/>
        <v>15</v>
      </c>
      <c r="R291" t="s">
        <v>366</v>
      </c>
      <c r="S291">
        <v>15</v>
      </c>
      <c r="T291" t="b">
        <f t="shared" si="142"/>
        <v>1</v>
      </c>
      <c r="U291">
        <f t="shared" ref="U291:U298" si="147">G291/G$302</f>
        <v>6.9465543433227459E-2</v>
      </c>
      <c r="V291">
        <f t="shared" si="138"/>
        <v>1</v>
      </c>
      <c r="W291">
        <f t="shared" si="139"/>
        <v>1</v>
      </c>
    </row>
    <row r="292" spans="1:23" x14ac:dyDescent="0.3">
      <c r="A292" t="s">
        <v>425</v>
      </c>
      <c r="B292" t="s">
        <v>426</v>
      </c>
      <c r="C292">
        <v>4437</v>
      </c>
      <c r="D292">
        <v>2010</v>
      </c>
      <c r="E292" s="1">
        <v>0.45300000000000001</v>
      </c>
      <c r="F292">
        <v>4437</v>
      </c>
      <c r="G292">
        <v>2010</v>
      </c>
      <c r="H292">
        <v>14</v>
      </c>
      <c r="I292">
        <v>10</v>
      </c>
      <c r="J292">
        <v>1603</v>
      </c>
      <c r="K292">
        <v>23</v>
      </c>
      <c r="L292">
        <v>345</v>
      </c>
      <c r="M292">
        <v>15</v>
      </c>
      <c r="N292">
        <f t="shared" si="126"/>
        <v>0.17164179104477612</v>
      </c>
      <c r="O292">
        <f t="shared" si="127"/>
        <v>0.79751243781094527</v>
      </c>
      <c r="P292">
        <f t="shared" si="136"/>
        <v>0.79751243781094527</v>
      </c>
      <c r="Q292" t="str">
        <f t="shared" si="141"/>
        <v>15</v>
      </c>
      <c r="R292" t="s">
        <v>366</v>
      </c>
      <c r="S292">
        <v>15</v>
      </c>
      <c r="T292" t="b">
        <f t="shared" si="142"/>
        <v>1</v>
      </c>
      <c r="U292">
        <f t="shared" si="147"/>
        <v>0.27758596878884134</v>
      </c>
      <c r="V292">
        <f t="shared" si="138"/>
        <v>1</v>
      </c>
      <c r="W292">
        <f t="shared" si="139"/>
        <v>1</v>
      </c>
    </row>
    <row r="293" spans="1:23" x14ac:dyDescent="0.3">
      <c r="A293" t="s">
        <v>427</v>
      </c>
      <c r="B293" t="s">
        <v>428</v>
      </c>
      <c r="C293">
        <v>2097</v>
      </c>
      <c r="D293">
        <v>928</v>
      </c>
      <c r="E293" s="1">
        <v>0.4425</v>
      </c>
      <c r="F293">
        <v>2097</v>
      </c>
      <c r="G293">
        <v>928</v>
      </c>
      <c r="H293">
        <v>8</v>
      </c>
      <c r="I293">
        <v>7</v>
      </c>
      <c r="J293">
        <v>725</v>
      </c>
      <c r="K293">
        <v>16</v>
      </c>
      <c r="L293">
        <v>159</v>
      </c>
      <c r="M293">
        <v>13</v>
      </c>
      <c r="N293">
        <f t="shared" si="126"/>
        <v>0.17133620689655171</v>
      </c>
      <c r="O293">
        <f t="shared" si="127"/>
        <v>0.78125</v>
      </c>
      <c r="P293">
        <f t="shared" si="136"/>
        <v>0.78125</v>
      </c>
      <c r="Q293" t="str">
        <f t="shared" si="141"/>
        <v>15</v>
      </c>
      <c r="R293" t="s">
        <v>366</v>
      </c>
      <c r="S293">
        <v>15</v>
      </c>
      <c r="T293" t="b">
        <f t="shared" si="142"/>
        <v>1</v>
      </c>
      <c r="U293">
        <f t="shared" si="147"/>
        <v>0.12815909404778345</v>
      </c>
      <c r="V293">
        <f t="shared" si="138"/>
        <v>1</v>
      </c>
      <c r="W293">
        <f t="shared" si="139"/>
        <v>1</v>
      </c>
    </row>
    <row r="294" spans="1:23" x14ac:dyDescent="0.3">
      <c r="A294" t="s">
        <v>429</v>
      </c>
      <c r="B294" t="s">
        <v>430</v>
      </c>
      <c r="C294">
        <v>1978</v>
      </c>
      <c r="D294">
        <v>918</v>
      </c>
      <c r="E294" s="1">
        <v>0.46410000000000001</v>
      </c>
      <c r="F294">
        <v>1978</v>
      </c>
      <c r="G294">
        <v>917</v>
      </c>
      <c r="H294">
        <v>3</v>
      </c>
      <c r="I294">
        <v>1</v>
      </c>
      <c r="J294">
        <v>751</v>
      </c>
      <c r="K294">
        <v>8</v>
      </c>
      <c r="L294">
        <v>145</v>
      </c>
      <c r="M294">
        <v>9</v>
      </c>
      <c r="N294">
        <f t="shared" si="126"/>
        <v>0.15812431842966193</v>
      </c>
      <c r="O294">
        <f t="shared" si="127"/>
        <v>0.81897491821155943</v>
      </c>
      <c r="P294">
        <f t="shared" si="136"/>
        <v>0.81897491821155943</v>
      </c>
      <c r="Q294" t="str">
        <f t="shared" si="141"/>
        <v>15</v>
      </c>
      <c r="R294" t="s">
        <v>366</v>
      </c>
      <c r="S294">
        <v>15</v>
      </c>
      <c r="T294" t="b">
        <f t="shared" si="142"/>
        <v>1</v>
      </c>
      <c r="U294">
        <f t="shared" si="147"/>
        <v>0.12663996685540671</v>
      </c>
      <c r="V294">
        <f t="shared" si="138"/>
        <v>1</v>
      </c>
      <c r="W294">
        <f t="shared" si="139"/>
        <v>1</v>
      </c>
    </row>
    <row r="295" spans="1:23" x14ac:dyDescent="0.3">
      <c r="A295" t="s">
        <v>431</v>
      </c>
      <c r="B295" t="s">
        <v>432</v>
      </c>
      <c r="C295">
        <v>971</v>
      </c>
      <c r="D295">
        <v>404</v>
      </c>
      <c r="E295" s="1">
        <v>0.41610000000000003</v>
      </c>
      <c r="F295">
        <v>971</v>
      </c>
      <c r="G295">
        <v>403</v>
      </c>
      <c r="H295">
        <v>2</v>
      </c>
      <c r="I295">
        <v>1</v>
      </c>
      <c r="J295">
        <v>268</v>
      </c>
      <c r="K295">
        <v>9</v>
      </c>
      <c r="L295">
        <v>120</v>
      </c>
      <c r="M295">
        <v>3</v>
      </c>
      <c r="N295">
        <f t="shared" si="126"/>
        <v>0.29776674937965258</v>
      </c>
      <c r="O295">
        <f t="shared" si="127"/>
        <v>0.66501240694789077</v>
      </c>
      <c r="P295">
        <f t="shared" si="136"/>
        <v>0.66501240694789077</v>
      </c>
      <c r="Q295" t="str">
        <f t="shared" si="141"/>
        <v>15</v>
      </c>
      <c r="R295" t="s">
        <v>366</v>
      </c>
      <c r="S295">
        <v>15</v>
      </c>
      <c r="T295" t="b">
        <f t="shared" si="142"/>
        <v>1</v>
      </c>
      <c r="U295">
        <f t="shared" si="147"/>
        <v>5.565529622980251E-2</v>
      </c>
      <c r="V295">
        <f t="shared" si="138"/>
        <v>1</v>
      </c>
      <c r="W295">
        <f t="shared" si="139"/>
        <v>1</v>
      </c>
    </row>
    <row r="296" spans="1:23" x14ac:dyDescent="0.3">
      <c r="A296" t="s">
        <v>433</v>
      </c>
      <c r="B296" t="s">
        <v>434</v>
      </c>
      <c r="C296">
        <v>968</v>
      </c>
      <c r="D296">
        <v>387</v>
      </c>
      <c r="E296" s="1">
        <v>0.39979999999999999</v>
      </c>
      <c r="F296">
        <v>968</v>
      </c>
      <c r="G296">
        <v>387</v>
      </c>
      <c r="H296">
        <v>2</v>
      </c>
      <c r="I296">
        <v>3</v>
      </c>
      <c r="J296">
        <v>169</v>
      </c>
      <c r="K296">
        <v>15</v>
      </c>
      <c r="L296">
        <v>197</v>
      </c>
      <c r="M296">
        <v>1</v>
      </c>
      <c r="N296">
        <f t="shared" si="126"/>
        <v>0.50904392764857886</v>
      </c>
      <c r="O296">
        <f t="shared" si="127"/>
        <v>0.43669250645994834</v>
      </c>
      <c r="P296">
        <f t="shared" si="136"/>
        <v>2.509043927648579</v>
      </c>
      <c r="Q296" t="str">
        <f t="shared" si="141"/>
        <v>15</v>
      </c>
      <c r="R296" t="s">
        <v>366</v>
      </c>
      <c r="S296">
        <v>15</v>
      </c>
      <c r="T296" t="b">
        <f t="shared" si="142"/>
        <v>1</v>
      </c>
      <c r="U296">
        <f t="shared" si="147"/>
        <v>5.3445656677254524E-2</v>
      </c>
      <c r="V296">
        <f t="shared" si="138"/>
        <v>1</v>
      </c>
      <c r="W296">
        <f t="shared" si="139"/>
        <v>1</v>
      </c>
    </row>
    <row r="297" spans="1:23" x14ac:dyDescent="0.3">
      <c r="A297" t="s">
        <v>435</v>
      </c>
      <c r="B297" t="s">
        <v>436</v>
      </c>
      <c r="C297">
        <v>602</v>
      </c>
      <c r="D297">
        <v>172</v>
      </c>
      <c r="E297" s="1">
        <v>0.28570000000000001</v>
      </c>
      <c r="F297">
        <v>602</v>
      </c>
      <c r="G297">
        <v>170</v>
      </c>
      <c r="H297">
        <v>4</v>
      </c>
      <c r="I297">
        <v>1</v>
      </c>
      <c r="J297">
        <v>119</v>
      </c>
      <c r="K297">
        <v>5</v>
      </c>
      <c r="L297">
        <v>39</v>
      </c>
      <c r="M297">
        <v>2</v>
      </c>
      <c r="N297">
        <f t="shared" si="126"/>
        <v>0.22941176470588234</v>
      </c>
      <c r="O297">
        <f t="shared" si="127"/>
        <v>0.7</v>
      </c>
      <c r="P297">
        <f t="shared" si="136"/>
        <v>0.7</v>
      </c>
      <c r="Q297" t="str">
        <f t="shared" si="141"/>
        <v>15</v>
      </c>
      <c r="R297" t="s">
        <v>366</v>
      </c>
      <c r="S297">
        <v>15</v>
      </c>
      <c r="T297" t="b">
        <f t="shared" si="142"/>
        <v>1</v>
      </c>
      <c r="U297">
        <f t="shared" si="147"/>
        <v>2.3477420245822399E-2</v>
      </c>
      <c r="V297">
        <f t="shared" si="138"/>
        <v>1</v>
      </c>
      <c r="W297">
        <f t="shared" si="139"/>
        <v>1</v>
      </c>
    </row>
    <row r="298" spans="1:23" x14ac:dyDescent="0.3">
      <c r="A298" t="s">
        <v>437</v>
      </c>
      <c r="B298" t="s">
        <v>438</v>
      </c>
      <c r="C298">
        <v>1625</v>
      </c>
      <c r="D298">
        <v>811</v>
      </c>
      <c r="E298" s="1">
        <v>0.49909999999999999</v>
      </c>
      <c r="F298">
        <v>1625</v>
      </c>
      <c r="G298">
        <v>808</v>
      </c>
      <c r="H298">
        <v>1</v>
      </c>
      <c r="I298">
        <v>2</v>
      </c>
      <c r="J298">
        <v>566</v>
      </c>
      <c r="K298">
        <v>21</v>
      </c>
      <c r="L298">
        <v>215</v>
      </c>
      <c r="M298">
        <v>3</v>
      </c>
      <c r="N298">
        <f t="shared" si="126"/>
        <v>0.2660891089108911</v>
      </c>
      <c r="O298">
        <f t="shared" si="127"/>
        <v>0.70049504950495045</v>
      </c>
      <c r="P298">
        <f t="shared" si="136"/>
        <v>0.70049504950495045</v>
      </c>
      <c r="Q298" t="str">
        <f t="shared" si="141"/>
        <v>15</v>
      </c>
      <c r="R298" t="s">
        <v>366</v>
      </c>
      <c r="S298">
        <v>15</v>
      </c>
      <c r="T298" t="b">
        <f t="shared" si="142"/>
        <v>1</v>
      </c>
      <c r="U298">
        <f t="shared" si="147"/>
        <v>0.11158679740367353</v>
      </c>
      <c r="V298">
        <f t="shared" si="138"/>
        <v>1</v>
      </c>
      <c r="W298">
        <f t="shared" si="139"/>
        <v>1</v>
      </c>
    </row>
    <row r="299" spans="1:23" x14ac:dyDescent="0.3">
      <c r="A299" t="s">
        <v>15</v>
      </c>
      <c r="B299" t="s">
        <v>41</v>
      </c>
      <c r="C299">
        <v>0</v>
      </c>
      <c r="D299">
        <v>2086</v>
      </c>
      <c r="E299" t="s">
        <v>42</v>
      </c>
      <c r="F299">
        <v>0</v>
      </c>
      <c r="G299">
        <v>2083</v>
      </c>
      <c r="H299">
        <v>7</v>
      </c>
      <c r="I299">
        <v>13</v>
      </c>
      <c r="J299">
        <v>1422</v>
      </c>
      <c r="K299">
        <v>27</v>
      </c>
      <c r="L299">
        <v>607</v>
      </c>
      <c r="M299">
        <v>7</v>
      </c>
      <c r="N299">
        <f t="shared" si="126"/>
        <v>0.29140662506000958</v>
      </c>
      <c r="O299">
        <f t="shared" si="127"/>
        <v>0.68266922707633226</v>
      </c>
      <c r="P299">
        <f t="shared" si="136"/>
        <v>0.68266922707633226</v>
      </c>
      <c r="Q299" t="str">
        <f t="shared" si="141"/>
        <v>15</v>
      </c>
      <c r="R299" t="s">
        <v>366</v>
      </c>
      <c r="S299" t="s">
        <v>43</v>
      </c>
      <c r="T299" t="b">
        <f t="shared" si="142"/>
        <v>0</v>
      </c>
      <c r="V299">
        <f t="shared" si="138"/>
        <v>1</v>
      </c>
      <c r="W299">
        <f t="shared" si="139"/>
        <v>1</v>
      </c>
    </row>
    <row r="300" spans="1:23" x14ac:dyDescent="0.3">
      <c r="A300" t="s">
        <v>15</v>
      </c>
      <c r="B300" t="s">
        <v>44</v>
      </c>
      <c r="C300">
        <v>0</v>
      </c>
      <c r="D300">
        <v>685</v>
      </c>
      <c r="E300" t="s">
        <v>42</v>
      </c>
      <c r="F300">
        <v>0</v>
      </c>
      <c r="G300">
        <v>679</v>
      </c>
      <c r="H300">
        <v>4</v>
      </c>
      <c r="I300">
        <v>2</v>
      </c>
      <c r="J300">
        <v>566</v>
      </c>
      <c r="K300">
        <v>5</v>
      </c>
      <c r="L300">
        <v>97</v>
      </c>
      <c r="M300">
        <v>5</v>
      </c>
      <c r="N300">
        <f t="shared" si="126"/>
        <v>0.14285714285714285</v>
      </c>
      <c r="O300">
        <f t="shared" si="127"/>
        <v>0.83357879234167898</v>
      </c>
      <c r="P300">
        <f t="shared" si="136"/>
        <v>0.83357879234167898</v>
      </c>
      <c r="Q300" t="str">
        <f t="shared" si="141"/>
        <v>15</v>
      </c>
      <c r="R300" t="s">
        <v>366</v>
      </c>
      <c r="S300" t="s">
        <v>45</v>
      </c>
      <c r="T300" t="b">
        <f t="shared" si="142"/>
        <v>0</v>
      </c>
      <c r="V300">
        <f t="shared" si="138"/>
        <v>1</v>
      </c>
      <c r="W300">
        <f t="shared" si="139"/>
        <v>1</v>
      </c>
    </row>
    <row r="301" spans="1:23" x14ac:dyDescent="0.3">
      <c r="A301" t="s">
        <v>15</v>
      </c>
      <c r="B301" t="s">
        <v>46</v>
      </c>
      <c r="C301">
        <v>0</v>
      </c>
      <c r="D301">
        <v>1084</v>
      </c>
      <c r="E301" t="s">
        <v>42</v>
      </c>
      <c r="F301">
        <v>0</v>
      </c>
      <c r="G301">
        <v>1083</v>
      </c>
      <c r="H301">
        <v>3</v>
      </c>
      <c r="I301">
        <v>7</v>
      </c>
      <c r="J301">
        <v>751</v>
      </c>
      <c r="K301">
        <v>11</v>
      </c>
      <c r="L301">
        <v>307</v>
      </c>
      <c r="M301">
        <v>4</v>
      </c>
      <c r="N301">
        <f t="shared" si="126"/>
        <v>0.283471837488458</v>
      </c>
      <c r="O301">
        <f t="shared" si="127"/>
        <v>0.6934441366574331</v>
      </c>
      <c r="P301">
        <f t="shared" si="136"/>
        <v>0.6934441366574331</v>
      </c>
      <c r="Q301" t="str">
        <f t="shared" si="141"/>
        <v>15</v>
      </c>
      <c r="R301" t="s">
        <v>366</v>
      </c>
      <c r="S301" t="s">
        <v>47</v>
      </c>
      <c r="T301" t="b">
        <f t="shared" si="142"/>
        <v>0</v>
      </c>
      <c r="V301">
        <f t="shared" si="138"/>
        <v>1</v>
      </c>
      <c r="W301">
        <f t="shared" si="139"/>
        <v>1</v>
      </c>
    </row>
    <row r="302" spans="1:23" x14ac:dyDescent="0.3">
      <c r="A302" t="s">
        <v>439</v>
      </c>
      <c r="B302" t="s">
        <v>49</v>
      </c>
      <c r="C302">
        <f>SUM(C290:C298)</f>
        <v>15982</v>
      </c>
      <c r="D302">
        <f>SUM(D290:D298)</f>
        <v>7253</v>
      </c>
      <c r="F302">
        <f t="shared" ref="F302:M302" si="148">SUM(F290:F298)</f>
        <v>15982</v>
      </c>
      <c r="G302">
        <f t="shared" si="148"/>
        <v>7241</v>
      </c>
      <c r="H302">
        <f t="shared" si="148"/>
        <v>44</v>
      </c>
      <c r="I302">
        <f t="shared" si="148"/>
        <v>33</v>
      </c>
      <c r="J302">
        <f t="shared" si="148"/>
        <v>5488</v>
      </c>
      <c r="K302">
        <f t="shared" si="148"/>
        <v>120</v>
      </c>
      <c r="L302">
        <f t="shared" si="148"/>
        <v>1499</v>
      </c>
      <c r="M302">
        <f t="shared" si="148"/>
        <v>57</v>
      </c>
      <c r="N302">
        <f t="shared" si="126"/>
        <v>0.20701560557933987</v>
      </c>
      <c r="O302">
        <f t="shared" si="127"/>
        <v>0.75790636652396082</v>
      </c>
      <c r="P302">
        <f t="shared" si="136"/>
        <v>0.75790636652396082</v>
      </c>
      <c r="Q302" t="str">
        <f t="shared" si="141"/>
        <v>15</v>
      </c>
      <c r="S302" t="s">
        <v>50</v>
      </c>
      <c r="T302" t="b">
        <f t="shared" si="142"/>
        <v>0</v>
      </c>
      <c r="V302">
        <f t="shared" si="138"/>
        <v>1</v>
      </c>
      <c r="W302">
        <f t="shared" si="139"/>
        <v>1</v>
      </c>
    </row>
    <row r="303" spans="1:23" x14ac:dyDescent="0.3">
      <c r="N303" t="str">
        <f t="shared" si="126"/>
        <v/>
      </c>
      <c r="O303" t="str">
        <f t="shared" si="127"/>
        <v/>
      </c>
      <c r="P303" t="str">
        <f t="shared" si="136"/>
        <v/>
      </c>
      <c r="Q303" t="str">
        <f t="shared" si="141"/>
        <v/>
      </c>
      <c r="T303" t="str">
        <f t="shared" si="142"/>
        <v/>
      </c>
      <c r="V303" t="str">
        <f t="shared" si="138"/>
        <v/>
      </c>
      <c r="W303" t="str">
        <f t="shared" si="139"/>
        <v/>
      </c>
    </row>
    <row r="304" spans="1:23" x14ac:dyDescent="0.3">
      <c r="A304" t="s">
        <v>440</v>
      </c>
      <c r="B304" t="s">
        <v>441</v>
      </c>
      <c r="C304">
        <v>2012</v>
      </c>
      <c r="D304">
        <v>1040</v>
      </c>
      <c r="E304" s="1">
        <v>0.51690000000000003</v>
      </c>
      <c r="F304">
        <v>2012</v>
      </c>
      <c r="G304">
        <v>1036</v>
      </c>
      <c r="H304">
        <v>2</v>
      </c>
      <c r="I304">
        <v>4</v>
      </c>
      <c r="J304">
        <v>786</v>
      </c>
      <c r="K304">
        <v>13</v>
      </c>
      <c r="L304">
        <v>229</v>
      </c>
      <c r="M304">
        <v>2</v>
      </c>
      <c r="N304">
        <f t="shared" si="126"/>
        <v>0.22104247104247104</v>
      </c>
      <c r="O304">
        <f t="shared" si="127"/>
        <v>0.75868725868725873</v>
      </c>
      <c r="P304">
        <f t="shared" si="136"/>
        <v>0.75868725868725873</v>
      </c>
      <c r="Q304" t="str">
        <f t="shared" si="141"/>
        <v>16</v>
      </c>
      <c r="R304" t="s">
        <v>366</v>
      </c>
      <c r="S304">
        <v>16</v>
      </c>
      <c r="T304" t="b">
        <f t="shared" si="142"/>
        <v>1</v>
      </c>
      <c r="U304">
        <f>G304/G$315</f>
        <v>0.14199561403508773</v>
      </c>
      <c r="V304">
        <f t="shared" si="138"/>
        <v>1</v>
      </c>
      <c r="W304">
        <f t="shared" si="139"/>
        <v>1</v>
      </c>
    </row>
    <row r="305" spans="1:23" x14ac:dyDescent="0.3">
      <c r="A305" t="s">
        <v>442</v>
      </c>
      <c r="B305" t="s">
        <v>443</v>
      </c>
      <c r="C305">
        <v>1821</v>
      </c>
      <c r="D305">
        <v>894</v>
      </c>
      <c r="E305" s="1">
        <v>0.4909</v>
      </c>
      <c r="F305">
        <v>1821</v>
      </c>
      <c r="G305">
        <v>891</v>
      </c>
      <c r="H305">
        <v>6</v>
      </c>
      <c r="I305">
        <v>1</v>
      </c>
      <c r="J305">
        <v>634</v>
      </c>
      <c r="K305">
        <v>9</v>
      </c>
      <c r="L305">
        <v>235</v>
      </c>
      <c r="M305">
        <v>6</v>
      </c>
      <c r="N305">
        <f t="shared" si="126"/>
        <v>0.26374859708193044</v>
      </c>
      <c r="O305">
        <f t="shared" si="127"/>
        <v>0.71156004489337821</v>
      </c>
      <c r="P305">
        <f t="shared" si="136"/>
        <v>0.71156004489337821</v>
      </c>
      <c r="Q305" t="str">
        <f t="shared" si="141"/>
        <v>16</v>
      </c>
      <c r="R305" t="s">
        <v>444</v>
      </c>
      <c r="S305">
        <v>16</v>
      </c>
      <c r="T305" t="b">
        <f t="shared" si="142"/>
        <v>1</v>
      </c>
      <c r="U305">
        <f t="shared" ref="U305:U311" si="149">G305/G$315</f>
        <v>0.12212171052631579</v>
      </c>
      <c r="V305">
        <f t="shared" si="138"/>
        <v>1</v>
      </c>
      <c r="W305">
        <f t="shared" si="139"/>
        <v>1</v>
      </c>
    </row>
    <row r="306" spans="1:23" x14ac:dyDescent="0.3">
      <c r="A306" t="s">
        <v>445</v>
      </c>
      <c r="B306" t="s">
        <v>446</v>
      </c>
      <c r="C306">
        <v>1046</v>
      </c>
      <c r="D306">
        <v>495</v>
      </c>
      <c r="E306" s="1">
        <v>0.47320000000000001</v>
      </c>
      <c r="F306">
        <v>1046</v>
      </c>
      <c r="G306">
        <v>494</v>
      </c>
      <c r="H306">
        <v>4</v>
      </c>
      <c r="I306">
        <v>2</v>
      </c>
      <c r="J306">
        <v>418</v>
      </c>
      <c r="K306">
        <v>4</v>
      </c>
      <c r="L306">
        <v>66</v>
      </c>
      <c r="M306">
        <v>0</v>
      </c>
      <c r="N306">
        <f t="shared" si="126"/>
        <v>0.13360323886639677</v>
      </c>
      <c r="O306">
        <f t="shared" si="127"/>
        <v>0.84615384615384615</v>
      </c>
      <c r="P306">
        <f t="shared" si="136"/>
        <v>0.84615384615384615</v>
      </c>
      <c r="Q306" t="str">
        <f t="shared" si="141"/>
        <v>16</v>
      </c>
      <c r="R306" t="s">
        <v>366</v>
      </c>
      <c r="S306">
        <v>16</v>
      </c>
      <c r="T306" t="b">
        <f t="shared" si="142"/>
        <v>1</v>
      </c>
      <c r="U306">
        <f t="shared" si="149"/>
        <v>6.7708333333333329E-2</v>
      </c>
      <c r="V306">
        <f t="shared" si="138"/>
        <v>1</v>
      </c>
      <c r="W306">
        <f t="shared" si="139"/>
        <v>1</v>
      </c>
    </row>
    <row r="307" spans="1:23" x14ac:dyDescent="0.3">
      <c r="A307" t="s">
        <v>447</v>
      </c>
      <c r="B307" t="s">
        <v>448</v>
      </c>
      <c r="C307">
        <v>1850</v>
      </c>
      <c r="D307">
        <v>985</v>
      </c>
      <c r="E307" s="1">
        <v>0.53239999999999998</v>
      </c>
      <c r="F307">
        <v>1850</v>
      </c>
      <c r="G307">
        <v>981</v>
      </c>
      <c r="H307">
        <v>7</v>
      </c>
      <c r="I307">
        <v>5</v>
      </c>
      <c r="J307">
        <v>710</v>
      </c>
      <c r="K307">
        <v>11</v>
      </c>
      <c r="L307">
        <v>243</v>
      </c>
      <c r="M307">
        <v>5</v>
      </c>
      <c r="N307">
        <f t="shared" si="126"/>
        <v>0.24770642201834864</v>
      </c>
      <c r="O307">
        <f t="shared" si="127"/>
        <v>0.72375127420998986</v>
      </c>
      <c r="P307">
        <f t="shared" si="136"/>
        <v>0.72375127420998986</v>
      </c>
      <c r="Q307" t="str">
        <f t="shared" si="141"/>
        <v>16</v>
      </c>
      <c r="R307" t="s">
        <v>366</v>
      </c>
      <c r="S307">
        <v>16</v>
      </c>
      <c r="T307" t="b">
        <f t="shared" si="142"/>
        <v>1</v>
      </c>
      <c r="U307">
        <f t="shared" si="149"/>
        <v>0.13445723684210525</v>
      </c>
      <c r="V307">
        <f t="shared" si="138"/>
        <v>1</v>
      </c>
      <c r="W307">
        <f t="shared" si="139"/>
        <v>1</v>
      </c>
    </row>
    <row r="308" spans="1:23" x14ac:dyDescent="0.3">
      <c r="A308" t="s">
        <v>449</v>
      </c>
      <c r="B308" t="s">
        <v>450</v>
      </c>
      <c r="C308">
        <v>2437</v>
      </c>
      <c r="D308">
        <v>1265</v>
      </c>
      <c r="E308" s="1">
        <v>0.51910000000000001</v>
      </c>
      <c r="F308">
        <v>2437</v>
      </c>
      <c r="G308">
        <v>1263</v>
      </c>
      <c r="H308">
        <v>3</v>
      </c>
      <c r="I308">
        <v>10</v>
      </c>
      <c r="J308">
        <v>951</v>
      </c>
      <c r="K308">
        <v>7</v>
      </c>
      <c r="L308">
        <v>284</v>
      </c>
      <c r="M308">
        <v>8</v>
      </c>
      <c r="N308">
        <f t="shared" si="126"/>
        <v>0.22486144101346001</v>
      </c>
      <c r="O308">
        <f t="shared" si="127"/>
        <v>0.75296912114014247</v>
      </c>
      <c r="P308">
        <f t="shared" si="136"/>
        <v>0.75296912114014247</v>
      </c>
      <c r="Q308" t="str">
        <f t="shared" si="141"/>
        <v>16</v>
      </c>
      <c r="R308" t="s">
        <v>444</v>
      </c>
      <c r="S308">
        <v>16</v>
      </c>
      <c r="T308" t="b">
        <f t="shared" si="142"/>
        <v>1</v>
      </c>
      <c r="U308">
        <f t="shared" si="149"/>
        <v>0.17310855263157895</v>
      </c>
      <c r="V308">
        <f t="shared" si="138"/>
        <v>1</v>
      </c>
      <c r="W308">
        <f t="shared" si="139"/>
        <v>1</v>
      </c>
    </row>
    <row r="309" spans="1:23" x14ac:dyDescent="0.3">
      <c r="A309" t="s">
        <v>451</v>
      </c>
      <c r="B309" t="s">
        <v>452</v>
      </c>
      <c r="C309">
        <v>2485</v>
      </c>
      <c r="D309">
        <v>1134</v>
      </c>
      <c r="E309" s="1">
        <v>0.45629999999999998</v>
      </c>
      <c r="F309">
        <v>2485</v>
      </c>
      <c r="G309">
        <v>1133</v>
      </c>
      <c r="H309">
        <v>7</v>
      </c>
      <c r="I309">
        <v>3</v>
      </c>
      <c r="J309">
        <v>818</v>
      </c>
      <c r="K309">
        <v>16</v>
      </c>
      <c r="L309">
        <v>285</v>
      </c>
      <c r="M309">
        <v>4</v>
      </c>
      <c r="N309">
        <f t="shared" ref="N309:N376" si="150">IF(G309="","",L309/G309)</f>
        <v>0.25154457193292146</v>
      </c>
      <c r="O309">
        <f t="shared" ref="O309:O376" si="151">IF(G309="","",J309/G309)</f>
        <v>0.72197705207413942</v>
      </c>
      <c r="P309">
        <f t="shared" si="136"/>
        <v>0.72197705207413942</v>
      </c>
      <c r="Q309" t="str">
        <f t="shared" si="141"/>
        <v>16</v>
      </c>
      <c r="R309" t="s">
        <v>444</v>
      </c>
      <c r="S309">
        <v>16</v>
      </c>
      <c r="T309" t="b">
        <f t="shared" si="142"/>
        <v>1</v>
      </c>
      <c r="U309">
        <f t="shared" si="149"/>
        <v>0.1552905701754386</v>
      </c>
      <c r="V309">
        <f t="shared" si="138"/>
        <v>1</v>
      </c>
      <c r="W309">
        <f t="shared" si="139"/>
        <v>1</v>
      </c>
    </row>
    <row r="310" spans="1:23" x14ac:dyDescent="0.3">
      <c r="A310" t="s">
        <v>453</v>
      </c>
      <c r="B310" t="s">
        <v>454</v>
      </c>
      <c r="C310">
        <v>2335</v>
      </c>
      <c r="D310">
        <v>1157</v>
      </c>
      <c r="E310" s="1">
        <v>0.4955</v>
      </c>
      <c r="F310">
        <v>2335</v>
      </c>
      <c r="G310">
        <v>1154</v>
      </c>
      <c r="H310">
        <v>7</v>
      </c>
      <c r="I310">
        <v>5</v>
      </c>
      <c r="J310">
        <v>900</v>
      </c>
      <c r="K310">
        <v>14</v>
      </c>
      <c r="L310">
        <v>215</v>
      </c>
      <c r="M310">
        <v>13</v>
      </c>
      <c r="N310">
        <f t="shared" si="150"/>
        <v>0.18630849220103987</v>
      </c>
      <c r="O310">
        <f t="shared" si="151"/>
        <v>0.77989601386481799</v>
      </c>
      <c r="P310">
        <f t="shared" si="136"/>
        <v>0.77989601386481799</v>
      </c>
      <c r="Q310" t="str">
        <f t="shared" si="141"/>
        <v>16</v>
      </c>
      <c r="R310" t="s">
        <v>366</v>
      </c>
      <c r="S310">
        <v>16</v>
      </c>
      <c r="T310" t="b">
        <f t="shared" si="142"/>
        <v>1</v>
      </c>
      <c r="U310">
        <f t="shared" si="149"/>
        <v>0.15816885964912281</v>
      </c>
      <c r="V310">
        <f t="shared" si="138"/>
        <v>1</v>
      </c>
      <c r="W310">
        <f t="shared" si="139"/>
        <v>1</v>
      </c>
    </row>
    <row r="311" spans="1:23" x14ac:dyDescent="0.3">
      <c r="A311" t="s">
        <v>455</v>
      </c>
      <c r="B311" t="s">
        <v>456</v>
      </c>
      <c r="C311">
        <v>643</v>
      </c>
      <c r="D311">
        <v>345</v>
      </c>
      <c r="E311" s="1">
        <v>0.53649999999999998</v>
      </c>
      <c r="F311">
        <v>643</v>
      </c>
      <c r="G311">
        <v>344</v>
      </c>
      <c r="H311">
        <v>0</v>
      </c>
      <c r="I311">
        <v>1</v>
      </c>
      <c r="J311">
        <v>258</v>
      </c>
      <c r="K311">
        <v>2</v>
      </c>
      <c r="L311">
        <v>79</v>
      </c>
      <c r="M311">
        <v>4</v>
      </c>
      <c r="N311">
        <f t="shared" si="150"/>
        <v>0.22965116279069767</v>
      </c>
      <c r="O311">
        <f t="shared" si="151"/>
        <v>0.75</v>
      </c>
      <c r="P311">
        <f t="shared" si="136"/>
        <v>0.75</v>
      </c>
      <c r="Q311" t="str">
        <f t="shared" si="141"/>
        <v>16</v>
      </c>
      <c r="R311" t="s">
        <v>366</v>
      </c>
      <c r="S311">
        <v>16</v>
      </c>
      <c r="T311" t="b">
        <f t="shared" si="142"/>
        <v>1</v>
      </c>
      <c r="U311">
        <f t="shared" si="149"/>
        <v>4.7149122807017545E-2</v>
      </c>
      <c r="V311">
        <f t="shared" si="138"/>
        <v>1</v>
      </c>
      <c r="W311">
        <f t="shared" si="139"/>
        <v>1</v>
      </c>
    </row>
    <row r="312" spans="1:23" x14ac:dyDescent="0.3">
      <c r="A312" t="s">
        <v>15</v>
      </c>
      <c r="B312" t="s">
        <v>41</v>
      </c>
      <c r="C312">
        <v>0</v>
      </c>
      <c r="D312">
        <v>2463</v>
      </c>
      <c r="E312" t="s">
        <v>42</v>
      </c>
      <c r="F312">
        <v>0</v>
      </c>
      <c r="G312">
        <v>2455</v>
      </c>
      <c r="H312">
        <v>8</v>
      </c>
      <c r="I312">
        <v>12</v>
      </c>
      <c r="J312">
        <v>1643</v>
      </c>
      <c r="K312">
        <v>28</v>
      </c>
      <c r="L312">
        <v>741</v>
      </c>
      <c r="M312">
        <v>23</v>
      </c>
      <c r="N312">
        <f t="shared" si="150"/>
        <v>0.30183299389002038</v>
      </c>
      <c r="O312">
        <f t="shared" si="151"/>
        <v>0.66924643584521382</v>
      </c>
      <c r="P312">
        <f t="shared" si="136"/>
        <v>0.66924643584521382</v>
      </c>
      <c r="Q312" t="str">
        <f t="shared" si="141"/>
        <v>16</v>
      </c>
      <c r="S312" t="s">
        <v>43</v>
      </c>
      <c r="T312" t="b">
        <f t="shared" si="142"/>
        <v>0</v>
      </c>
      <c r="V312">
        <f t="shared" si="138"/>
        <v>1</v>
      </c>
      <c r="W312">
        <f t="shared" si="139"/>
        <v>1</v>
      </c>
    </row>
    <row r="313" spans="1:23" x14ac:dyDescent="0.3">
      <c r="A313" t="s">
        <v>15</v>
      </c>
      <c r="B313" t="s">
        <v>44</v>
      </c>
      <c r="C313">
        <v>0</v>
      </c>
      <c r="D313">
        <v>373</v>
      </c>
      <c r="E313" t="s">
        <v>42</v>
      </c>
      <c r="F313">
        <v>0</v>
      </c>
      <c r="G313">
        <v>371</v>
      </c>
      <c r="H313">
        <v>2</v>
      </c>
      <c r="I313">
        <v>4</v>
      </c>
      <c r="J313">
        <v>293</v>
      </c>
      <c r="K313">
        <v>7</v>
      </c>
      <c r="L313">
        <v>64</v>
      </c>
      <c r="M313">
        <v>1</v>
      </c>
      <c r="N313">
        <f t="shared" si="150"/>
        <v>0.1725067385444744</v>
      </c>
      <c r="O313">
        <f t="shared" si="151"/>
        <v>0.78975741239892183</v>
      </c>
      <c r="P313">
        <f t="shared" si="136"/>
        <v>0.78975741239892183</v>
      </c>
      <c r="Q313" t="str">
        <f t="shared" si="141"/>
        <v>16</v>
      </c>
      <c r="S313" t="s">
        <v>45</v>
      </c>
      <c r="T313" t="b">
        <f t="shared" si="142"/>
        <v>0</v>
      </c>
      <c r="V313">
        <f t="shared" si="138"/>
        <v>1</v>
      </c>
      <c r="W313">
        <f t="shared" si="139"/>
        <v>1</v>
      </c>
    </row>
    <row r="314" spans="1:23" x14ac:dyDescent="0.3">
      <c r="A314" t="s">
        <v>15</v>
      </c>
      <c r="B314" t="s">
        <v>46</v>
      </c>
      <c r="C314">
        <v>0</v>
      </c>
      <c r="D314">
        <v>576</v>
      </c>
      <c r="E314" t="s">
        <v>42</v>
      </c>
      <c r="F314">
        <v>0</v>
      </c>
      <c r="G314">
        <v>575</v>
      </c>
      <c r="H314">
        <v>2</v>
      </c>
      <c r="I314">
        <v>5</v>
      </c>
      <c r="J314">
        <v>363</v>
      </c>
      <c r="K314">
        <v>9</v>
      </c>
      <c r="L314">
        <v>195</v>
      </c>
      <c r="M314">
        <v>1</v>
      </c>
      <c r="N314">
        <f t="shared" si="150"/>
        <v>0.33913043478260868</v>
      </c>
      <c r="O314">
        <f t="shared" si="151"/>
        <v>0.63130434782608691</v>
      </c>
      <c r="P314">
        <f t="shared" si="136"/>
        <v>0.63130434782608691</v>
      </c>
      <c r="Q314" t="str">
        <f t="shared" si="141"/>
        <v>16</v>
      </c>
      <c r="S314" t="s">
        <v>47</v>
      </c>
      <c r="T314" t="b">
        <f t="shared" si="142"/>
        <v>0</v>
      </c>
      <c r="V314">
        <f t="shared" si="138"/>
        <v>1</v>
      </c>
      <c r="W314">
        <f t="shared" si="139"/>
        <v>1</v>
      </c>
    </row>
    <row r="315" spans="1:23" x14ac:dyDescent="0.3">
      <c r="A315" t="s">
        <v>457</v>
      </c>
      <c r="B315" t="s">
        <v>49</v>
      </c>
      <c r="C315">
        <f>SUM(C304:C311)</f>
        <v>14629</v>
      </c>
      <c r="D315">
        <f>SUM(D304:D311)</f>
        <v>7315</v>
      </c>
      <c r="F315">
        <f t="shared" ref="F315:M315" si="152">SUM(F304:F311)</f>
        <v>14629</v>
      </c>
      <c r="G315">
        <f t="shared" si="152"/>
        <v>7296</v>
      </c>
      <c r="H315">
        <f t="shared" si="152"/>
        <v>36</v>
      </c>
      <c r="I315">
        <f t="shared" si="152"/>
        <v>31</v>
      </c>
      <c r="J315">
        <f t="shared" si="152"/>
        <v>5475</v>
      </c>
      <c r="K315">
        <f t="shared" si="152"/>
        <v>76</v>
      </c>
      <c r="L315">
        <f t="shared" si="152"/>
        <v>1636</v>
      </c>
      <c r="M315">
        <f t="shared" si="152"/>
        <v>42</v>
      </c>
      <c r="N315">
        <f t="shared" si="150"/>
        <v>0.22423245614035087</v>
      </c>
      <c r="O315">
        <f t="shared" si="151"/>
        <v>0.75041118421052633</v>
      </c>
      <c r="P315">
        <f t="shared" si="136"/>
        <v>0.75041118421052633</v>
      </c>
      <c r="Q315" t="str">
        <f t="shared" si="141"/>
        <v>16</v>
      </c>
      <c r="S315" t="s">
        <v>50</v>
      </c>
      <c r="T315" t="b">
        <f t="shared" si="142"/>
        <v>0</v>
      </c>
      <c r="V315">
        <f t="shared" si="138"/>
        <v>1</v>
      </c>
      <c r="W315">
        <f t="shared" si="139"/>
        <v>1</v>
      </c>
    </row>
    <row r="316" spans="1:23" x14ac:dyDescent="0.3">
      <c r="A316" t="s">
        <v>458</v>
      </c>
      <c r="B316" t="s">
        <v>52</v>
      </c>
      <c r="G316">
        <f>SUM(G$312:G$314)*SUMIF($R$304:$R$311,$R316,$U$304:$U$311)</f>
        <v>1868.7786458333335</v>
      </c>
      <c r="H316">
        <f t="shared" ref="H316:M317" si="153">SUM(H$312:H$314)*SUMIF($R$304:$R$311,$R316,$U$304:$U$311)</f>
        <v>6.5937500000000009</v>
      </c>
      <c r="I316">
        <f t="shared" si="153"/>
        <v>11.539062500000002</v>
      </c>
      <c r="J316">
        <f t="shared" si="153"/>
        <v>1263.2526041666667</v>
      </c>
      <c r="K316">
        <f t="shared" si="153"/>
        <v>24.177083333333336</v>
      </c>
      <c r="L316">
        <f t="shared" si="153"/>
        <v>549.47916666666674</v>
      </c>
      <c r="M316">
        <f t="shared" si="153"/>
        <v>13.736979166666668</v>
      </c>
      <c r="N316">
        <f t="shared" si="150"/>
        <v>0.29403116730373419</v>
      </c>
      <c r="O316">
        <f t="shared" si="151"/>
        <v>0.67597765363128492</v>
      </c>
      <c r="P316">
        <f t="shared" si="136"/>
        <v>0.67597765363128492</v>
      </c>
      <c r="Q316" t="str">
        <f t="shared" si="141"/>
        <v>16</v>
      </c>
      <c r="R316" t="s">
        <v>366</v>
      </c>
      <c r="S316" t="s">
        <v>19</v>
      </c>
      <c r="T316" t="b">
        <f t="shared" si="142"/>
        <v>0</v>
      </c>
      <c r="U316">
        <f>SUMIF($R$304:$R$311,$R316,$U$304:$U$311)</f>
        <v>0.54947916666666674</v>
      </c>
      <c r="V316">
        <f t="shared" si="138"/>
        <v>1</v>
      </c>
      <c r="W316">
        <f t="shared" si="139"/>
        <v>0</v>
      </c>
    </row>
    <row r="317" spans="1:23" x14ac:dyDescent="0.3">
      <c r="A317" t="s">
        <v>458</v>
      </c>
      <c r="B317" t="s">
        <v>52</v>
      </c>
      <c r="G317">
        <f>SUM(G$312:G$314)*SUMIF($R$304:$R$311,$R317,$U$304:$U$311)</f>
        <v>1532.2213541666667</v>
      </c>
      <c r="H317">
        <f t="shared" si="153"/>
        <v>5.40625</v>
      </c>
      <c r="I317">
        <f t="shared" si="153"/>
        <v>9.4609375</v>
      </c>
      <c r="J317">
        <f t="shared" si="153"/>
        <v>1035.7473958333335</v>
      </c>
      <c r="K317">
        <f t="shared" si="153"/>
        <v>19.822916666666668</v>
      </c>
      <c r="L317">
        <f t="shared" si="153"/>
        <v>450.52083333333337</v>
      </c>
      <c r="M317">
        <f t="shared" si="153"/>
        <v>11.263020833333334</v>
      </c>
      <c r="N317">
        <f t="shared" si="150"/>
        <v>0.29403116730373419</v>
      </c>
      <c r="O317">
        <f t="shared" si="151"/>
        <v>0.67597765363128504</v>
      </c>
      <c r="P317">
        <f t="shared" si="136"/>
        <v>0.67597765363128504</v>
      </c>
      <c r="Q317" t="str">
        <f t="shared" si="141"/>
        <v>16</v>
      </c>
      <c r="R317" t="s">
        <v>444</v>
      </c>
      <c r="S317" t="s">
        <v>19</v>
      </c>
      <c r="T317" t="b">
        <f t="shared" si="142"/>
        <v>0</v>
      </c>
      <c r="U317">
        <f>SUMIF($R$304:$R$311,$R317,$U$304:$U$311)</f>
        <v>0.45052083333333337</v>
      </c>
      <c r="V317">
        <f t="shared" si="138"/>
        <v>1</v>
      </c>
      <c r="W317">
        <f t="shared" si="139"/>
        <v>0</v>
      </c>
    </row>
    <row r="318" spans="1:23" x14ac:dyDescent="0.3">
      <c r="A318" t="s">
        <v>459</v>
      </c>
      <c r="B318" t="s">
        <v>54</v>
      </c>
      <c r="G318">
        <f>SUM(H318:M318)</f>
        <v>1868.7786458333333</v>
      </c>
      <c r="H318">
        <f>(SUMIF($R$304:$R$311,$R318,H$304:H$311)/(SUMIF($R$304:$R$311,$R318,$G$304:$G$311))-H$315/$G$315)*$U316*SUM($G$312:$G$314)+H316</f>
        <v>6.6957194010416687</v>
      </c>
      <c r="I318">
        <f t="shared" ref="I318:M318" si="154">(SUMIF($R$304:$R$311,$R318,I$304:I$311)/(SUMIF($R$304:$R$311,$R318,$G$304:$G$311))-I$315/$G$315)*$U316*SUM($G$312:$G$314)+I316</f>
        <v>11.523281521267362</v>
      </c>
      <c r="J318">
        <f t="shared" si="154"/>
        <v>1292.9002075195313</v>
      </c>
      <c r="K318">
        <f t="shared" si="154"/>
        <v>25.22105577256945</v>
      </c>
      <c r="L318">
        <f t="shared" si="154"/>
        <v>518.27167426215283</v>
      </c>
      <c r="M318">
        <f t="shared" si="154"/>
        <v>14.166707356770834</v>
      </c>
      <c r="N318">
        <f t="shared" si="150"/>
        <v>0.27733176179945218</v>
      </c>
      <c r="O318">
        <f t="shared" si="151"/>
        <v>0.69184234869239747</v>
      </c>
      <c r="P318">
        <f t="shared" si="136"/>
        <v>0.69184234869239747</v>
      </c>
      <c r="Q318" t="str">
        <f t="shared" si="141"/>
        <v>16</v>
      </c>
      <c r="R318" t="s">
        <v>366</v>
      </c>
      <c r="S318" t="s">
        <v>18</v>
      </c>
      <c r="T318" t="b">
        <f t="shared" si="142"/>
        <v>0</v>
      </c>
      <c r="V318">
        <f t="shared" si="138"/>
        <v>0</v>
      </c>
      <c r="W318">
        <f t="shared" si="139"/>
        <v>1</v>
      </c>
    </row>
    <row r="319" spans="1:23" x14ac:dyDescent="0.3">
      <c r="A319" t="s">
        <v>459</v>
      </c>
      <c r="B319" t="s">
        <v>54</v>
      </c>
      <c r="G319">
        <f>SUM(H319:M319)</f>
        <v>1532.2213541666667</v>
      </c>
      <c r="H319">
        <f t="shared" ref="H319:M319" si="155">(SUMIF($R$304:$R$311,$R319,H$304:H$311)/(SUMIF($R$304:$R$311,$R319,$G$304:$G$311))-H$315/$G$315)*$U317*SUM($G$312:$G$314)+H317</f>
        <v>5.304280598958333</v>
      </c>
      <c r="I319">
        <f t="shared" si="155"/>
        <v>9.4767184787326393</v>
      </c>
      <c r="J319">
        <f t="shared" si="155"/>
        <v>1006.0997924804689</v>
      </c>
      <c r="K319">
        <f t="shared" si="155"/>
        <v>18.778944227430557</v>
      </c>
      <c r="L319">
        <f t="shared" si="155"/>
        <v>481.72832573784729</v>
      </c>
      <c r="M319">
        <f t="shared" si="155"/>
        <v>10.833292643229168</v>
      </c>
      <c r="N319">
        <f t="shared" si="150"/>
        <v>0.31439865031762732</v>
      </c>
      <c r="O319">
        <f t="shared" si="151"/>
        <v>0.65662822786310726</v>
      </c>
      <c r="P319">
        <f t="shared" si="136"/>
        <v>0.65662822786310726</v>
      </c>
      <c r="Q319" t="str">
        <f t="shared" si="141"/>
        <v>16</v>
      </c>
      <c r="R319" t="s">
        <v>444</v>
      </c>
      <c r="S319" t="s">
        <v>18</v>
      </c>
      <c r="T319" t="b">
        <f t="shared" si="142"/>
        <v>0</v>
      </c>
      <c r="V319">
        <f t="shared" si="138"/>
        <v>0</v>
      </c>
      <c r="W319">
        <f t="shared" si="139"/>
        <v>1</v>
      </c>
    </row>
    <row r="320" spans="1:23" x14ac:dyDescent="0.3">
      <c r="N320" t="str">
        <f t="shared" si="150"/>
        <v/>
      </c>
      <c r="O320" t="str">
        <f t="shared" si="151"/>
        <v/>
      </c>
      <c r="P320" t="str">
        <f t="shared" si="136"/>
        <v/>
      </c>
      <c r="Q320" t="str">
        <f>IF(LEFT(A320,3)="Dis",Q315,IF(LEFT(A320,2)="HD",Q315,LEFT(A320,2)))</f>
        <v/>
      </c>
      <c r="T320" t="str">
        <f t="shared" si="142"/>
        <v/>
      </c>
      <c r="V320" t="str">
        <f t="shared" si="138"/>
        <v/>
      </c>
      <c r="W320" t="str">
        <f t="shared" si="139"/>
        <v/>
      </c>
    </row>
    <row r="321" spans="1:23" x14ac:dyDescent="0.3">
      <c r="A321" t="s">
        <v>460</v>
      </c>
      <c r="B321" t="s">
        <v>461</v>
      </c>
      <c r="C321">
        <v>1454</v>
      </c>
      <c r="D321">
        <v>721</v>
      </c>
      <c r="E321" s="1">
        <v>0.49590000000000001</v>
      </c>
      <c r="F321">
        <v>1454</v>
      </c>
      <c r="G321">
        <v>720</v>
      </c>
      <c r="H321">
        <v>3</v>
      </c>
      <c r="I321">
        <v>1</v>
      </c>
      <c r="J321">
        <v>501</v>
      </c>
      <c r="K321">
        <v>10</v>
      </c>
      <c r="L321">
        <v>203</v>
      </c>
      <c r="M321">
        <v>2</v>
      </c>
      <c r="N321">
        <f t="shared" si="150"/>
        <v>0.28194444444444444</v>
      </c>
      <c r="O321">
        <f t="shared" si="151"/>
        <v>0.6958333333333333</v>
      </c>
      <c r="P321">
        <f t="shared" si="136"/>
        <v>0.6958333333333333</v>
      </c>
      <c r="Q321" t="str">
        <f t="shared" si="141"/>
        <v>17</v>
      </c>
      <c r="R321" t="s">
        <v>444</v>
      </c>
      <c r="S321">
        <v>17</v>
      </c>
      <c r="T321" t="b">
        <f t="shared" si="142"/>
        <v>1</v>
      </c>
      <c r="U321">
        <f>G321/G$331</f>
        <v>0.11739768465677483</v>
      </c>
      <c r="V321">
        <f t="shared" si="138"/>
        <v>1</v>
      </c>
      <c r="W321">
        <f t="shared" si="139"/>
        <v>1</v>
      </c>
    </row>
    <row r="322" spans="1:23" x14ac:dyDescent="0.3">
      <c r="A322" t="s">
        <v>462</v>
      </c>
      <c r="B322" t="s">
        <v>463</v>
      </c>
      <c r="C322">
        <v>2818</v>
      </c>
      <c r="D322">
        <v>1152</v>
      </c>
      <c r="E322" s="1">
        <v>0.4088</v>
      </c>
      <c r="F322">
        <v>2818</v>
      </c>
      <c r="G322">
        <v>1150</v>
      </c>
      <c r="H322">
        <v>3</v>
      </c>
      <c r="I322">
        <v>3</v>
      </c>
      <c r="J322">
        <v>846</v>
      </c>
      <c r="K322">
        <v>9</v>
      </c>
      <c r="L322">
        <v>286</v>
      </c>
      <c r="M322">
        <v>3</v>
      </c>
      <c r="N322">
        <f t="shared" si="150"/>
        <v>0.24869565217391304</v>
      </c>
      <c r="O322">
        <f t="shared" si="151"/>
        <v>0.73565217391304349</v>
      </c>
      <c r="P322">
        <f t="shared" si="136"/>
        <v>0.73565217391304349</v>
      </c>
      <c r="Q322" t="str">
        <f t="shared" si="141"/>
        <v>17</v>
      </c>
      <c r="R322" t="s">
        <v>444</v>
      </c>
      <c r="S322">
        <v>17</v>
      </c>
      <c r="T322" t="b">
        <f t="shared" si="142"/>
        <v>1</v>
      </c>
      <c r="U322">
        <f t="shared" ref="U322:U327" si="156">G322/G$331</f>
        <v>0.18751019077123757</v>
      </c>
      <c r="V322">
        <f t="shared" si="138"/>
        <v>1</v>
      </c>
      <c r="W322">
        <f t="shared" si="139"/>
        <v>1</v>
      </c>
    </row>
    <row r="323" spans="1:23" x14ac:dyDescent="0.3">
      <c r="A323" t="s">
        <v>464</v>
      </c>
      <c r="B323" t="s">
        <v>465</v>
      </c>
      <c r="C323">
        <v>2044</v>
      </c>
      <c r="D323">
        <v>882</v>
      </c>
      <c r="E323" s="1">
        <v>0.43149999999999999</v>
      </c>
      <c r="F323">
        <v>2044</v>
      </c>
      <c r="G323">
        <v>880</v>
      </c>
      <c r="H323">
        <v>8</v>
      </c>
      <c r="I323">
        <v>8</v>
      </c>
      <c r="J323">
        <v>653</v>
      </c>
      <c r="K323">
        <v>9</v>
      </c>
      <c r="L323">
        <v>198</v>
      </c>
      <c r="M323">
        <v>4</v>
      </c>
      <c r="N323">
        <f t="shared" si="150"/>
        <v>0.22500000000000001</v>
      </c>
      <c r="O323">
        <f t="shared" si="151"/>
        <v>0.74204545454545456</v>
      </c>
      <c r="P323">
        <f t="shared" ref="P323:P386" si="157">IF(G323="","",IF(G323=0,10,IF(G323=0,10,IF(N323=O323,9,IF(O323&gt;N323,O323,N323+2)))))</f>
        <v>0.74204545454545456</v>
      </c>
      <c r="Q323" t="str">
        <f t="shared" si="141"/>
        <v>17</v>
      </c>
      <c r="R323" t="s">
        <v>444</v>
      </c>
      <c r="S323">
        <v>17</v>
      </c>
      <c r="T323" t="b">
        <f t="shared" si="142"/>
        <v>1</v>
      </c>
      <c r="U323">
        <f t="shared" si="156"/>
        <v>0.14348605902494702</v>
      </c>
      <c r="V323">
        <f t="shared" ref="V323:V386" si="158">IF(S323="","",IF(S323="WE",0,1))</f>
        <v>1</v>
      </c>
      <c r="W323">
        <f t="shared" ref="W323:W386" si="159">IF(S323="","",IF(S323="SL",0,1))</f>
        <v>1</v>
      </c>
    </row>
    <row r="324" spans="1:23" x14ac:dyDescent="0.3">
      <c r="A324" t="s">
        <v>466</v>
      </c>
      <c r="B324" t="s">
        <v>467</v>
      </c>
      <c r="C324">
        <v>1186</v>
      </c>
      <c r="D324">
        <v>515</v>
      </c>
      <c r="E324" s="1">
        <v>0.43419999999999997</v>
      </c>
      <c r="F324">
        <v>1186</v>
      </c>
      <c r="G324">
        <v>514</v>
      </c>
      <c r="H324">
        <v>1</v>
      </c>
      <c r="I324">
        <v>0</v>
      </c>
      <c r="J324">
        <v>371</v>
      </c>
      <c r="K324">
        <v>3</v>
      </c>
      <c r="L324">
        <v>138</v>
      </c>
      <c r="M324">
        <v>1</v>
      </c>
      <c r="N324">
        <f t="shared" si="150"/>
        <v>0.26848249027237353</v>
      </c>
      <c r="O324">
        <f t="shared" si="151"/>
        <v>0.72178988326848248</v>
      </c>
      <c r="P324">
        <f t="shared" si="157"/>
        <v>0.72178988326848248</v>
      </c>
      <c r="Q324" t="str">
        <f t="shared" si="141"/>
        <v>17</v>
      </c>
      <c r="R324" t="s">
        <v>444</v>
      </c>
      <c r="S324">
        <v>17</v>
      </c>
      <c r="T324" t="b">
        <f t="shared" si="142"/>
        <v>1</v>
      </c>
      <c r="U324">
        <f t="shared" si="156"/>
        <v>8.3808902657753134E-2</v>
      </c>
      <c r="V324">
        <f t="shared" si="158"/>
        <v>1</v>
      </c>
      <c r="W324">
        <f t="shared" si="159"/>
        <v>1</v>
      </c>
    </row>
    <row r="325" spans="1:23" x14ac:dyDescent="0.3">
      <c r="A325" t="s">
        <v>468</v>
      </c>
      <c r="B325" t="s">
        <v>469</v>
      </c>
      <c r="C325">
        <v>3063</v>
      </c>
      <c r="D325">
        <v>1221</v>
      </c>
      <c r="E325" s="1">
        <v>0.39860000000000001</v>
      </c>
      <c r="F325">
        <v>3063</v>
      </c>
      <c r="G325">
        <v>1220</v>
      </c>
      <c r="H325">
        <v>4</v>
      </c>
      <c r="I325">
        <v>3</v>
      </c>
      <c r="J325">
        <v>846</v>
      </c>
      <c r="K325">
        <v>10</v>
      </c>
      <c r="L325">
        <v>351</v>
      </c>
      <c r="M325">
        <v>6</v>
      </c>
      <c r="N325">
        <f t="shared" si="150"/>
        <v>0.28770491803278686</v>
      </c>
      <c r="O325">
        <f t="shared" si="151"/>
        <v>0.69344262295081971</v>
      </c>
      <c r="P325">
        <f t="shared" si="157"/>
        <v>0.69344262295081971</v>
      </c>
      <c r="Q325" t="str">
        <f t="shared" si="141"/>
        <v>17</v>
      </c>
      <c r="R325" t="s">
        <v>444</v>
      </c>
      <c r="S325">
        <v>17</v>
      </c>
      <c r="T325" t="b">
        <f t="shared" si="142"/>
        <v>1</v>
      </c>
      <c r="U325">
        <f t="shared" si="156"/>
        <v>0.1989238545573129</v>
      </c>
      <c r="V325">
        <f t="shared" si="158"/>
        <v>1</v>
      </c>
      <c r="W325">
        <f t="shared" si="159"/>
        <v>1</v>
      </c>
    </row>
    <row r="326" spans="1:23" x14ac:dyDescent="0.3">
      <c r="A326" t="s">
        <v>470</v>
      </c>
      <c r="B326" t="s">
        <v>471</v>
      </c>
      <c r="C326">
        <v>1351</v>
      </c>
      <c r="D326">
        <v>676</v>
      </c>
      <c r="E326" s="1">
        <v>0.50039999999999996</v>
      </c>
      <c r="F326">
        <v>1351</v>
      </c>
      <c r="G326">
        <v>674</v>
      </c>
      <c r="H326">
        <v>2</v>
      </c>
      <c r="I326">
        <v>2</v>
      </c>
      <c r="J326">
        <v>476</v>
      </c>
      <c r="K326">
        <v>7</v>
      </c>
      <c r="L326">
        <v>185</v>
      </c>
      <c r="M326">
        <v>2</v>
      </c>
      <c r="N326">
        <f t="shared" si="150"/>
        <v>0.27448071216617209</v>
      </c>
      <c r="O326">
        <f t="shared" si="151"/>
        <v>0.70623145400593468</v>
      </c>
      <c r="P326">
        <f t="shared" si="157"/>
        <v>0.70623145400593468</v>
      </c>
      <c r="Q326" t="str">
        <f t="shared" si="141"/>
        <v>17</v>
      </c>
      <c r="R326" t="s">
        <v>444</v>
      </c>
      <c r="S326">
        <v>17</v>
      </c>
      <c r="T326" t="b">
        <f t="shared" si="142"/>
        <v>1</v>
      </c>
      <c r="U326">
        <f t="shared" si="156"/>
        <v>0.10989727702592532</v>
      </c>
      <c r="V326">
        <f t="shared" si="158"/>
        <v>1</v>
      </c>
      <c r="W326">
        <f t="shared" si="159"/>
        <v>1</v>
      </c>
    </row>
    <row r="327" spans="1:23" x14ac:dyDescent="0.3">
      <c r="A327" t="s">
        <v>472</v>
      </c>
      <c r="B327" t="s">
        <v>473</v>
      </c>
      <c r="C327">
        <v>1865</v>
      </c>
      <c r="D327">
        <v>976</v>
      </c>
      <c r="E327" s="1">
        <v>0.52329999999999999</v>
      </c>
      <c r="F327">
        <v>1865</v>
      </c>
      <c r="G327">
        <v>975</v>
      </c>
      <c r="H327">
        <v>2</v>
      </c>
      <c r="I327">
        <v>1</v>
      </c>
      <c r="J327">
        <v>716</v>
      </c>
      <c r="K327">
        <v>9</v>
      </c>
      <c r="L327">
        <v>246</v>
      </c>
      <c r="M327">
        <v>1</v>
      </c>
      <c r="N327">
        <f t="shared" si="150"/>
        <v>0.25230769230769229</v>
      </c>
      <c r="O327">
        <f t="shared" si="151"/>
        <v>0.73435897435897435</v>
      </c>
      <c r="P327">
        <f t="shared" si="157"/>
        <v>0.73435897435897435</v>
      </c>
      <c r="Q327" t="str">
        <f t="shared" ref="Q327:Q390" si="160">IF(LEFT(A327,3)="Dis",Q326,IF(LEFT(A327,2)="HD",Q326,LEFT(A327,2)))</f>
        <v>17</v>
      </c>
      <c r="R327" t="s">
        <v>444</v>
      </c>
      <c r="S327">
        <v>17</v>
      </c>
      <c r="T327" t="b">
        <f t="shared" si="142"/>
        <v>1</v>
      </c>
      <c r="U327">
        <f t="shared" si="156"/>
        <v>0.15897603130604923</v>
      </c>
      <c r="V327">
        <f t="shared" si="158"/>
        <v>1</v>
      </c>
      <c r="W327">
        <f t="shared" si="159"/>
        <v>1</v>
      </c>
    </row>
    <row r="328" spans="1:23" x14ac:dyDescent="0.3">
      <c r="A328" t="s">
        <v>474</v>
      </c>
      <c r="B328" t="s">
        <v>41</v>
      </c>
      <c r="C328">
        <v>0</v>
      </c>
      <c r="D328">
        <v>2540</v>
      </c>
      <c r="E328" t="s">
        <v>42</v>
      </c>
      <c r="F328">
        <v>0</v>
      </c>
      <c r="G328">
        <v>2533</v>
      </c>
      <c r="H328">
        <v>4</v>
      </c>
      <c r="I328">
        <v>15</v>
      </c>
      <c r="J328">
        <v>1717</v>
      </c>
      <c r="K328">
        <v>18</v>
      </c>
      <c r="L328">
        <v>767</v>
      </c>
      <c r="M328">
        <v>12</v>
      </c>
      <c r="N328">
        <f t="shared" si="150"/>
        <v>0.3028030003947888</v>
      </c>
      <c r="O328">
        <f t="shared" si="151"/>
        <v>0.67785234899328861</v>
      </c>
      <c r="P328">
        <f t="shared" si="157"/>
        <v>0.67785234899328861</v>
      </c>
      <c r="Q328" t="str">
        <f t="shared" si="160"/>
        <v>17</v>
      </c>
      <c r="R328" t="s">
        <v>444</v>
      </c>
      <c r="S328" t="s">
        <v>43</v>
      </c>
      <c r="T328" t="b">
        <f t="shared" si="142"/>
        <v>0</v>
      </c>
      <c r="V328">
        <f t="shared" si="158"/>
        <v>1</v>
      </c>
      <c r="W328">
        <f t="shared" si="159"/>
        <v>1</v>
      </c>
    </row>
    <row r="329" spans="1:23" x14ac:dyDescent="0.3">
      <c r="A329" t="s">
        <v>474</v>
      </c>
      <c r="B329" t="s">
        <v>44</v>
      </c>
      <c r="C329">
        <v>0</v>
      </c>
      <c r="D329">
        <v>455</v>
      </c>
      <c r="E329" t="s">
        <v>42</v>
      </c>
      <c r="F329">
        <v>0</v>
      </c>
      <c r="G329">
        <v>454</v>
      </c>
      <c r="H329">
        <v>0</v>
      </c>
      <c r="I329">
        <v>0</v>
      </c>
      <c r="J329">
        <v>334</v>
      </c>
      <c r="K329">
        <v>7</v>
      </c>
      <c r="L329">
        <v>112</v>
      </c>
      <c r="M329">
        <v>1</v>
      </c>
      <c r="N329">
        <f t="shared" si="150"/>
        <v>0.24669603524229075</v>
      </c>
      <c r="O329">
        <f t="shared" si="151"/>
        <v>0.73568281938325997</v>
      </c>
      <c r="P329">
        <f t="shared" si="157"/>
        <v>0.73568281938325997</v>
      </c>
      <c r="Q329" t="str">
        <f t="shared" si="160"/>
        <v>17</v>
      </c>
      <c r="R329" t="s">
        <v>444</v>
      </c>
      <c r="S329" t="s">
        <v>45</v>
      </c>
      <c r="T329" t="b">
        <f t="shared" si="142"/>
        <v>0</v>
      </c>
      <c r="V329">
        <f t="shared" si="158"/>
        <v>1</v>
      </c>
      <c r="W329">
        <f t="shared" si="159"/>
        <v>1</v>
      </c>
    </row>
    <row r="330" spans="1:23" x14ac:dyDescent="0.3">
      <c r="A330" t="s">
        <v>474</v>
      </c>
      <c r="B330" t="s">
        <v>46</v>
      </c>
      <c r="C330">
        <v>0</v>
      </c>
      <c r="D330">
        <v>328</v>
      </c>
      <c r="E330" t="s">
        <v>42</v>
      </c>
      <c r="F330">
        <v>0</v>
      </c>
      <c r="G330">
        <v>328</v>
      </c>
      <c r="H330">
        <v>5</v>
      </c>
      <c r="I330">
        <v>0</v>
      </c>
      <c r="J330">
        <v>161</v>
      </c>
      <c r="K330">
        <v>1</v>
      </c>
      <c r="L330">
        <v>159</v>
      </c>
      <c r="M330">
        <v>2</v>
      </c>
      <c r="N330">
        <f t="shared" si="150"/>
        <v>0.4847560975609756</v>
      </c>
      <c r="O330">
        <f t="shared" si="151"/>
        <v>0.49085365853658536</v>
      </c>
      <c r="P330">
        <f t="shared" si="157"/>
        <v>0.49085365853658536</v>
      </c>
      <c r="Q330" t="str">
        <f t="shared" si="160"/>
        <v>17</v>
      </c>
      <c r="R330" t="s">
        <v>444</v>
      </c>
      <c r="S330" t="s">
        <v>47</v>
      </c>
      <c r="T330" t="b">
        <f t="shared" si="142"/>
        <v>0</v>
      </c>
      <c r="V330">
        <f t="shared" si="158"/>
        <v>1</v>
      </c>
      <c r="W330">
        <f t="shared" si="159"/>
        <v>1</v>
      </c>
    </row>
    <row r="331" spans="1:23" x14ac:dyDescent="0.3">
      <c r="A331" t="s">
        <v>475</v>
      </c>
      <c r="B331" t="s">
        <v>49</v>
      </c>
      <c r="C331">
        <f>SUM(C321:C327)</f>
        <v>13781</v>
      </c>
      <c r="D331">
        <f>SUM(D321:D327)</f>
        <v>6143</v>
      </c>
      <c r="F331">
        <f t="shared" ref="F331:M331" si="161">SUM(F321:F327)</f>
        <v>13781</v>
      </c>
      <c r="G331">
        <f t="shared" si="161"/>
        <v>6133</v>
      </c>
      <c r="H331">
        <f t="shared" si="161"/>
        <v>23</v>
      </c>
      <c r="I331">
        <f t="shared" si="161"/>
        <v>18</v>
      </c>
      <c r="J331">
        <f t="shared" si="161"/>
        <v>4409</v>
      </c>
      <c r="K331">
        <f t="shared" si="161"/>
        <v>57</v>
      </c>
      <c r="L331">
        <f t="shared" si="161"/>
        <v>1607</v>
      </c>
      <c r="M331">
        <f t="shared" si="161"/>
        <v>19</v>
      </c>
      <c r="N331">
        <f t="shared" si="150"/>
        <v>0.26202511006032936</v>
      </c>
      <c r="O331">
        <f t="shared" si="151"/>
        <v>0.71889776618294476</v>
      </c>
      <c r="P331">
        <f t="shared" si="157"/>
        <v>0.71889776618294476</v>
      </c>
      <c r="Q331" t="str">
        <f t="shared" si="160"/>
        <v>17</v>
      </c>
      <c r="S331" t="s">
        <v>50</v>
      </c>
      <c r="T331" t="b">
        <f t="shared" si="142"/>
        <v>0</v>
      </c>
      <c r="V331">
        <f t="shared" si="158"/>
        <v>1</v>
      </c>
      <c r="W331">
        <f t="shared" si="159"/>
        <v>1</v>
      </c>
    </row>
    <row r="332" spans="1:23" x14ac:dyDescent="0.3">
      <c r="N332" t="str">
        <f t="shared" si="150"/>
        <v/>
      </c>
      <c r="O332" t="str">
        <f t="shared" si="151"/>
        <v/>
      </c>
      <c r="P332" t="str">
        <f t="shared" si="157"/>
        <v/>
      </c>
      <c r="Q332" t="str">
        <f t="shared" si="160"/>
        <v/>
      </c>
      <c r="T332" t="str">
        <f t="shared" ref="T332:T395" si="162">IF(S332="","",ISNUMBER(S332))</f>
        <v/>
      </c>
      <c r="V332" t="str">
        <f t="shared" si="158"/>
        <v/>
      </c>
      <c r="W332" t="str">
        <f t="shared" si="159"/>
        <v/>
      </c>
    </row>
    <row r="333" spans="1:23" x14ac:dyDescent="0.3">
      <c r="A333" t="s">
        <v>476</v>
      </c>
      <c r="B333" t="s">
        <v>477</v>
      </c>
      <c r="C333">
        <v>5701</v>
      </c>
      <c r="D333">
        <v>1341</v>
      </c>
      <c r="E333" s="1">
        <v>0.23519999999999999</v>
      </c>
      <c r="F333">
        <v>5701</v>
      </c>
      <c r="G333">
        <v>1340</v>
      </c>
      <c r="H333">
        <v>4</v>
      </c>
      <c r="I333">
        <v>3</v>
      </c>
      <c r="J333">
        <v>990</v>
      </c>
      <c r="K333">
        <v>8</v>
      </c>
      <c r="L333">
        <v>329</v>
      </c>
      <c r="M333">
        <v>6</v>
      </c>
      <c r="N333">
        <f t="shared" si="150"/>
        <v>0.2455223880597015</v>
      </c>
      <c r="O333">
        <f t="shared" si="151"/>
        <v>0.73880597014925375</v>
      </c>
      <c r="P333">
        <f t="shared" si="157"/>
        <v>0.73880597014925375</v>
      </c>
      <c r="Q333" t="str">
        <f t="shared" si="160"/>
        <v>18</v>
      </c>
      <c r="R333" t="s">
        <v>444</v>
      </c>
      <c r="S333">
        <v>18</v>
      </c>
      <c r="T333" t="b">
        <f t="shared" si="162"/>
        <v>1</v>
      </c>
      <c r="U333">
        <f>G333/G$341</f>
        <v>0.43719412724306689</v>
      </c>
      <c r="V333">
        <f t="shared" si="158"/>
        <v>1</v>
      </c>
      <c r="W333">
        <f t="shared" si="159"/>
        <v>1</v>
      </c>
    </row>
    <row r="334" spans="1:23" x14ac:dyDescent="0.3">
      <c r="A334" t="s">
        <v>478</v>
      </c>
      <c r="B334" t="s">
        <v>479</v>
      </c>
      <c r="C334">
        <v>1704</v>
      </c>
      <c r="D334">
        <v>794</v>
      </c>
      <c r="E334" s="1">
        <v>0.46600000000000003</v>
      </c>
      <c r="F334">
        <v>1704</v>
      </c>
      <c r="G334">
        <v>793</v>
      </c>
      <c r="H334">
        <v>1</v>
      </c>
      <c r="I334">
        <v>1</v>
      </c>
      <c r="J334">
        <v>625</v>
      </c>
      <c r="K334">
        <v>9</v>
      </c>
      <c r="L334">
        <v>154</v>
      </c>
      <c r="M334">
        <v>3</v>
      </c>
      <c r="N334">
        <f t="shared" si="150"/>
        <v>0.19419924337957126</v>
      </c>
      <c r="O334">
        <f t="shared" si="151"/>
        <v>0.78814627994955866</v>
      </c>
      <c r="P334">
        <f t="shared" si="157"/>
        <v>0.78814627994955866</v>
      </c>
      <c r="Q334" t="str">
        <f t="shared" si="160"/>
        <v>18</v>
      </c>
      <c r="R334" t="s">
        <v>444</v>
      </c>
      <c r="S334">
        <v>18</v>
      </c>
      <c r="T334" t="b">
        <f t="shared" si="162"/>
        <v>1</v>
      </c>
      <c r="U334">
        <f t="shared" ref="U334:U337" si="163">G334/G$341</f>
        <v>0.25872756933115826</v>
      </c>
      <c r="V334">
        <f t="shared" si="158"/>
        <v>1</v>
      </c>
      <c r="W334">
        <f t="shared" si="159"/>
        <v>1</v>
      </c>
    </row>
    <row r="335" spans="1:23" x14ac:dyDescent="0.3">
      <c r="A335" t="s">
        <v>480</v>
      </c>
      <c r="B335" t="s">
        <v>481</v>
      </c>
      <c r="C335">
        <v>3466</v>
      </c>
      <c r="D335">
        <v>411</v>
      </c>
      <c r="E335" s="1">
        <v>0.1186</v>
      </c>
      <c r="F335">
        <v>3466</v>
      </c>
      <c r="G335">
        <v>411</v>
      </c>
      <c r="H335">
        <v>0</v>
      </c>
      <c r="I335">
        <v>1</v>
      </c>
      <c r="J335">
        <v>281</v>
      </c>
      <c r="K335">
        <v>6</v>
      </c>
      <c r="L335">
        <v>123</v>
      </c>
      <c r="M335">
        <v>0</v>
      </c>
      <c r="N335">
        <f t="shared" si="150"/>
        <v>0.29927007299270075</v>
      </c>
      <c r="O335">
        <f t="shared" si="151"/>
        <v>0.68369829683698302</v>
      </c>
      <c r="P335">
        <f t="shared" si="157"/>
        <v>0.68369829683698302</v>
      </c>
      <c r="Q335" t="str">
        <f t="shared" si="160"/>
        <v>18</v>
      </c>
      <c r="R335" t="s">
        <v>444</v>
      </c>
      <c r="S335">
        <v>18</v>
      </c>
      <c r="T335" t="b">
        <f t="shared" si="162"/>
        <v>1</v>
      </c>
      <c r="U335">
        <f t="shared" si="163"/>
        <v>0.13409461663947797</v>
      </c>
      <c r="V335">
        <f t="shared" si="158"/>
        <v>1</v>
      </c>
      <c r="W335">
        <f t="shared" si="159"/>
        <v>1</v>
      </c>
    </row>
    <row r="336" spans="1:23" x14ac:dyDescent="0.3">
      <c r="A336" t="s">
        <v>482</v>
      </c>
      <c r="B336" t="s">
        <v>483</v>
      </c>
      <c r="C336">
        <v>915</v>
      </c>
      <c r="D336">
        <v>319</v>
      </c>
      <c r="E336" s="1">
        <v>0.34860000000000002</v>
      </c>
      <c r="F336">
        <v>915</v>
      </c>
      <c r="G336">
        <v>318</v>
      </c>
      <c r="H336">
        <v>0</v>
      </c>
      <c r="I336">
        <v>2</v>
      </c>
      <c r="J336">
        <v>160</v>
      </c>
      <c r="K336">
        <v>7</v>
      </c>
      <c r="L336">
        <v>146</v>
      </c>
      <c r="M336">
        <v>3</v>
      </c>
      <c r="N336">
        <f t="shared" si="150"/>
        <v>0.45911949685534592</v>
      </c>
      <c r="O336">
        <f t="shared" si="151"/>
        <v>0.50314465408805031</v>
      </c>
      <c r="P336">
        <f t="shared" si="157"/>
        <v>0.50314465408805031</v>
      </c>
      <c r="Q336" t="str">
        <f t="shared" si="160"/>
        <v>18</v>
      </c>
      <c r="R336" t="s">
        <v>444</v>
      </c>
      <c r="S336">
        <v>18</v>
      </c>
      <c r="T336" t="b">
        <f t="shared" si="162"/>
        <v>1</v>
      </c>
      <c r="U336">
        <f t="shared" si="163"/>
        <v>0.10375203915171288</v>
      </c>
      <c r="V336">
        <f t="shared" si="158"/>
        <v>1</v>
      </c>
      <c r="W336">
        <f t="shared" si="159"/>
        <v>1</v>
      </c>
    </row>
    <row r="337" spans="1:23" x14ac:dyDescent="0.3">
      <c r="A337" t="s">
        <v>484</v>
      </c>
      <c r="B337" t="s">
        <v>485</v>
      </c>
      <c r="C337">
        <v>717</v>
      </c>
      <c r="D337">
        <v>204</v>
      </c>
      <c r="E337" s="1">
        <v>0.28449999999999998</v>
      </c>
      <c r="F337">
        <v>717</v>
      </c>
      <c r="G337">
        <v>203</v>
      </c>
      <c r="H337">
        <v>1</v>
      </c>
      <c r="I337">
        <v>0</v>
      </c>
      <c r="J337">
        <v>116</v>
      </c>
      <c r="K337">
        <v>5</v>
      </c>
      <c r="L337">
        <v>80</v>
      </c>
      <c r="M337">
        <v>1</v>
      </c>
      <c r="N337">
        <f t="shared" si="150"/>
        <v>0.39408866995073893</v>
      </c>
      <c r="O337">
        <f t="shared" si="151"/>
        <v>0.5714285714285714</v>
      </c>
      <c r="P337">
        <f t="shared" si="157"/>
        <v>0.5714285714285714</v>
      </c>
      <c r="Q337" t="str">
        <f t="shared" si="160"/>
        <v>18</v>
      </c>
      <c r="R337" t="s">
        <v>444</v>
      </c>
      <c r="S337">
        <v>18</v>
      </c>
      <c r="T337" t="b">
        <f t="shared" si="162"/>
        <v>1</v>
      </c>
      <c r="U337">
        <f t="shared" si="163"/>
        <v>6.6231647634584015E-2</v>
      </c>
      <c r="V337">
        <f t="shared" si="158"/>
        <v>1</v>
      </c>
      <c r="W337">
        <f t="shared" si="159"/>
        <v>1</v>
      </c>
    </row>
    <row r="338" spans="1:23" x14ac:dyDescent="0.3">
      <c r="A338" t="s">
        <v>486</v>
      </c>
      <c r="B338" t="s">
        <v>41</v>
      </c>
      <c r="C338">
        <v>0</v>
      </c>
      <c r="D338">
        <v>2567</v>
      </c>
      <c r="E338" t="s">
        <v>42</v>
      </c>
      <c r="F338">
        <v>0</v>
      </c>
      <c r="G338">
        <v>2562</v>
      </c>
      <c r="H338">
        <v>5</v>
      </c>
      <c r="I338">
        <v>9</v>
      </c>
      <c r="J338">
        <v>1644</v>
      </c>
      <c r="K338">
        <v>17</v>
      </c>
      <c r="L338">
        <v>876</v>
      </c>
      <c r="M338">
        <v>11</v>
      </c>
      <c r="N338">
        <f t="shared" si="150"/>
        <v>0.34192037470725994</v>
      </c>
      <c r="O338">
        <f t="shared" si="151"/>
        <v>0.64168618266978927</v>
      </c>
      <c r="P338">
        <f t="shared" si="157"/>
        <v>0.64168618266978927</v>
      </c>
      <c r="Q338" t="str">
        <f t="shared" si="160"/>
        <v>18</v>
      </c>
      <c r="R338" t="s">
        <v>444</v>
      </c>
      <c r="S338" t="s">
        <v>43</v>
      </c>
      <c r="T338" t="b">
        <f t="shared" si="162"/>
        <v>0</v>
      </c>
      <c r="V338">
        <f t="shared" si="158"/>
        <v>1</v>
      </c>
      <c r="W338">
        <f t="shared" si="159"/>
        <v>1</v>
      </c>
    </row>
    <row r="339" spans="1:23" x14ac:dyDescent="0.3">
      <c r="A339" t="s">
        <v>486</v>
      </c>
      <c r="B339" t="s">
        <v>44</v>
      </c>
      <c r="C339">
        <v>0</v>
      </c>
      <c r="D339">
        <v>566</v>
      </c>
      <c r="E339" t="s">
        <v>42</v>
      </c>
      <c r="F339">
        <v>0</v>
      </c>
      <c r="G339">
        <v>562</v>
      </c>
      <c r="H339">
        <v>0</v>
      </c>
      <c r="I339">
        <v>1</v>
      </c>
      <c r="J339">
        <v>341</v>
      </c>
      <c r="K339">
        <v>2</v>
      </c>
      <c r="L339">
        <v>215</v>
      </c>
      <c r="M339">
        <v>3</v>
      </c>
      <c r="N339">
        <f t="shared" si="150"/>
        <v>0.38256227758007116</v>
      </c>
      <c r="O339">
        <f t="shared" si="151"/>
        <v>0.60676156583629892</v>
      </c>
      <c r="P339">
        <f t="shared" si="157"/>
        <v>0.60676156583629892</v>
      </c>
      <c r="Q339" t="str">
        <f t="shared" si="160"/>
        <v>18</v>
      </c>
      <c r="R339" t="s">
        <v>444</v>
      </c>
      <c r="S339" t="s">
        <v>45</v>
      </c>
      <c r="T339" t="b">
        <f t="shared" si="162"/>
        <v>0</v>
      </c>
      <c r="V339">
        <f t="shared" si="158"/>
        <v>1</v>
      </c>
      <c r="W339">
        <f t="shared" si="159"/>
        <v>1</v>
      </c>
    </row>
    <row r="340" spans="1:23" x14ac:dyDescent="0.3">
      <c r="A340" t="s">
        <v>486</v>
      </c>
      <c r="B340" t="s">
        <v>46</v>
      </c>
      <c r="C340">
        <v>0</v>
      </c>
      <c r="D340">
        <v>223</v>
      </c>
      <c r="E340" t="s">
        <v>42</v>
      </c>
      <c r="F340">
        <v>0</v>
      </c>
      <c r="G340">
        <v>222</v>
      </c>
      <c r="H340">
        <v>1</v>
      </c>
      <c r="I340">
        <v>0</v>
      </c>
      <c r="J340">
        <v>95</v>
      </c>
      <c r="K340">
        <v>1</v>
      </c>
      <c r="L340">
        <v>123</v>
      </c>
      <c r="M340">
        <v>2</v>
      </c>
      <c r="N340">
        <f t="shared" si="150"/>
        <v>0.55405405405405406</v>
      </c>
      <c r="O340">
        <f t="shared" si="151"/>
        <v>0.42792792792792794</v>
      </c>
      <c r="P340">
        <f t="shared" si="157"/>
        <v>2.5540540540540539</v>
      </c>
      <c r="Q340" t="str">
        <f t="shared" si="160"/>
        <v>18</v>
      </c>
      <c r="R340" t="s">
        <v>444</v>
      </c>
      <c r="S340" t="s">
        <v>47</v>
      </c>
      <c r="T340" t="b">
        <f t="shared" si="162"/>
        <v>0</v>
      </c>
      <c r="V340">
        <f t="shared" si="158"/>
        <v>1</v>
      </c>
      <c r="W340">
        <f t="shared" si="159"/>
        <v>1</v>
      </c>
    </row>
    <row r="341" spans="1:23" x14ac:dyDescent="0.3">
      <c r="A341" t="s">
        <v>487</v>
      </c>
      <c r="B341" t="s">
        <v>49</v>
      </c>
      <c r="C341">
        <f>SUM(C333:C337)</f>
        <v>12503</v>
      </c>
      <c r="D341">
        <f>SUM(D333:D337)</f>
        <v>3069</v>
      </c>
      <c r="F341">
        <f t="shared" ref="F341:M341" si="164">SUM(F333:F337)</f>
        <v>12503</v>
      </c>
      <c r="G341">
        <f t="shared" si="164"/>
        <v>3065</v>
      </c>
      <c r="H341">
        <f t="shared" si="164"/>
        <v>6</v>
      </c>
      <c r="I341">
        <f t="shared" si="164"/>
        <v>7</v>
      </c>
      <c r="J341">
        <f t="shared" si="164"/>
        <v>2172</v>
      </c>
      <c r="K341">
        <f t="shared" si="164"/>
        <v>35</v>
      </c>
      <c r="L341">
        <f t="shared" si="164"/>
        <v>832</v>
      </c>
      <c r="M341">
        <f t="shared" si="164"/>
        <v>13</v>
      </c>
      <c r="N341">
        <f t="shared" si="150"/>
        <v>0.27145187601957588</v>
      </c>
      <c r="O341">
        <f t="shared" si="151"/>
        <v>0.70864600326264271</v>
      </c>
      <c r="P341">
        <f t="shared" si="157"/>
        <v>0.70864600326264271</v>
      </c>
      <c r="Q341" t="str">
        <f t="shared" si="160"/>
        <v>18</v>
      </c>
      <c r="S341" t="s">
        <v>50</v>
      </c>
      <c r="T341" t="b">
        <f t="shared" si="162"/>
        <v>0</v>
      </c>
      <c r="V341">
        <f t="shared" si="158"/>
        <v>1</v>
      </c>
      <c r="W341">
        <f t="shared" si="159"/>
        <v>1</v>
      </c>
    </row>
    <row r="342" spans="1:23" x14ac:dyDescent="0.3">
      <c r="N342" t="str">
        <f t="shared" si="150"/>
        <v/>
      </c>
      <c r="O342" t="str">
        <f t="shared" si="151"/>
        <v/>
      </c>
      <c r="P342" t="str">
        <f t="shared" si="157"/>
        <v/>
      </c>
      <c r="Q342" t="str">
        <f t="shared" si="160"/>
        <v/>
      </c>
      <c r="T342" t="str">
        <f t="shared" si="162"/>
        <v/>
      </c>
      <c r="V342" t="str">
        <f t="shared" si="158"/>
        <v/>
      </c>
      <c r="W342" t="str">
        <f t="shared" si="159"/>
        <v/>
      </c>
    </row>
    <row r="343" spans="1:23" x14ac:dyDescent="0.3">
      <c r="A343" t="s">
        <v>488</v>
      </c>
      <c r="B343" t="s">
        <v>489</v>
      </c>
      <c r="C343">
        <v>1074</v>
      </c>
      <c r="D343">
        <v>585</v>
      </c>
      <c r="E343" s="1">
        <v>0.54469999999999996</v>
      </c>
      <c r="F343">
        <v>1074</v>
      </c>
      <c r="G343">
        <v>582</v>
      </c>
      <c r="H343">
        <v>2</v>
      </c>
      <c r="I343">
        <v>2</v>
      </c>
      <c r="J343">
        <v>368</v>
      </c>
      <c r="K343">
        <v>15</v>
      </c>
      <c r="L343">
        <v>192</v>
      </c>
      <c r="M343">
        <v>3</v>
      </c>
      <c r="N343">
        <f t="shared" si="150"/>
        <v>0.32989690721649484</v>
      </c>
      <c r="O343">
        <f t="shared" si="151"/>
        <v>0.63230240549828176</v>
      </c>
      <c r="P343">
        <f t="shared" si="157"/>
        <v>0.63230240549828176</v>
      </c>
      <c r="Q343" t="str">
        <f t="shared" si="160"/>
        <v>19</v>
      </c>
      <c r="R343" t="s">
        <v>444</v>
      </c>
      <c r="S343">
        <v>19</v>
      </c>
      <c r="T343" t="b">
        <f t="shared" si="162"/>
        <v>1</v>
      </c>
      <c r="U343">
        <f>G343/G$353</f>
        <v>0.12092250155827966</v>
      </c>
      <c r="V343">
        <f t="shared" si="158"/>
        <v>1</v>
      </c>
      <c r="W343">
        <f t="shared" si="159"/>
        <v>1</v>
      </c>
    </row>
    <row r="344" spans="1:23" x14ac:dyDescent="0.3">
      <c r="A344" t="s">
        <v>490</v>
      </c>
      <c r="B344" t="s">
        <v>491</v>
      </c>
      <c r="C344">
        <v>2028</v>
      </c>
      <c r="D344">
        <v>815</v>
      </c>
      <c r="E344" s="1">
        <v>0.40189999999999998</v>
      </c>
      <c r="F344">
        <v>2028</v>
      </c>
      <c r="G344">
        <v>813</v>
      </c>
      <c r="H344">
        <v>3</v>
      </c>
      <c r="I344">
        <v>1</v>
      </c>
      <c r="J344">
        <v>496</v>
      </c>
      <c r="K344">
        <v>5</v>
      </c>
      <c r="L344">
        <v>302</v>
      </c>
      <c r="M344">
        <v>6</v>
      </c>
      <c r="N344">
        <f t="shared" si="150"/>
        <v>0.37146371463714639</v>
      </c>
      <c r="O344">
        <f t="shared" si="151"/>
        <v>0.61008610086100856</v>
      </c>
      <c r="P344">
        <f t="shared" si="157"/>
        <v>0.61008610086100856</v>
      </c>
      <c r="Q344" t="str">
        <f t="shared" si="160"/>
        <v>19</v>
      </c>
      <c r="R344" t="s">
        <v>444</v>
      </c>
      <c r="S344">
        <v>19</v>
      </c>
      <c r="T344" t="b">
        <f t="shared" si="162"/>
        <v>1</v>
      </c>
      <c r="U344">
        <f t="shared" ref="U344:U349" si="165">G344/G$353</f>
        <v>0.16891751506337005</v>
      </c>
      <c r="V344">
        <f t="shared" si="158"/>
        <v>1</v>
      </c>
      <c r="W344">
        <f t="shared" si="159"/>
        <v>1</v>
      </c>
    </row>
    <row r="345" spans="1:23" x14ac:dyDescent="0.3">
      <c r="A345" t="s">
        <v>492</v>
      </c>
      <c r="B345" t="s">
        <v>493</v>
      </c>
      <c r="C345">
        <v>1621</v>
      </c>
      <c r="D345">
        <v>628</v>
      </c>
      <c r="E345" s="1">
        <v>0.38740000000000002</v>
      </c>
      <c r="F345">
        <v>1621</v>
      </c>
      <c r="G345">
        <v>627</v>
      </c>
      <c r="H345">
        <v>1</v>
      </c>
      <c r="I345">
        <v>1</v>
      </c>
      <c r="J345">
        <v>380</v>
      </c>
      <c r="K345">
        <v>7</v>
      </c>
      <c r="L345">
        <v>237</v>
      </c>
      <c r="M345">
        <v>1</v>
      </c>
      <c r="N345">
        <f t="shared" si="150"/>
        <v>0.37799043062200954</v>
      </c>
      <c r="O345">
        <f t="shared" si="151"/>
        <v>0.60606060606060608</v>
      </c>
      <c r="P345">
        <f t="shared" si="157"/>
        <v>0.60606060606060608</v>
      </c>
      <c r="Q345" t="str">
        <f t="shared" si="160"/>
        <v>19</v>
      </c>
      <c r="R345" t="s">
        <v>444</v>
      </c>
      <c r="S345">
        <v>19</v>
      </c>
      <c r="T345" t="b">
        <f t="shared" si="162"/>
        <v>1</v>
      </c>
      <c r="U345">
        <f t="shared" si="165"/>
        <v>0.13027217951381675</v>
      </c>
      <c r="V345">
        <f t="shared" si="158"/>
        <v>1</v>
      </c>
      <c r="W345">
        <f t="shared" si="159"/>
        <v>1</v>
      </c>
    </row>
    <row r="346" spans="1:23" x14ac:dyDescent="0.3">
      <c r="A346" t="s">
        <v>494</v>
      </c>
      <c r="B346" t="s">
        <v>495</v>
      </c>
      <c r="C346">
        <v>1397</v>
      </c>
      <c r="D346">
        <v>514</v>
      </c>
      <c r="E346" s="1">
        <v>0.3679</v>
      </c>
      <c r="F346">
        <v>1397</v>
      </c>
      <c r="G346">
        <v>513</v>
      </c>
      <c r="H346">
        <v>0</v>
      </c>
      <c r="I346">
        <v>2</v>
      </c>
      <c r="J346">
        <v>286</v>
      </c>
      <c r="K346">
        <v>8</v>
      </c>
      <c r="L346">
        <v>212</v>
      </c>
      <c r="M346">
        <v>5</v>
      </c>
      <c r="N346">
        <f t="shared" si="150"/>
        <v>0.41325536062378165</v>
      </c>
      <c r="O346">
        <f t="shared" si="151"/>
        <v>0.55750487329434695</v>
      </c>
      <c r="P346">
        <f t="shared" si="157"/>
        <v>0.55750487329434695</v>
      </c>
      <c r="Q346" t="str">
        <f t="shared" si="160"/>
        <v>19</v>
      </c>
      <c r="R346" t="s">
        <v>444</v>
      </c>
      <c r="S346">
        <v>19</v>
      </c>
      <c r="T346" t="b">
        <f t="shared" si="162"/>
        <v>1</v>
      </c>
      <c r="U346">
        <f t="shared" si="165"/>
        <v>0.10658632869312279</v>
      </c>
      <c r="V346">
        <f t="shared" si="158"/>
        <v>1</v>
      </c>
      <c r="W346">
        <f t="shared" si="159"/>
        <v>1</v>
      </c>
    </row>
    <row r="347" spans="1:23" x14ac:dyDescent="0.3">
      <c r="A347" t="s">
        <v>496</v>
      </c>
      <c r="B347" t="s">
        <v>497</v>
      </c>
      <c r="C347">
        <v>2060</v>
      </c>
      <c r="D347">
        <v>891</v>
      </c>
      <c r="E347" s="1">
        <v>0.4325</v>
      </c>
      <c r="F347">
        <v>2060</v>
      </c>
      <c r="G347">
        <v>890</v>
      </c>
      <c r="H347">
        <v>4</v>
      </c>
      <c r="I347">
        <v>3</v>
      </c>
      <c r="J347">
        <v>557</v>
      </c>
      <c r="K347">
        <v>13</v>
      </c>
      <c r="L347">
        <v>304</v>
      </c>
      <c r="M347">
        <v>9</v>
      </c>
      <c r="N347">
        <f t="shared" si="150"/>
        <v>0.34157303370786518</v>
      </c>
      <c r="O347">
        <f t="shared" si="151"/>
        <v>0.62584269662921344</v>
      </c>
      <c r="P347">
        <f t="shared" si="157"/>
        <v>0.62584269662921344</v>
      </c>
      <c r="Q347" t="str">
        <f t="shared" si="160"/>
        <v>19</v>
      </c>
      <c r="R347" t="s">
        <v>444</v>
      </c>
      <c r="S347">
        <v>19</v>
      </c>
      <c r="T347" t="b">
        <f t="shared" si="162"/>
        <v>1</v>
      </c>
      <c r="U347">
        <f t="shared" si="165"/>
        <v>0.18491585289840018</v>
      </c>
      <c r="V347">
        <f t="shared" si="158"/>
        <v>1</v>
      </c>
      <c r="W347">
        <f t="shared" si="159"/>
        <v>1</v>
      </c>
    </row>
    <row r="348" spans="1:23" x14ac:dyDescent="0.3">
      <c r="A348" t="s">
        <v>498</v>
      </c>
      <c r="B348" t="s">
        <v>499</v>
      </c>
      <c r="C348">
        <v>1384</v>
      </c>
      <c r="D348">
        <v>567</v>
      </c>
      <c r="E348" s="1">
        <v>0.40970000000000001</v>
      </c>
      <c r="F348">
        <v>1384</v>
      </c>
      <c r="G348">
        <v>566</v>
      </c>
      <c r="H348">
        <v>2</v>
      </c>
      <c r="I348">
        <v>1</v>
      </c>
      <c r="J348">
        <v>368</v>
      </c>
      <c r="K348">
        <v>2</v>
      </c>
      <c r="L348">
        <v>190</v>
      </c>
      <c r="M348">
        <v>3</v>
      </c>
      <c r="N348">
        <f t="shared" si="150"/>
        <v>0.33568904593639576</v>
      </c>
      <c r="O348">
        <f t="shared" si="151"/>
        <v>0.65017667844522964</v>
      </c>
      <c r="P348">
        <f t="shared" si="157"/>
        <v>0.65017667844522964</v>
      </c>
      <c r="Q348" t="str">
        <f t="shared" si="160"/>
        <v>19</v>
      </c>
      <c r="R348" t="s">
        <v>444</v>
      </c>
      <c r="S348">
        <v>19</v>
      </c>
      <c r="T348" t="b">
        <f t="shared" si="162"/>
        <v>1</v>
      </c>
      <c r="U348">
        <f t="shared" si="165"/>
        <v>0.11759817161853314</v>
      </c>
      <c r="V348">
        <f t="shared" si="158"/>
        <v>1</v>
      </c>
      <c r="W348">
        <f t="shared" si="159"/>
        <v>1</v>
      </c>
    </row>
    <row r="349" spans="1:23" x14ac:dyDescent="0.3">
      <c r="A349" t="s">
        <v>500</v>
      </c>
      <c r="B349" t="s">
        <v>501</v>
      </c>
      <c r="C349">
        <v>2059</v>
      </c>
      <c r="D349">
        <v>824</v>
      </c>
      <c r="E349" s="1">
        <v>0.4002</v>
      </c>
      <c r="F349">
        <v>2059</v>
      </c>
      <c r="G349">
        <v>822</v>
      </c>
      <c r="H349">
        <v>1</v>
      </c>
      <c r="I349">
        <v>9</v>
      </c>
      <c r="J349">
        <v>446</v>
      </c>
      <c r="K349">
        <v>11</v>
      </c>
      <c r="L349">
        <v>344</v>
      </c>
      <c r="M349">
        <v>11</v>
      </c>
      <c r="N349">
        <f t="shared" si="150"/>
        <v>0.41849148418491483</v>
      </c>
      <c r="O349">
        <f t="shared" si="151"/>
        <v>0.54257907542579076</v>
      </c>
      <c r="P349">
        <f t="shared" si="157"/>
        <v>0.54257907542579076</v>
      </c>
      <c r="Q349" t="str">
        <f t="shared" si="160"/>
        <v>19</v>
      </c>
      <c r="R349" t="s">
        <v>444</v>
      </c>
      <c r="S349">
        <v>19</v>
      </c>
      <c r="T349" t="b">
        <f t="shared" si="162"/>
        <v>1</v>
      </c>
      <c r="U349">
        <f t="shared" si="165"/>
        <v>0.17078745065447745</v>
      </c>
      <c r="V349">
        <f t="shared" si="158"/>
        <v>1</v>
      </c>
      <c r="W349">
        <f t="shared" si="159"/>
        <v>1</v>
      </c>
    </row>
    <row r="350" spans="1:23" x14ac:dyDescent="0.3">
      <c r="A350" t="s">
        <v>502</v>
      </c>
      <c r="B350" t="s">
        <v>41</v>
      </c>
      <c r="C350">
        <v>0</v>
      </c>
      <c r="D350">
        <v>1449</v>
      </c>
      <c r="E350" t="s">
        <v>42</v>
      </c>
      <c r="F350">
        <v>0</v>
      </c>
      <c r="G350">
        <v>1446</v>
      </c>
      <c r="H350">
        <v>5</v>
      </c>
      <c r="I350">
        <v>6</v>
      </c>
      <c r="J350">
        <v>717</v>
      </c>
      <c r="K350">
        <v>9</v>
      </c>
      <c r="L350">
        <v>706</v>
      </c>
      <c r="M350">
        <v>3</v>
      </c>
      <c r="N350">
        <f t="shared" si="150"/>
        <v>0.48824343015214383</v>
      </c>
      <c r="O350">
        <f t="shared" si="151"/>
        <v>0.49585062240663902</v>
      </c>
      <c r="P350">
        <f t="shared" si="157"/>
        <v>0.49585062240663902</v>
      </c>
      <c r="Q350" t="str">
        <f t="shared" si="160"/>
        <v>19</v>
      </c>
      <c r="R350" t="s">
        <v>444</v>
      </c>
      <c r="S350" t="s">
        <v>43</v>
      </c>
      <c r="T350" t="b">
        <f t="shared" si="162"/>
        <v>0</v>
      </c>
      <c r="V350">
        <f t="shared" si="158"/>
        <v>1</v>
      </c>
      <c r="W350">
        <f t="shared" si="159"/>
        <v>1</v>
      </c>
    </row>
    <row r="351" spans="1:23" x14ac:dyDescent="0.3">
      <c r="A351" t="s">
        <v>502</v>
      </c>
      <c r="B351" t="s">
        <v>44</v>
      </c>
      <c r="C351">
        <v>0</v>
      </c>
      <c r="D351">
        <v>544</v>
      </c>
      <c r="E351" t="s">
        <v>42</v>
      </c>
      <c r="F351">
        <v>0</v>
      </c>
      <c r="G351">
        <v>541</v>
      </c>
      <c r="H351">
        <v>4</v>
      </c>
      <c r="I351">
        <v>3</v>
      </c>
      <c r="J351">
        <v>299</v>
      </c>
      <c r="K351">
        <v>4</v>
      </c>
      <c r="L351">
        <v>229</v>
      </c>
      <c r="M351">
        <v>2</v>
      </c>
      <c r="N351">
        <f t="shared" si="150"/>
        <v>0.42329020332717188</v>
      </c>
      <c r="O351">
        <f t="shared" si="151"/>
        <v>0.55268022181146026</v>
      </c>
      <c r="P351">
        <f t="shared" si="157"/>
        <v>0.55268022181146026</v>
      </c>
      <c r="Q351" t="str">
        <f t="shared" si="160"/>
        <v>19</v>
      </c>
      <c r="R351" t="s">
        <v>444</v>
      </c>
      <c r="S351" t="s">
        <v>45</v>
      </c>
      <c r="T351" t="b">
        <f t="shared" si="162"/>
        <v>0</v>
      </c>
      <c r="V351">
        <f t="shared" si="158"/>
        <v>1</v>
      </c>
      <c r="W351">
        <f t="shared" si="159"/>
        <v>1</v>
      </c>
    </row>
    <row r="352" spans="1:23" x14ac:dyDescent="0.3">
      <c r="A352" t="s">
        <v>502</v>
      </c>
      <c r="B352" t="s">
        <v>46</v>
      </c>
      <c r="C352">
        <v>0</v>
      </c>
      <c r="D352">
        <v>573</v>
      </c>
      <c r="E352" t="s">
        <v>42</v>
      </c>
      <c r="F352">
        <v>0</v>
      </c>
      <c r="G352">
        <v>572</v>
      </c>
      <c r="H352">
        <v>1</v>
      </c>
      <c r="I352">
        <v>0</v>
      </c>
      <c r="J352">
        <v>189</v>
      </c>
      <c r="K352">
        <v>3</v>
      </c>
      <c r="L352">
        <v>379</v>
      </c>
      <c r="M352">
        <v>0</v>
      </c>
      <c r="N352">
        <f t="shared" si="150"/>
        <v>0.66258741258741261</v>
      </c>
      <c r="O352">
        <f t="shared" si="151"/>
        <v>0.33041958041958042</v>
      </c>
      <c r="P352">
        <f t="shared" si="157"/>
        <v>2.6625874125874125</v>
      </c>
      <c r="Q352" t="str">
        <f t="shared" si="160"/>
        <v>19</v>
      </c>
      <c r="R352" t="s">
        <v>444</v>
      </c>
      <c r="S352" t="s">
        <v>47</v>
      </c>
      <c r="T352" t="b">
        <f t="shared" si="162"/>
        <v>0</v>
      </c>
      <c r="V352">
        <f t="shared" si="158"/>
        <v>1</v>
      </c>
      <c r="W352">
        <f t="shared" si="159"/>
        <v>1</v>
      </c>
    </row>
    <row r="353" spans="1:23" x14ac:dyDescent="0.3">
      <c r="A353" t="s">
        <v>503</v>
      </c>
      <c r="B353" t="s">
        <v>49</v>
      </c>
      <c r="C353">
        <f>SUM(C343:C349)</f>
        <v>11623</v>
      </c>
      <c r="D353">
        <f>SUM(D343:D349)</f>
        <v>4824</v>
      </c>
      <c r="F353">
        <f t="shared" ref="F353:M353" si="166">SUM(F343:F349)</f>
        <v>11623</v>
      </c>
      <c r="G353">
        <f t="shared" si="166"/>
        <v>4813</v>
      </c>
      <c r="H353">
        <f t="shared" si="166"/>
        <v>13</v>
      </c>
      <c r="I353">
        <f t="shared" si="166"/>
        <v>19</v>
      </c>
      <c r="J353">
        <f t="shared" si="166"/>
        <v>2901</v>
      </c>
      <c r="K353">
        <f t="shared" si="166"/>
        <v>61</v>
      </c>
      <c r="L353">
        <f t="shared" si="166"/>
        <v>1781</v>
      </c>
      <c r="M353">
        <f t="shared" si="166"/>
        <v>38</v>
      </c>
      <c r="N353">
        <f t="shared" si="150"/>
        <v>0.37003947641803447</v>
      </c>
      <c r="O353">
        <f t="shared" si="151"/>
        <v>0.60274257220029093</v>
      </c>
      <c r="P353">
        <f t="shared" si="157"/>
        <v>0.60274257220029093</v>
      </c>
      <c r="Q353" t="str">
        <f t="shared" si="160"/>
        <v>19</v>
      </c>
      <c r="S353" t="s">
        <v>50</v>
      </c>
      <c r="T353" t="b">
        <f t="shared" si="162"/>
        <v>0</v>
      </c>
      <c r="V353">
        <f t="shared" si="158"/>
        <v>1</v>
      </c>
      <c r="W353">
        <f t="shared" si="159"/>
        <v>1</v>
      </c>
    </row>
    <row r="354" spans="1:23" x14ac:dyDescent="0.3">
      <c r="N354" t="str">
        <f t="shared" si="150"/>
        <v/>
      </c>
      <c r="O354" t="str">
        <f t="shared" si="151"/>
        <v/>
      </c>
      <c r="P354" t="str">
        <f t="shared" si="157"/>
        <v/>
      </c>
      <c r="Q354" t="str">
        <f t="shared" si="160"/>
        <v/>
      </c>
      <c r="T354" t="str">
        <f t="shared" si="162"/>
        <v/>
      </c>
      <c r="V354" t="str">
        <f t="shared" si="158"/>
        <v/>
      </c>
      <c r="W354" t="str">
        <f t="shared" si="159"/>
        <v/>
      </c>
    </row>
    <row r="355" spans="1:23" x14ac:dyDescent="0.3">
      <c r="A355" t="s">
        <v>504</v>
      </c>
      <c r="B355" t="s">
        <v>505</v>
      </c>
      <c r="C355">
        <v>2828</v>
      </c>
      <c r="D355">
        <v>908</v>
      </c>
      <c r="E355" s="1">
        <v>0.3211</v>
      </c>
      <c r="F355">
        <v>2828</v>
      </c>
      <c r="G355">
        <v>906</v>
      </c>
      <c r="H355">
        <v>3</v>
      </c>
      <c r="I355">
        <v>6</v>
      </c>
      <c r="J355">
        <v>514</v>
      </c>
      <c r="K355">
        <v>9</v>
      </c>
      <c r="L355">
        <v>372</v>
      </c>
      <c r="M355">
        <v>2</v>
      </c>
      <c r="N355">
        <f t="shared" si="150"/>
        <v>0.41059602649006621</v>
      </c>
      <c r="O355">
        <f t="shared" si="151"/>
        <v>0.56732891832229582</v>
      </c>
      <c r="P355">
        <f t="shared" si="157"/>
        <v>0.56732891832229582</v>
      </c>
      <c r="Q355" t="str">
        <f t="shared" si="160"/>
        <v>20</v>
      </c>
      <c r="R355" t="s">
        <v>444</v>
      </c>
      <c r="S355">
        <v>20</v>
      </c>
      <c r="T355" t="b">
        <f t="shared" si="162"/>
        <v>1</v>
      </c>
      <c r="U355">
        <f>G355/G$363</f>
        <v>0.27479526842584168</v>
      </c>
      <c r="V355">
        <f t="shared" si="158"/>
        <v>1</v>
      </c>
      <c r="W355">
        <f t="shared" si="159"/>
        <v>1</v>
      </c>
    </row>
    <row r="356" spans="1:23" x14ac:dyDescent="0.3">
      <c r="A356" t="s">
        <v>506</v>
      </c>
      <c r="B356" t="s">
        <v>507</v>
      </c>
      <c r="C356">
        <v>1765</v>
      </c>
      <c r="D356">
        <v>545</v>
      </c>
      <c r="E356" s="1">
        <v>0.30880000000000002</v>
      </c>
      <c r="F356">
        <v>1765</v>
      </c>
      <c r="G356">
        <v>541</v>
      </c>
      <c r="H356">
        <v>5</v>
      </c>
      <c r="I356">
        <v>0</v>
      </c>
      <c r="J356">
        <v>254</v>
      </c>
      <c r="K356">
        <v>8</v>
      </c>
      <c r="L356">
        <v>271</v>
      </c>
      <c r="M356">
        <v>3</v>
      </c>
      <c r="N356">
        <f t="shared" si="150"/>
        <v>0.50092421441774493</v>
      </c>
      <c r="O356">
        <f t="shared" si="151"/>
        <v>0.46950092421441775</v>
      </c>
      <c r="P356">
        <f t="shared" si="157"/>
        <v>2.5009242144177448</v>
      </c>
      <c r="Q356" t="str">
        <f t="shared" si="160"/>
        <v>20</v>
      </c>
      <c r="R356" t="s">
        <v>444</v>
      </c>
      <c r="S356">
        <v>20</v>
      </c>
      <c r="T356" t="b">
        <f t="shared" si="162"/>
        <v>1</v>
      </c>
      <c r="U356">
        <f t="shared" ref="U356:U359" si="167">G356/G$363</f>
        <v>0.1640885653624507</v>
      </c>
      <c r="V356">
        <f t="shared" si="158"/>
        <v>1</v>
      </c>
      <c r="W356">
        <f t="shared" si="159"/>
        <v>1</v>
      </c>
    </row>
    <row r="357" spans="1:23" x14ac:dyDescent="0.3">
      <c r="A357" t="s">
        <v>508</v>
      </c>
      <c r="B357" t="s">
        <v>509</v>
      </c>
      <c r="C357">
        <v>2017</v>
      </c>
      <c r="D357">
        <v>532</v>
      </c>
      <c r="E357" s="1">
        <v>0.26379999999999998</v>
      </c>
      <c r="F357">
        <v>2017</v>
      </c>
      <c r="G357">
        <v>529</v>
      </c>
      <c r="H357">
        <v>1</v>
      </c>
      <c r="I357">
        <v>2</v>
      </c>
      <c r="J357">
        <v>270</v>
      </c>
      <c r="K357">
        <v>7</v>
      </c>
      <c r="L357">
        <v>244</v>
      </c>
      <c r="M357">
        <v>5</v>
      </c>
      <c r="N357">
        <f t="shared" si="150"/>
        <v>0.46124763705103972</v>
      </c>
      <c r="O357">
        <f t="shared" si="151"/>
        <v>0.5103969754253308</v>
      </c>
      <c r="P357">
        <f t="shared" si="157"/>
        <v>0.5103969754253308</v>
      </c>
      <c r="Q357" t="str">
        <f t="shared" si="160"/>
        <v>20</v>
      </c>
      <c r="R357" t="s">
        <v>444</v>
      </c>
      <c r="S357">
        <v>20</v>
      </c>
      <c r="T357" t="b">
        <f t="shared" si="162"/>
        <v>1</v>
      </c>
      <c r="U357">
        <f t="shared" si="167"/>
        <v>0.16044889293296938</v>
      </c>
      <c r="V357">
        <f t="shared" si="158"/>
        <v>1</v>
      </c>
      <c r="W357">
        <f t="shared" si="159"/>
        <v>1</v>
      </c>
    </row>
    <row r="358" spans="1:23" x14ac:dyDescent="0.3">
      <c r="A358" t="s">
        <v>510</v>
      </c>
      <c r="B358" t="s">
        <v>511</v>
      </c>
      <c r="C358">
        <v>1762</v>
      </c>
      <c r="D358">
        <v>641</v>
      </c>
      <c r="E358" s="1">
        <v>0.36380000000000001</v>
      </c>
      <c r="F358">
        <v>1762</v>
      </c>
      <c r="G358">
        <v>639</v>
      </c>
      <c r="H358">
        <v>2</v>
      </c>
      <c r="I358">
        <v>3</v>
      </c>
      <c r="J358">
        <v>346</v>
      </c>
      <c r="K358">
        <v>4</v>
      </c>
      <c r="L358">
        <v>282</v>
      </c>
      <c r="M358">
        <v>2</v>
      </c>
      <c r="N358">
        <f t="shared" si="150"/>
        <v>0.44131455399061031</v>
      </c>
      <c r="O358">
        <f t="shared" si="151"/>
        <v>0.54147104851330208</v>
      </c>
      <c r="P358">
        <f t="shared" si="157"/>
        <v>0.54147104851330208</v>
      </c>
      <c r="Q358" t="str">
        <f t="shared" si="160"/>
        <v>20</v>
      </c>
      <c r="R358" t="s">
        <v>444</v>
      </c>
      <c r="S358">
        <v>20</v>
      </c>
      <c r="T358" t="b">
        <f t="shared" si="162"/>
        <v>1</v>
      </c>
      <c r="U358">
        <f t="shared" si="167"/>
        <v>0.19381255686988172</v>
      </c>
      <c r="V358">
        <f t="shared" si="158"/>
        <v>1</v>
      </c>
      <c r="W358">
        <f t="shared" si="159"/>
        <v>1</v>
      </c>
    </row>
    <row r="359" spans="1:23" x14ac:dyDescent="0.3">
      <c r="A359" t="s">
        <v>512</v>
      </c>
      <c r="B359" t="s">
        <v>513</v>
      </c>
      <c r="C359">
        <v>1742</v>
      </c>
      <c r="D359">
        <v>685</v>
      </c>
      <c r="E359" s="1">
        <v>0.39319999999999999</v>
      </c>
      <c r="F359">
        <v>1742</v>
      </c>
      <c r="G359">
        <v>682</v>
      </c>
      <c r="H359">
        <v>4</v>
      </c>
      <c r="I359">
        <v>4</v>
      </c>
      <c r="J359">
        <v>383</v>
      </c>
      <c r="K359">
        <v>9</v>
      </c>
      <c r="L359">
        <v>280</v>
      </c>
      <c r="M359">
        <v>2</v>
      </c>
      <c r="N359">
        <f t="shared" si="150"/>
        <v>0.41055718475073316</v>
      </c>
      <c r="O359">
        <f t="shared" si="151"/>
        <v>0.56158357771260992</v>
      </c>
      <c r="P359">
        <f t="shared" si="157"/>
        <v>0.56158357771260992</v>
      </c>
      <c r="Q359" t="str">
        <f t="shared" si="160"/>
        <v>20</v>
      </c>
      <c r="R359" t="s">
        <v>444</v>
      </c>
      <c r="S359">
        <v>20</v>
      </c>
      <c r="T359" t="b">
        <f t="shared" si="162"/>
        <v>1</v>
      </c>
      <c r="U359">
        <f t="shared" si="167"/>
        <v>0.20685471640885653</v>
      </c>
      <c r="V359">
        <f t="shared" si="158"/>
        <v>1</v>
      </c>
      <c r="W359">
        <f t="shared" si="159"/>
        <v>1</v>
      </c>
    </row>
    <row r="360" spans="1:23" x14ac:dyDescent="0.3">
      <c r="A360" t="s">
        <v>514</v>
      </c>
      <c r="B360" t="s">
        <v>41</v>
      </c>
      <c r="C360">
        <v>0</v>
      </c>
      <c r="D360">
        <v>1040</v>
      </c>
      <c r="E360" t="s">
        <v>42</v>
      </c>
      <c r="F360">
        <v>0</v>
      </c>
      <c r="G360">
        <v>1036</v>
      </c>
      <c r="H360">
        <v>4</v>
      </c>
      <c r="I360">
        <v>10</v>
      </c>
      <c r="J360">
        <v>457</v>
      </c>
      <c r="K360">
        <v>8</v>
      </c>
      <c r="L360">
        <v>554</v>
      </c>
      <c r="M360">
        <v>3</v>
      </c>
      <c r="N360">
        <f t="shared" si="150"/>
        <v>0.53474903474903479</v>
      </c>
      <c r="O360">
        <f t="shared" si="151"/>
        <v>0.44111969111969113</v>
      </c>
      <c r="P360">
        <f t="shared" si="157"/>
        <v>2.5347490347490349</v>
      </c>
      <c r="Q360" t="str">
        <f t="shared" si="160"/>
        <v>20</v>
      </c>
      <c r="R360" t="s">
        <v>444</v>
      </c>
      <c r="S360" t="s">
        <v>43</v>
      </c>
      <c r="T360" t="b">
        <f t="shared" si="162"/>
        <v>0</v>
      </c>
      <c r="V360">
        <f t="shared" si="158"/>
        <v>1</v>
      </c>
      <c r="W360">
        <f t="shared" si="159"/>
        <v>1</v>
      </c>
    </row>
    <row r="361" spans="1:23" x14ac:dyDescent="0.3">
      <c r="A361" t="s">
        <v>514</v>
      </c>
      <c r="B361" t="s">
        <v>44</v>
      </c>
      <c r="C361">
        <v>0</v>
      </c>
      <c r="D361">
        <v>496</v>
      </c>
      <c r="E361" t="s">
        <v>42</v>
      </c>
      <c r="F361">
        <v>0</v>
      </c>
      <c r="G361">
        <v>490</v>
      </c>
      <c r="H361">
        <v>1</v>
      </c>
      <c r="I361">
        <v>3</v>
      </c>
      <c r="J361">
        <v>220</v>
      </c>
      <c r="K361">
        <v>7</v>
      </c>
      <c r="L361">
        <v>258</v>
      </c>
      <c r="M361">
        <v>1</v>
      </c>
      <c r="N361">
        <f t="shared" si="150"/>
        <v>0.52653061224489794</v>
      </c>
      <c r="O361">
        <f t="shared" si="151"/>
        <v>0.44897959183673469</v>
      </c>
      <c r="P361">
        <f t="shared" si="157"/>
        <v>2.5265306122448981</v>
      </c>
      <c r="Q361" t="str">
        <f t="shared" si="160"/>
        <v>20</v>
      </c>
      <c r="R361" t="s">
        <v>444</v>
      </c>
      <c r="S361" t="s">
        <v>45</v>
      </c>
      <c r="T361" t="b">
        <f t="shared" si="162"/>
        <v>0</v>
      </c>
      <c r="V361">
        <f t="shared" si="158"/>
        <v>1</v>
      </c>
      <c r="W361">
        <f t="shared" si="159"/>
        <v>1</v>
      </c>
    </row>
    <row r="362" spans="1:23" x14ac:dyDescent="0.3">
      <c r="A362" t="s">
        <v>514</v>
      </c>
      <c r="B362" t="s">
        <v>46</v>
      </c>
      <c r="C362">
        <v>0</v>
      </c>
      <c r="D362">
        <v>317</v>
      </c>
      <c r="E362" t="s">
        <v>42</v>
      </c>
      <c r="F362">
        <v>0</v>
      </c>
      <c r="G362">
        <v>315</v>
      </c>
      <c r="H362">
        <v>1</v>
      </c>
      <c r="I362">
        <v>2</v>
      </c>
      <c r="J362">
        <v>92</v>
      </c>
      <c r="K362">
        <v>7</v>
      </c>
      <c r="L362">
        <v>213</v>
      </c>
      <c r="M362">
        <v>0</v>
      </c>
      <c r="N362">
        <f t="shared" si="150"/>
        <v>0.67619047619047623</v>
      </c>
      <c r="O362">
        <f t="shared" si="151"/>
        <v>0.29206349206349208</v>
      </c>
      <c r="P362">
        <f t="shared" si="157"/>
        <v>2.6761904761904765</v>
      </c>
      <c r="Q362" t="str">
        <f t="shared" si="160"/>
        <v>20</v>
      </c>
      <c r="R362" t="s">
        <v>444</v>
      </c>
      <c r="S362" t="s">
        <v>47</v>
      </c>
      <c r="T362" t="b">
        <f t="shared" si="162"/>
        <v>0</v>
      </c>
      <c r="V362">
        <f t="shared" si="158"/>
        <v>1</v>
      </c>
      <c r="W362">
        <f t="shared" si="159"/>
        <v>1</v>
      </c>
    </row>
    <row r="363" spans="1:23" x14ac:dyDescent="0.3">
      <c r="A363" t="s">
        <v>515</v>
      </c>
      <c r="B363" t="s">
        <v>49</v>
      </c>
      <c r="C363">
        <f>SUM(C355:C359)</f>
        <v>10114</v>
      </c>
      <c r="D363">
        <f>SUM(D355:D359)</f>
        <v>3311</v>
      </c>
      <c r="F363">
        <f t="shared" ref="F363:M363" si="168">SUM(F355:F359)</f>
        <v>10114</v>
      </c>
      <c r="G363">
        <f t="shared" si="168"/>
        <v>3297</v>
      </c>
      <c r="H363">
        <f t="shared" si="168"/>
        <v>15</v>
      </c>
      <c r="I363">
        <f t="shared" si="168"/>
        <v>15</v>
      </c>
      <c r="J363">
        <f t="shared" si="168"/>
        <v>1767</v>
      </c>
      <c r="K363">
        <f t="shared" si="168"/>
        <v>37</v>
      </c>
      <c r="L363">
        <f t="shared" si="168"/>
        <v>1449</v>
      </c>
      <c r="M363">
        <f t="shared" si="168"/>
        <v>14</v>
      </c>
      <c r="N363">
        <f t="shared" si="150"/>
        <v>0.43949044585987262</v>
      </c>
      <c r="O363">
        <f t="shared" si="151"/>
        <v>0.53594176524112835</v>
      </c>
      <c r="P363">
        <f t="shared" si="157"/>
        <v>0.53594176524112835</v>
      </c>
      <c r="Q363" t="str">
        <f t="shared" si="160"/>
        <v>20</v>
      </c>
      <c r="S363" t="s">
        <v>50</v>
      </c>
      <c r="T363" t="b">
        <f t="shared" si="162"/>
        <v>0</v>
      </c>
      <c r="V363">
        <f t="shared" si="158"/>
        <v>1</v>
      </c>
      <c r="W363">
        <f t="shared" si="159"/>
        <v>1</v>
      </c>
    </row>
    <row r="364" spans="1:23" x14ac:dyDescent="0.3">
      <c r="N364" t="str">
        <f t="shared" si="150"/>
        <v/>
      </c>
      <c r="O364" t="str">
        <f t="shared" si="151"/>
        <v/>
      </c>
      <c r="P364" t="str">
        <f t="shared" si="157"/>
        <v/>
      </c>
      <c r="Q364" t="str">
        <f t="shared" si="160"/>
        <v/>
      </c>
      <c r="T364" t="str">
        <f t="shared" si="162"/>
        <v/>
      </c>
      <c r="V364" t="str">
        <f t="shared" si="158"/>
        <v/>
      </c>
      <c r="W364" t="str">
        <f t="shared" si="159"/>
        <v/>
      </c>
    </row>
    <row r="365" spans="1:23" x14ac:dyDescent="0.3">
      <c r="A365" t="s">
        <v>516</v>
      </c>
      <c r="B365" t="s">
        <v>517</v>
      </c>
      <c r="C365">
        <v>2530</v>
      </c>
      <c r="D365">
        <v>1141</v>
      </c>
      <c r="E365" s="1">
        <v>0.45100000000000001</v>
      </c>
      <c r="F365">
        <v>2530</v>
      </c>
      <c r="G365">
        <v>1135</v>
      </c>
      <c r="H365">
        <v>3</v>
      </c>
      <c r="I365">
        <v>5</v>
      </c>
      <c r="J365">
        <v>636</v>
      </c>
      <c r="K365">
        <v>15</v>
      </c>
      <c r="L365">
        <v>473</v>
      </c>
      <c r="M365">
        <v>3</v>
      </c>
      <c r="N365">
        <f t="shared" si="150"/>
        <v>0.41674008810572688</v>
      </c>
      <c r="O365">
        <f t="shared" si="151"/>
        <v>0.56035242290748899</v>
      </c>
      <c r="P365">
        <f t="shared" si="157"/>
        <v>0.56035242290748899</v>
      </c>
      <c r="Q365" t="str">
        <f t="shared" si="160"/>
        <v>21</v>
      </c>
      <c r="R365" t="s">
        <v>444</v>
      </c>
      <c r="S365">
        <v>21</v>
      </c>
      <c r="T365" t="b">
        <f t="shared" si="162"/>
        <v>1</v>
      </c>
      <c r="U365">
        <f>G365/G$374</f>
        <v>0.20498464872674735</v>
      </c>
      <c r="V365">
        <f t="shared" si="158"/>
        <v>1</v>
      </c>
      <c r="W365">
        <f t="shared" si="159"/>
        <v>1</v>
      </c>
    </row>
    <row r="366" spans="1:23" x14ac:dyDescent="0.3">
      <c r="A366" t="s">
        <v>518</v>
      </c>
      <c r="B366" t="s">
        <v>519</v>
      </c>
      <c r="C366">
        <v>2541</v>
      </c>
      <c r="D366">
        <v>1113</v>
      </c>
      <c r="E366" s="1">
        <v>0.438</v>
      </c>
      <c r="F366">
        <v>2541</v>
      </c>
      <c r="G366">
        <v>1113</v>
      </c>
      <c r="H366">
        <v>3</v>
      </c>
      <c r="I366">
        <v>1</v>
      </c>
      <c r="J366">
        <v>722</v>
      </c>
      <c r="K366">
        <v>8</v>
      </c>
      <c r="L366">
        <v>376</v>
      </c>
      <c r="M366">
        <v>3</v>
      </c>
      <c r="N366">
        <f t="shared" si="150"/>
        <v>0.33782569631626236</v>
      </c>
      <c r="O366">
        <f t="shared" si="151"/>
        <v>0.64869721473495057</v>
      </c>
      <c r="P366">
        <f t="shared" si="157"/>
        <v>0.64869721473495057</v>
      </c>
      <c r="Q366" t="str">
        <f t="shared" si="160"/>
        <v>21</v>
      </c>
      <c r="R366" t="s">
        <v>444</v>
      </c>
      <c r="S366">
        <v>21</v>
      </c>
      <c r="T366" t="b">
        <f t="shared" si="162"/>
        <v>1</v>
      </c>
      <c r="U366">
        <f t="shared" ref="U366:U370" si="169">G366/G$374</f>
        <v>0.20101137800252844</v>
      </c>
      <c r="V366">
        <f t="shared" si="158"/>
        <v>1</v>
      </c>
      <c r="W366">
        <f t="shared" si="159"/>
        <v>1</v>
      </c>
    </row>
    <row r="367" spans="1:23" x14ac:dyDescent="0.3">
      <c r="A367" t="s">
        <v>520</v>
      </c>
      <c r="B367" t="s">
        <v>521</v>
      </c>
      <c r="C367">
        <v>1325</v>
      </c>
      <c r="D367">
        <v>553</v>
      </c>
      <c r="E367" s="1">
        <v>0.41739999999999999</v>
      </c>
      <c r="F367">
        <v>1325</v>
      </c>
      <c r="G367">
        <v>551</v>
      </c>
      <c r="H367">
        <v>0</v>
      </c>
      <c r="I367">
        <v>3</v>
      </c>
      <c r="J367">
        <v>330</v>
      </c>
      <c r="K367">
        <v>7</v>
      </c>
      <c r="L367">
        <v>210</v>
      </c>
      <c r="M367">
        <v>1</v>
      </c>
      <c r="N367">
        <f t="shared" si="150"/>
        <v>0.38112522686025407</v>
      </c>
      <c r="O367">
        <f t="shared" si="151"/>
        <v>0.59891107078039929</v>
      </c>
      <c r="P367">
        <f t="shared" si="157"/>
        <v>0.59891107078039929</v>
      </c>
      <c r="Q367" t="str">
        <f t="shared" si="160"/>
        <v>21</v>
      </c>
      <c r="R367" t="s">
        <v>444</v>
      </c>
      <c r="S367">
        <v>21</v>
      </c>
      <c r="T367" t="b">
        <f t="shared" si="162"/>
        <v>1</v>
      </c>
      <c r="U367">
        <f t="shared" si="169"/>
        <v>9.95123713202095E-2</v>
      </c>
      <c r="V367">
        <f t="shared" si="158"/>
        <v>1</v>
      </c>
      <c r="W367">
        <f t="shared" si="159"/>
        <v>1</v>
      </c>
    </row>
    <row r="368" spans="1:23" x14ac:dyDescent="0.3">
      <c r="A368" t="s">
        <v>522</v>
      </c>
      <c r="B368" t="s">
        <v>523</v>
      </c>
      <c r="C368">
        <v>2019</v>
      </c>
      <c r="D368">
        <v>858</v>
      </c>
      <c r="E368" s="1">
        <v>0.42499999999999999</v>
      </c>
      <c r="F368">
        <v>2019</v>
      </c>
      <c r="G368">
        <v>858</v>
      </c>
      <c r="H368">
        <v>2</v>
      </c>
      <c r="I368">
        <v>7</v>
      </c>
      <c r="J368">
        <v>490</v>
      </c>
      <c r="K368">
        <v>11</v>
      </c>
      <c r="L368">
        <v>344</v>
      </c>
      <c r="M368">
        <v>4</v>
      </c>
      <c r="N368">
        <f t="shared" si="150"/>
        <v>0.40093240093240096</v>
      </c>
      <c r="O368">
        <f t="shared" si="151"/>
        <v>0.57109557109557108</v>
      </c>
      <c r="P368">
        <f t="shared" si="157"/>
        <v>0.57109557109557108</v>
      </c>
      <c r="Q368" t="str">
        <f t="shared" si="160"/>
        <v>21</v>
      </c>
      <c r="R368" t="s">
        <v>444</v>
      </c>
      <c r="S368">
        <v>21</v>
      </c>
      <c r="T368" t="b">
        <f t="shared" si="162"/>
        <v>1</v>
      </c>
      <c r="U368">
        <f t="shared" si="169"/>
        <v>0.15495755824453675</v>
      </c>
      <c r="V368">
        <f t="shared" si="158"/>
        <v>1</v>
      </c>
      <c r="W368">
        <f t="shared" si="159"/>
        <v>1</v>
      </c>
    </row>
    <row r="369" spans="1:23" x14ac:dyDescent="0.3">
      <c r="A369" t="s">
        <v>524</v>
      </c>
      <c r="B369" t="s">
        <v>525</v>
      </c>
      <c r="C369">
        <v>2812</v>
      </c>
      <c r="D369">
        <v>1184</v>
      </c>
      <c r="E369" s="1">
        <v>0.42109999999999997</v>
      </c>
      <c r="F369">
        <v>2812</v>
      </c>
      <c r="G369">
        <v>1180</v>
      </c>
      <c r="H369">
        <v>4</v>
      </c>
      <c r="I369">
        <v>5</v>
      </c>
      <c r="J369">
        <v>703</v>
      </c>
      <c r="K369">
        <v>11</v>
      </c>
      <c r="L369">
        <v>445</v>
      </c>
      <c r="M369">
        <v>12</v>
      </c>
      <c r="N369">
        <f t="shared" si="150"/>
        <v>0.3771186440677966</v>
      </c>
      <c r="O369">
        <f t="shared" si="151"/>
        <v>0.59576271186440677</v>
      </c>
      <c r="P369">
        <f t="shared" si="157"/>
        <v>0.59576271186440677</v>
      </c>
      <c r="Q369" t="str">
        <f t="shared" si="160"/>
        <v>21</v>
      </c>
      <c r="R369" t="s">
        <v>444</v>
      </c>
      <c r="S369">
        <v>21</v>
      </c>
      <c r="T369" t="b">
        <f t="shared" si="162"/>
        <v>1</v>
      </c>
      <c r="U369">
        <f t="shared" si="169"/>
        <v>0.21311179338992234</v>
      </c>
      <c r="V369">
        <f t="shared" si="158"/>
        <v>1</v>
      </c>
      <c r="W369">
        <f t="shared" si="159"/>
        <v>1</v>
      </c>
    </row>
    <row r="370" spans="1:23" x14ac:dyDescent="0.3">
      <c r="A370" t="s">
        <v>526</v>
      </c>
      <c r="B370" t="s">
        <v>527</v>
      </c>
      <c r="C370">
        <v>1310</v>
      </c>
      <c r="D370">
        <v>701</v>
      </c>
      <c r="E370" s="1">
        <v>0.53510000000000002</v>
      </c>
      <c r="F370">
        <v>1310</v>
      </c>
      <c r="G370">
        <v>700</v>
      </c>
      <c r="H370">
        <v>1</v>
      </c>
      <c r="I370">
        <v>3</v>
      </c>
      <c r="J370">
        <v>456</v>
      </c>
      <c r="K370">
        <v>7</v>
      </c>
      <c r="L370">
        <v>226</v>
      </c>
      <c r="M370">
        <v>7</v>
      </c>
      <c r="N370">
        <f t="shared" si="150"/>
        <v>0.32285714285714284</v>
      </c>
      <c r="O370">
        <f t="shared" si="151"/>
        <v>0.65142857142857147</v>
      </c>
      <c r="P370">
        <f t="shared" si="157"/>
        <v>0.65142857142857147</v>
      </c>
      <c r="Q370" t="str">
        <f t="shared" si="160"/>
        <v>21</v>
      </c>
      <c r="R370" t="s">
        <v>444</v>
      </c>
      <c r="S370">
        <v>21</v>
      </c>
      <c r="T370" t="b">
        <f t="shared" si="162"/>
        <v>1</v>
      </c>
      <c r="U370">
        <f t="shared" si="169"/>
        <v>0.12642225031605561</v>
      </c>
      <c r="V370">
        <f t="shared" si="158"/>
        <v>1</v>
      </c>
      <c r="W370">
        <f t="shared" si="159"/>
        <v>1</v>
      </c>
    </row>
    <row r="371" spans="1:23" x14ac:dyDescent="0.3">
      <c r="A371" t="s">
        <v>528</v>
      </c>
      <c r="B371" t="s">
        <v>41</v>
      </c>
      <c r="C371">
        <v>0</v>
      </c>
      <c r="D371">
        <v>1832</v>
      </c>
      <c r="E371" t="s">
        <v>42</v>
      </c>
      <c r="F371">
        <v>0</v>
      </c>
      <c r="G371">
        <v>1830</v>
      </c>
      <c r="H371">
        <v>5</v>
      </c>
      <c r="I371">
        <v>10</v>
      </c>
      <c r="J371">
        <v>902</v>
      </c>
      <c r="K371">
        <v>18</v>
      </c>
      <c r="L371">
        <v>885</v>
      </c>
      <c r="M371">
        <v>10</v>
      </c>
      <c r="N371">
        <f t="shared" si="150"/>
        <v>0.48360655737704916</v>
      </c>
      <c r="O371">
        <f t="shared" si="151"/>
        <v>0.49289617486338799</v>
      </c>
      <c r="P371">
        <f t="shared" si="157"/>
        <v>0.49289617486338799</v>
      </c>
      <c r="Q371" t="str">
        <f t="shared" si="160"/>
        <v>21</v>
      </c>
      <c r="R371" t="s">
        <v>444</v>
      </c>
      <c r="S371" t="s">
        <v>43</v>
      </c>
      <c r="T371" t="b">
        <f t="shared" si="162"/>
        <v>0</v>
      </c>
      <c r="V371">
        <f t="shared" si="158"/>
        <v>1</v>
      </c>
      <c r="W371">
        <f t="shared" si="159"/>
        <v>1</v>
      </c>
    </row>
    <row r="372" spans="1:23" x14ac:dyDescent="0.3">
      <c r="A372" t="s">
        <v>528</v>
      </c>
      <c r="B372" t="s">
        <v>44</v>
      </c>
      <c r="C372">
        <v>0</v>
      </c>
      <c r="D372">
        <v>462</v>
      </c>
      <c r="E372" t="s">
        <v>42</v>
      </c>
      <c r="F372">
        <v>0</v>
      </c>
      <c r="G372">
        <v>460</v>
      </c>
      <c r="H372">
        <v>0</v>
      </c>
      <c r="I372">
        <v>2</v>
      </c>
      <c r="J372">
        <v>273</v>
      </c>
      <c r="K372">
        <v>4</v>
      </c>
      <c r="L372">
        <v>177</v>
      </c>
      <c r="M372">
        <v>4</v>
      </c>
      <c r="N372">
        <f t="shared" si="150"/>
        <v>0.38478260869565217</v>
      </c>
      <c r="O372">
        <f t="shared" si="151"/>
        <v>0.59347826086956523</v>
      </c>
      <c r="P372">
        <f t="shared" si="157"/>
        <v>0.59347826086956523</v>
      </c>
      <c r="Q372" t="str">
        <f t="shared" si="160"/>
        <v>21</v>
      </c>
      <c r="R372" t="s">
        <v>444</v>
      </c>
      <c r="S372" t="s">
        <v>45</v>
      </c>
      <c r="T372" t="b">
        <f t="shared" si="162"/>
        <v>0</v>
      </c>
      <c r="V372">
        <f t="shared" si="158"/>
        <v>1</v>
      </c>
      <c r="W372">
        <f t="shared" si="159"/>
        <v>1</v>
      </c>
    </row>
    <row r="373" spans="1:23" x14ac:dyDescent="0.3">
      <c r="A373" t="s">
        <v>528</v>
      </c>
      <c r="B373" t="s">
        <v>46</v>
      </c>
      <c r="C373">
        <v>0</v>
      </c>
      <c r="D373">
        <v>848</v>
      </c>
      <c r="E373" t="s">
        <v>42</v>
      </c>
      <c r="F373">
        <v>0</v>
      </c>
      <c r="G373">
        <v>848</v>
      </c>
      <c r="H373">
        <v>1</v>
      </c>
      <c r="I373">
        <v>5</v>
      </c>
      <c r="J373">
        <v>325</v>
      </c>
      <c r="K373">
        <v>3</v>
      </c>
      <c r="L373">
        <v>511</v>
      </c>
      <c r="M373">
        <v>3</v>
      </c>
      <c r="N373">
        <f t="shared" si="150"/>
        <v>0.60259433962264153</v>
      </c>
      <c r="O373">
        <f t="shared" si="151"/>
        <v>0.38325471698113206</v>
      </c>
      <c r="P373">
        <f t="shared" si="157"/>
        <v>2.6025943396226414</v>
      </c>
      <c r="Q373" t="str">
        <f t="shared" si="160"/>
        <v>21</v>
      </c>
      <c r="R373" t="s">
        <v>444</v>
      </c>
      <c r="S373" t="s">
        <v>47</v>
      </c>
      <c r="T373" t="b">
        <f t="shared" si="162"/>
        <v>0</v>
      </c>
      <c r="V373">
        <f t="shared" si="158"/>
        <v>1</v>
      </c>
      <c r="W373">
        <f t="shared" si="159"/>
        <v>1</v>
      </c>
    </row>
    <row r="374" spans="1:23" x14ac:dyDescent="0.3">
      <c r="A374" t="s">
        <v>529</v>
      </c>
      <c r="B374" t="s">
        <v>49</v>
      </c>
      <c r="C374">
        <f>SUM(C365:C370)</f>
        <v>12537</v>
      </c>
      <c r="D374">
        <f>SUM(D365:D370)</f>
        <v>5550</v>
      </c>
      <c r="F374">
        <f t="shared" ref="F374:M374" si="170">SUM(F365:F370)</f>
        <v>12537</v>
      </c>
      <c r="G374">
        <f t="shared" si="170"/>
        <v>5537</v>
      </c>
      <c r="H374">
        <f t="shared" si="170"/>
        <v>13</v>
      </c>
      <c r="I374">
        <f t="shared" si="170"/>
        <v>24</v>
      </c>
      <c r="J374">
        <f t="shared" si="170"/>
        <v>3337</v>
      </c>
      <c r="K374">
        <f t="shared" si="170"/>
        <v>59</v>
      </c>
      <c r="L374">
        <f t="shared" si="170"/>
        <v>2074</v>
      </c>
      <c r="M374">
        <f t="shared" si="170"/>
        <v>30</v>
      </c>
      <c r="N374">
        <f t="shared" si="150"/>
        <v>0.37457106736499912</v>
      </c>
      <c r="O374">
        <f t="shared" si="151"/>
        <v>0.60267292757811086</v>
      </c>
      <c r="P374">
        <f t="shared" si="157"/>
        <v>0.60267292757811086</v>
      </c>
      <c r="Q374" t="str">
        <f t="shared" si="160"/>
        <v>21</v>
      </c>
      <c r="S374" t="s">
        <v>50</v>
      </c>
      <c r="T374" t="b">
        <f t="shared" si="162"/>
        <v>0</v>
      </c>
      <c r="V374">
        <f t="shared" si="158"/>
        <v>1</v>
      </c>
      <c r="W374">
        <f t="shared" si="159"/>
        <v>1</v>
      </c>
    </row>
    <row r="375" spans="1:23" x14ac:dyDescent="0.3">
      <c r="N375" t="str">
        <f t="shared" si="150"/>
        <v/>
      </c>
      <c r="O375" t="str">
        <f t="shared" si="151"/>
        <v/>
      </c>
      <c r="P375" t="str">
        <f t="shared" si="157"/>
        <v/>
      </c>
      <c r="Q375" t="str">
        <f t="shared" si="160"/>
        <v/>
      </c>
      <c r="T375" t="str">
        <f t="shared" si="162"/>
        <v/>
      </c>
      <c r="V375" t="str">
        <f t="shared" si="158"/>
        <v/>
      </c>
      <c r="W375" t="str">
        <f t="shared" si="159"/>
        <v/>
      </c>
    </row>
    <row r="376" spans="1:23" x14ac:dyDescent="0.3">
      <c r="A376" t="s">
        <v>530</v>
      </c>
      <c r="B376" t="s">
        <v>531</v>
      </c>
      <c r="C376">
        <v>1488</v>
      </c>
      <c r="D376">
        <v>580</v>
      </c>
      <c r="E376" s="1">
        <v>0.38979999999999998</v>
      </c>
      <c r="F376">
        <v>1488</v>
      </c>
      <c r="G376">
        <v>579</v>
      </c>
      <c r="H376">
        <v>1</v>
      </c>
      <c r="I376">
        <v>1</v>
      </c>
      <c r="J376">
        <v>302</v>
      </c>
      <c r="K376">
        <v>9</v>
      </c>
      <c r="L376">
        <v>265</v>
      </c>
      <c r="M376">
        <v>1</v>
      </c>
      <c r="N376">
        <f t="shared" si="150"/>
        <v>0.45768566493955093</v>
      </c>
      <c r="O376">
        <f t="shared" si="151"/>
        <v>0.52158894645941278</v>
      </c>
      <c r="P376">
        <f t="shared" si="157"/>
        <v>0.52158894645941278</v>
      </c>
      <c r="Q376" t="str">
        <f t="shared" si="160"/>
        <v>22</v>
      </c>
      <c r="R376" t="s">
        <v>444</v>
      </c>
      <c r="S376">
        <v>22</v>
      </c>
      <c r="T376" t="b">
        <f t="shared" si="162"/>
        <v>1</v>
      </c>
      <c r="U376">
        <f>G376/G$387</f>
        <v>0.13941728870695883</v>
      </c>
      <c r="V376">
        <f t="shared" si="158"/>
        <v>1</v>
      </c>
      <c r="W376">
        <f t="shared" si="159"/>
        <v>1</v>
      </c>
    </row>
    <row r="377" spans="1:23" x14ac:dyDescent="0.3">
      <c r="A377" t="s">
        <v>532</v>
      </c>
      <c r="B377" t="s">
        <v>533</v>
      </c>
      <c r="C377">
        <v>1551</v>
      </c>
      <c r="D377">
        <v>763</v>
      </c>
      <c r="E377" s="1">
        <v>0.4919</v>
      </c>
      <c r="F377">
        <v>1551</v>
      </c>
      <c r="G377">
        <v>761</v>
      </c>
      <c r="H377">
        <v>2</v>
      </c>
      <c r="I377">
        <v>3</v>
      </c>
      <c r="J377">
        <v>340</v>
      </c>
      <c r="K377">
        <v>10</v>
      </c>
      <c r="L377">
        <v>399</v>
      </c>
      <c r="M377">
        <v>7</v>
      </c>
      <c r="N377">
        <f t="shared" ref="N377:N440" si="171">IF(G377="","",L377/G377)</f>
        <v>0.52431011826544016</v>
      </c>
      <c r="O377">
        <f t="shared" ref="O377:O440" si="172">IF(G377="","",J377/G377)</f>
        <v>0.44678055190538762</v>
      </c>
      <c r="P377">
        <f t="shared" si="157"/>
        <v>2.5243101182654399</v>
      </c>
      <c r="Q377" t="str">
        <f t="shared" si="160"/>
        <v>22</v>
      </c>
      <c r="R377" t="s">
        <v>444</v>
      </c>
      <c r="S377">
        <v>22</v>
      </c>
      <c r="T377" t="b">
        <f t="shared" si="162"/>
        <v>1</v>
      </c>
      <c r="U377">
        <f t="shared" ref="U377:U383" si="173">G377/G$387</f>
        <v>0.18324103058030339</v>
      </c>
      <c r="V377">
        <f t="shared" si="158"/>
        <v>1</v>
      </c>
      <c r="W377">
        <f t="shared" si="159"/>
        <v>1</v>
      </c>
    </row>
    <row r="378" spans="1:23" x14ac:dyDescent="0.3">
      <c r="A378" t="s">
        <v>534</v>
      </c>
      <c r="B378" t="s">
        <v>535</v>
      </c>
      <c r="C378">
        <v>1621</v>
      </c>
      <c r="D378">
        <v>809</v>
      </c>
      <c r="E378" s="1">
        <v>0.49909999999999999</v>
      </c>
      <c r="F378">
        <v>1621</v>
      </c>
      <c r="G378">
        <v>806</v>
      </c>
      <c r="H378">
        <v>2</v>
      </c>
      <c r="I378">
        <v>3</v>
      </c>
      <c r="J378">
        <v>463</v>
      </c>
      <c r="K378">
        <v>15</v>
      </c>
      <c r="L378">
        <v>319</v>
      </c>
      <c r="M378">
        <v>4</v>
      </c>
      <c r="N378">
        <f t="shared" si="171"/>
        <v>0.3957816377171216</v>
      </c>
      <c r="O378">
        <f t="shared" si="172"/>
        <v>0.57444168734491319</v>
      </c>
      <c r="P378">
        <f t="shared" si="157"/>
        <v>0.57444168734491319</v>
      </c>
      <c r="Q378" t="str">
        <f t="shared" si="160"/>
        <v>22</v>
      </c>
      <c r="R378" t="s">
        <v>444</v>
      </c>
      <c r="S378">
        <v>22</v>
      </c>
      <c r="T378" t="b">
        <f t="shared" si="162"/>
        <v>1</v>
      </c>
      <c r="U378">
        <f t="shared" si="173"/>
        <v>0.19407657115338309</v>
      </c>
      <c r="V378">
        <f t="shared" si="158"/>
        <v>1</v>
      </c>
      <c r="W378">
        <f t="shared" si="159"/>
        <v>1</v>
      </c>
    </row>
    <row r="379" spans="1:23" x14ac:dyDescent="0.3">
      <c r="A379" t="s">
        <v>536</v>
      </c>
      <c r="B379" t="s">
        <v>537</v>
      </c>
      <c r="C379">
        <v>1781</v>
      </c>
      <c r="D379">
        <v>538</v>
      </c>
      <c r="E379" s="1">
        <v>0.30209999999999998</v>
      </c>
      <c r="F379">
        <v>1781</v>
      </c>
      <c r="G379">
        <v>536</v>
      </c>
      <c r="H379">
        <v>2</v>
      </c>
      <c r="I379">
        <v>2</v>
      </c>
      <c r="J379">
        <v>290</v>
      </c>
      <c r="K379">
        <v>4</v>
      </c>
      <c r="L379">
        <v>234</v>
      </c>
      <c r="M379">
        <v>4</v>
      </c>
      <c r="N379">
        <f t="shared" si="171"/>
        <v>0.43656716417910446</v>
      </c>
      <c r="O379">
        <f t="shared" si="172"/>
        <v>0.54104477611940294</v>
      </c>
      <c r="P379">
        <f t="shared" si="157"/>
        <v>0.54104477611940294</v>
      </c>
      <c r="Q379" t="str">
        <f t="shared" si="160"/>
        <v>22</v>
      </c>
      <c r="R379" t="s">
        <v>444</v>
      </c>
      <c r="S379">
        <v>22</v>
      </c>
      <c r="T379" t="b">
        <f t="shared" si="162"/>
        <v>1</v>
      </c>
      <c r="U379">
        <f t="shared" si="173"/>
        <v>0.12906332771490489</v>
      </c>
      <c r="V379">
        <f t="shared" si="158"/>
        <v>1</v>
      </c>
      <c r="W379">
        <f t="shared" si="159"/>
        <v>1</v>
      </c>
    </row>
    <row r="380" spans="1:23" x14ac:dyDescent="0.3">
      <c r="A380" t="s">
        <v>538</v>
      </c>
      <c r="B380" t="s">
        <v>539</v>
      </c>
      <c r="C380">
        <v>1202</v>
      </c>
      <c r="D380">
        <v>495</v>
      </c>
      <c r="E380" s="1">
        <v>0.4118</v>
      </c>
      <c r="F380">
        <v>1202</v>
      </c>
      <c r="G380">
        <v>494</v>
      </c>
      <c r="H380">
        <v>3</v>
      </c>
      <c r="I380">
        <v>3</v>
      </c>
      <c r="J380">
        <v>268</v>
      </c>
      <c r="K380">
        <v>5</v>
      </c>
      <c r="L380">
        <v>211</v>
      </c>
      <c r="M380">
        <v>4</v>
      </c>
      <c r="N380">
        <f t="shared" si="171"/>
        <v>0.42712550607287447</v>
      </c>
      <c r="O380">
        <f t="shared" si="172"/>
        <v>0.54251012145748989</v>
      </c>
      <c r="P380">
        <f t="shared" si="157"/>
        <v>0.54251012145748989</v>
      </c>
      <c r="Q380" t="str">
        <f t="shared" si="160"/>
        <v>22</v>
      </c>
      <c r="R380" t="s">
        <v>444</v>
      </c>
      <c r="S380">
        <v>22</v>
      </c>
      <c r="T380" t="b">
        <f t="shared" si="162"/>
        <v>1</v>
      </c>
      <c r="U380">
        <f t="shared" si="173"/>
        <v>0.11895015651336384</v>
      </c>
      <c r="V380">
        <f t="shared" si="158"/>
        <v>1</v>
      </c>
      <c r="W380">
        <f t="shared" si="159"/>
        <v>1</v>
      </c>
    </row>
    <row r="381" spans="1:23" x14ac:dyDescent="0.3">
      <c r="A381" t="s">
        <v>540</v>
      </c>
      <c r="B381" t="s">
        <v>541</v>
      </c>
      <c r="C381">
        <v>814</v>
      </c>
      <c r="D381">
        <v>244</v>
      </c>
      <c r="E381" s="1">
        <v>0.29980000000000001</v>
      </c>
      <c r="F381">
        <v>814</v>
      </c>
      <c r="G381">
        <v>242</v>
      </c>
      <c r="H381">
        <v>2</v>
      </c>
      <c r="I381">
        <v>0</v>
      </c>
      <c r="J381">
        <v>117</v>
      </c>
      <c r="K381">
        <v>3</v>
      </c>
      <c r="L381">
        <v>120</v>
      </c>
      <c r="M381">
        <v>0</v>
      </c>
      <c r="N381">
        <f t="shared" si="171"/>
        <v>0.49586776859504134</v>
      </c>
      <c r="O381">
        <f t="shared" si="172"/>
        <v>0.48347107438016529</v>
      </c>
      <c r="P381">
        <f t="shared" si="157"/>
        <v>2.4958677685950414</v>
      </c>
      <c r="Q381" t="str">
        <f t="shared" si="160"/>
        <v>22</v>
      </c>
      <c r="R381" t="s">
        <v>444</v>
      </c>
      <c r="S381">
        <v>22</v>
      </c>
      <c r="T381" t="b">
        <f t="shared" si="162"/>
        <v>1</v>
      </c>
      <c r="U381">
        <f t="shared" si="173"/>
        <v>5.8271129304117507E-2</v>
      </c>
      <c r="V381">
        <f t="shared" si="158"/>
        <v>1</v>
      </c>
      <c r="W381">
        <f t="shared" si="159"/>
        <v>1</v>
      </c>
    </row>
    <row r="382" spans="1:23" x14ac:dyDescent="0.3">
      <c r="A382" t="s">
        <v>542</v>
      </c>
      <c r="B382" t="s">
        <v>543</v>
      </c>
      <c r="C382">
        <v>889</v>
      </c>
      <c r="D382">
        <v>247</v>
      </c>
      <c r="E382" s="1">
        <v>0.27779999999999999</v>
      </c>
      <c r="F382">
        <v>889</v>
      </c>
      <c r="G382">
        <v>247</v>
      </c>
      <c r="H382">
        <v>1</v>
      </c>
      <c r="I382">
        <v>2</v>
      </c>
      <c r="J382">
        <v>88</v>
      </c>
      <c r="K382">
        <v>9</v>
      </c>
      <c r="L382">
        <v>145</v>
      </c>
      <c r="M382">
        <v>2</v>
      </c>
      <c r="N382">
        <f t="shared" si="171"/>
        <v>0.58704453441295545</v>
      </c>
      <c r="O382">
        <f t="shared" si="172"/>
        <v>0.35627530364372467</v>
      </c>
      <c r="P382">
        <f t="shared" si="157"/>
        <v>2.5870445344129553</v>
      </c>
      <c r="Q382" t="str">
        <f t="shared" si="160"/>
        <v>22</v>
      </c>
      <c r="R382" t="s">
        <v>444</v>
      </c>
      <c r="S382">
        <v>22</v>
      </c>
      <c r="T382" t="b">
        <f t="shared" si="162"/>
        <v>1</v>
      </c>
      <c r="U382">
        <f t="shared" si="173"/>
        <v>5.9475078256681919E-2</v>
      </c>
      <c r="V382">
        <f t="shared" si="158"/>
        <v>1</v>
      </c>
      <c r="W382">
        <f t="shared" si="159"/>
        <v>1</v>
      </c>
    </row>
    <row r="383" spans="1:23" x14ac:dyDescent="0.3">
      <c r="A383" t="s">
        <v>544</v>
      </c>
      <c r="B383" t="s">
        <v>545</v>
      </c>
      <c r="C383">
        <v>1730</v>
      </c>
      <c r="D383">
        <v>491</v>
      </c>
      <c r="E383" s="1">
        <v>0.2838</v>
      </c>
      <c r="F383">
        <v>1730</v>
      </c>
      <c r="G383">
        <v>488</v>
      </c>
      <c r="H383">
        <v>0</v>
      </c>
      <c r="I383">
        <v>5</v>
      </c>
      <c r="J383">
        <v>271</v>
      </c>
      <c r="K383">
        <v>8</v>
      </c>
      <c r="L383">
        <v>201</v>
      </c>
      <c r="M383">
        <v>3</v>
      </c>
      <c r="N383">
        <f t="shared" si="171"/>
        <v>0.41188524590163933</v>
      </c>
      <c r="O383">
        <f t="shared" si="172"/>
        <v>0.55532786885245899</v>
      </c>
      <c r="P383">
        <f t="shared" si="157"/>
        <v>0.55532786885245899</v>
      </c>
      <c r="Q383" t="str">
        <f t="shared" si="160"/>
        <v>22</v>
      </c>
      <c r="R383" t="s">
        <v>444</v>
      </c>
      <c r="S383">
        <v>22</v>
      </c>
      <c r="T383" t="b">
        <f t="shared" si="162"/>
        <v>1</v>
      </c>
      <c r="U383">
        <f t="shared" si="173"/>
        <v>0.11750541777028654</v>
      </c>
      <c r="V383">
        <f t="shared" si="158"/>
        <v>1</v>
      </c>
      <c r="W383">
        <f t="shared" si="159"/>
        <v>1</v>
      </c>
    </row>
    <row r="384" spans="1:23" x14ac:dyDescent="0.3">
      <c r="A384" t="s">
        <v>546</v>
      </c>
      <c r="B384" t="s">
        <v>41</v>
      </c>
      <c r="C384">
        <v>0</v>
      </c>
      <c r="D384">
        <v>1388</v>
      </c>
      <c r="E384" t="s">
        <v>42</v>
      </c>
      <c r="F384">
        <v>0</v>
      </c>
      <c r="G384">
        <v>1384</v>
      </c>
      <c r="H384">
        <v>2</v>
      </c>
      <c r="I384">
        <v>15</v>
      </c>
      <c r="J384">
        <v>562</v>
      </c>
      <c r="K384">
        <v>20</v>
      </c>
      <c r="L384">
        <v>779</v>
      </c>
      <c r="M384">
        <v>6</v>
      </c>
      <c r="N384">
        <f t="shared" si="171"/>
        <v>0.56286127167630062</v>
      </c>
      <c r="O384">
        <f t="shared" si="172"/>
        <v>0.40606936416184969</v>
      </c>
      <c r="P384">
        <f t="shared" si="157"/>
        <v>2.5628612716763008</v>
      </c>
      <c r="Q384" t="str">
        <f t="shared" si="160"/>
        <v>22</v>
      </c>
      <c r="R384" t="s">
        <v>444</v>
      </c>
      <c r="S384" t="s">
        <v>43</v>
      </c>
      <c r="T384" t="b">
        <f t="shared" si="162"/>
        <v>0</v>
      </c>
      <c r="V384">
        <f t="shared" si="158"/>
        <v>1</v>
      </c>
      <c r="W384">
        <f t="shared" si="159"/>
        <v>1</v>
      </c>
    </row>
    <row r="385" spans="1:23" x14ac:dyDescent="0.3">
      <c r="A385" t="s">
        <v>546</v>
      </c>
      <c r="B385" t="s">
        <v>44</v>
      </c>
      <c r="C385">
        <v>0</v>
      </c>
      <c r="D385">
        <v>522</v>
      </c>
      <c r="E385" t="s">
        <v>42</v>
      </c>
      <c r="F385">
        <v>0</v>
      </c>
      <c r="G385">
        <v>522</v>
      </c>
      <c r="H385">
        <v>4</v>
      </c>
      <c r="I385">
        <v>1</v>
      </c>
      <c r="J385">
        <v>239</v>
      </c>
      <c r="K385">
        <v>6</v>
      </c>
      <c r="L385">
        <v>268</v>
      </c>
      <c r="M385">
        <v>4</v>
      </c>
      <c r="N385">
        <f t="shared" si="171"/>
        <v>0.51340996168582376</v>
      </c>
      <c r="O385">
        <f t="shared" si="172"/>
        <v>0.45785440613026818</v>
      </c>
      <c r="P385">
        <f t="shared" si="157"/>
        <v>2.5134099616858236</v>
      </c>
      <c r="Q385" t="str">
        <f t="shared" si="160"/>
        <v>22</v>
      </c>
      <c r="R385" t="s">
        <v>444</v>
      </c>
      <c r="S385" t="s">
        <v>45</v>
      </c>
      <c r="T385" t="b">
        <f t="shared" si="162"/>
        <v>0</v>
      </c>
      <c r="V385">
        <f t="shared" si="158"/>
        <v>1</v>
      </c>
      <c r="W385">
        <f t="shared" si="159"/>
        <v>1</v>
      </c>
    </row>
    <row r="386" spans="1:23" x14ac:dyDescent="0.3">
      <c r="A386" t="s">
        <v>546</v>
      </c>
      <c r="B386" t="s">
        <v>46</v>
      </c>
      <c r="C386">
        <v>0</v>
      </c>
      <c r="D386">
        <v>577</v>
      </c>
      <c r="E386" t="s">
        <v>42</v>
      </c>
      <c r="F386">
        <v>0</v>
      </c>
      <c r="G386">
        <v>575</v>
      </c>
      <c r="H386">
        <v>1</v>
      </c>
      <c r="I386">
        <v>2</v>
      </c>
      <c r="J386">
        <v>169</v>
      </c>
      <c r="K386">
        <v>5</v>
      </c>
      <c r="L386">
        <v>396</v>
      </c>
      <c r="M386">
        <v>2</v>
      </c>
      <c r="N386">
        <f t="shared" si="171"/>
        <v>0.68869565217391304</v>
      </c>
      <c r="O386">
        <f t="shared" si="172"/>
        <v>0.29391304347826086</v>
      </c>
      <c r="P386">
        <f t="shared" si="157"/>
        <v>2.6886956521739132</v>
      </c>
      <c r="Q386" t="str">
        <f t="shared" si="160"/>
        <v>22</v>
      </c>
      <c r="R386" t="s">
        <v>444</v>
      </c>
      <c r="S386" t="s">
        <v>47</v>
      </c>
      <c r="T386" t="b">
        <f t="shared" si="162"/>
        <v>0</v>
      </c>
      <c r="V386">
        <f t="shared" si="158"/>
        <v>1</v>
      </c>
      <c r="W386">
        <f t="shared" si="159"/>
        <v>1</v>
      </c>
    </row>
    <row r="387" spans="1:23" x14ac:dyDescent="0.3">
      <c r="A387" t="s">
        <v>547</v>
      </c>
      <c r="B387" t="s">
        <v>49</v>
      </c>
      <c r="C387">
        <f>SUM(C376:C383)</f>
        <v>11076</v>
      </c>
      <c r="D387">
        <f>SUM(D376:D383)</f>
        <v>4167</v>
      </c>
      <c r="F387">
        <f t="shared" ref="F387:M387" si="174">SUM(F376:F383)</f>
        <v>11076</v>
      </c>
      <c r="G387">
        <f t="shared" si="174"/>
        <v>4153</v>
      </c>
      <c r="H387">
        <f t="shared" si="174"/>
        <v>13</v>
      </c>
      <c r="I387">
        <f t="shared" si="174"/>
        <v>19</v>
      </c>
      <c r="J387">
        <f t="shared" si="174"/>
        <v>2139</v>
      </c>
      <c r="K387">
        <f t="shared" si="174"/>
        <v>63</v>
      </c>
      <c r="L387">
        <f t="shared" si="174"/>
        <v>1894</v>
      </c>
      <c r="M387">
        <f t="shared" si="174"/>
        <v>25</v>
      </c>
      <c r="N387">
        <f t="shared" si="171"/>
        <v>0.45605586323139896</v>
      </c>
      <c r="O387">
        <f t="shared" si="172"/>
        <v>0.51504936190705519</v>
      </c>
      <c r="P387">
        <f t="shared" ref="P387:P450" si="175">IF(G387="","",IF(G387=0,10,IF(G387=0,10,IF(N387=O387,9,IF(O387&gt;N387,O387,N387+2)))))</f>
        <v>0.51504936190705519</v>
      </c>
      <c r="Q387" t="str">
        <f t="shared" si="160"/>
        <v>22</v>
      </c>
      <c r="S387" t="s">
        <v>50</v>
      </c>
      <c r="T387" t="b">
        <f t="shared" si="162"/>
        <v>0</v>
      </c>
      <c r="V387">
        <f t="shared" ref="V387:V450" si="176">IF(S387="","",IF(S387="WE",0,1))</f>
        <v>1</v>
      </c>
      <c r="W387">
        <f t="shared" ref="W387:W450" si="177">IF(S387="","",IF(S387="SL",0,1))</f>
        <v>1</v>
      </c>
    </row>
    <row r="388" spans="1:23" x14ac:dyDescent="0.3">
      <c r="N388" t="str">
        <f t="shared" si="171"/>
        <v/>
      </c>
      <c r="O388" t="str">
        <f t="shared" si="172"/>
        <v/>
      </c>
      <c r="P388" t="str">
        <f t="shared" si="175"/>
        <v/>
      </c>
      <c r="Q388" t="str">
        <f t="shared" si="160"/>
        <v/>
      </c>
      <c r="T388" t="str">
        <f t="shared" si="162"/>
        <v/>
      </c>
      <c r="V388" t="str">
        <f t="shared" si="176"/>
        <v/>
      </c>
      <c r="W388" t="str">
        <f t="shared" si="177"/>
        <v/>
      </c>
    </row>
    <row r="389" spans="1:23" x14ac:dyDescent="0.3">
      <c r="A389" t="s">
        <v>548</v>
      </c>
      <c r="B389" t="s">
        <v>549</v>
      </c>
      <c r="C389">
        <v>924</v>
      </c>
      <c r="D389">
        <v>321</v>
      </c>
      <c r="E389" s="1">
        <v>0.34739999999999999</v>
      </c>
      <c r="F389">
        <v>924</v>
      </c>
      <c r="G389">
        <v>319</v>
      </c>
      <c r="H389">
        <v>1</v>
      </c>
      <c r="I389">
        <v>4</v>
      </c>
      <c r="J389">
        <v>127</v>
      </c>
      <c r="K389">
        <v>6</v>
      </c>
      <c r="L389">
        <v>180</v>
      </c>
      <c r="M389">
        <v>1</v>
      </c>
      <c r="N389">
        <f t="shared" si="171"/>
        <v>0.56426332288401249</v>
      </c>
      <c r="O389">
        <f t="shared" si="172"/>
        <v>0.39811912225705332</v>
      </c>
      <c r="P389">
        <f t="shared" si="175"/>
        <v>2.5642633228840124</v>
      </c>
      <c r="Q389" t="str">
        <f t="shared" si="160"/>
        <v>23</v>
      </c>
      <c r="R389" t="s">
        <v>444</v>
      </c>
      <c r="S389">
        <v>23</v>
      </c>
      <c r="T389" t="b">
        <f t="shared" si="162"/>
        <v>1</v>
      </c>
      <c r="U389">
        <f>G389/G$401</f>
        <v>8.1026162052324102E-2</v>
      </c>
      <c r="V389">
        <f t="shared" si="176"/>
        <v>1</v>
      </c>
      <c r="W389">
        <f t="shared" si="177"/>
        <v>1</v>
      </c>
    </row>
    <row r="390" spans="1:23" x14ac:dyDescent="0.3">
      <c r="A390" t="s">
        <v>550</v>
      </c>
      <c r="B390" t="s">
        <v>551</v>
      </c>
      <c r="C390">
        <v>896</v>
      </c>
      <c r="D390">
        <v>214</v>
      </c>
      <c r="E390" s="1">
        <v>0.23880000000000001</v>
      </c>
      <c r="F390">
        <v>896</v>
      </c>
      <c r="G390">
        <v>213</v>
      </c>
      <c r="H390">
        <v>1</v>
      </c>
      <c r="I390">
        <v>1</v>
      </c>
      <c r="J390">
        <v>89</v>
      </c>
      <c r="K390">
        <v>7</v>
      </c>
      <c r="L390">
        <v>111</v>
      </c>
      <c r="M390">
        <v>4</v>
      </c>
      <c r="N390">
        <f t="shared" si="171"/>
        <v>0.52112676056338025</v>
      </c>
      <c r="O390">
        <f t="shared" si="172"/>
        <v>0.41784037558685444</v>
      </c>
      <c r="P390">
        <f t="shared" si="175"/>
        <v>2.52112676056338</v>
      </c>
      <c r="Q390" t="str">
        <f t="shared" si="160"/>
        <v>23</v>
      </c>
      <c r="R390" t="s">
        <v>444</v>
      </c>
      <c r="S390">
        <v>23</v>
      </c>
      <c r="T390" t="b">
        <f t="shared" si="162"/>
        <v>1</v>
      </c>
      <c r="U390">
        <f t="shared" ref="U390:U397" si="178">G390/G$401</f>
        <v>5.4102108204216411E-2</v>
      </c>
      <c r="V390">
        <f t="shared" si="176"/>
        <v>1</v>
      </c>
      <c r="W390">
        <f t="shared" si="177"/>
        <v>1</v>
      </c>
    </row>
    <row r="391" spans="1:23" x14ac:dyDescent="0.3">
      <c r="A391" t="s">
        <v>552</v>
      </c>
      <c r="B391" t="s">
        <v>553</v>
      </c>
      <c r="C391">
        <v>914</v>
      </c>
      <c r="D391">
        <v>420</v>
      </c>
      <c r="E391" s="1">
        <v>0.45950000000000002</v>
      </c>
      <c r="F391">
        <v>914</v>
      </c>
      <c r="G391">
        <v>417</v>
      </c>
      <c r="H391">
        <v>2</v>
      </c>
      <c r="I391">
        <v>2</v>
      </c>
      <c r="J391">
        <v>174</v>
      </c>
      <c r="K391">
        <v>7</v>
      </c>
      <c r="L391">
        <v>228</v>
      </c>
      <c r="M391">
        <v>4</v>
      </c>
      <c r="N391">
        <f t="shared" si="171"/>
        <v>0.5467625899280576</v>
      </c>
      <c r="O391">
        <f t="shared" si="172"/>
        <v>0.41726618705035973</v>
      </c>
      <c r="P391">
        <f t="shared" si="175"/>
        <v>2.5467625899280577</v>
      </c>
      <c r="Q391" t="str">
        <f t="shared" ref="Q391:Q454" si="179">IF(LEFT(A391,3)="Dis",Q390,IF(LEFT(A391,2)="HD",Q390,LEFT(A391,2)))</f>
        <v>23</v>
      </c>
      <c r="R391" t="s">
        <v>444</v>
      </c>
      <c r="S391">
        <v>23</v>
      </c>
      <c r="T391" t="b">
        <f t="shared" si="162"/>
        <v>1</v>
      </c>
      <c r="U391">
        <f t="shared" si="178"/>
        <v>0.10591821183642368</v>
      </c>
      <c r="V391">
        <f t="shared" si="176"/>
        <v>1</v>
      </c>
      <c r="W391">
        <f t="shared" si="177"/>
        <v>1</v>
      </c>
    </row>
    <row r="392" spans="1:23" x14ac:dyDescent="0.3">
      <c r="A392" t="s">
        <v>554</v>
      </c>
      <c r="B392" t="s">
        <v>555</v>
      </c>
      <c r="C392">
        <v>1848</v>
      </c>
      <c r="D392">
        <v>570</v>
      </c>
      <c r="E392" s="1">
        <v>0.30840000000000001</v>
      </c>
      <c r="F392">
        <v>1848</v>
      </c>
      <c r="G392">
        <v>569</v>
      </c>
      <c r="H392">
        <v>2</v>
      </c>
      <c r="I392">
        <v>5</v>
      </c>
      <c r="J392">
        <v>227</v>
      </c>
      <c r="K392">
        <v>7</v>
      </c>
      <c r="L392">
        <v>321</v>
      </c>
      <c r="M392">
        <v>7</v>
      </c>
      <c r="N392">
        <f t="shared" si="171"/>
        <v>0.56414762741652025</v>
      </c>
      <c r="O392">
        <f t="shared" si="172"/>
        <v>0.39894551845342707</v>
      </c>
      <c r="P392">
        <f t="shared" si="175"/>
        <v>2.5641476274165202</v>
      </c>
      <c r="Q392" t="str">
        <f t="shared" si="179"/>
        <v>23</v>
      </c>
      <c r="R392" t="s">
        <v>444</v>
      </c>
      <c r="S392">
        <v>23</v>
      </c>
      <c r="T392" t="b">
        <f t="shared" si="162"/>
        <v>1</v>
      </c>
      <c r="U392">
        <f t="shared" si="178"/>
        <v>0.14452628905257811</v>
      </c>
      <c r="V392">
        <f t="shared" si="176"/>
        <v>1</v>
      </c>
      <c r="W392">
        <f t="shared" si="177"/>
        <v>1</v>
      </c>
    </row>
    <row r="393" spans="1:23" x14ac:dyDescent="0.3">
      <c r="A393" t="s">
        <v>556</v>
      </c>
      <c r="B393" t="s">
        <v>446</v>
      </c>
      <c r="C393">
        <v>1835</v>
      </c>
      <c r="D393">
        <v>470</v>
      </c>
      <c r="E393" s="1">
        <v>0.25609999999999999</v>
      </c>
      <c r="F393">
        <v>1835</v>
      </c>
      <c r="G393">
        <v>470</v>
      </c>
      <c r="H393">
        <v>1</v>
      </c>
      <c r="I393">
        <v>3</v>
      </c>
      <c r="J393">
        <v>194</v>
      </c>
      <c r="K393">
        <v>10</v>
      </c>
      <c r="L393">
        <v>259</v>
      </c>
      <c r="M393">
        <v>3</v>
      </c>
      <c r="N393">
        <f t="shared" si="171"/>
        <v>0.55106382978723401</v>
      </c>
      <c r="O393">
        <f t="shared" si="172"/>
        <v>0.4127659574468085</v>
      </c>
      <c r="P393">
        <f t="shared" si="175"/>
        <v>2.5510638297872341</v>
      </c>
      <c r="Q393" t="str">
        <f t="shared" si="179"/>
        <v>23</v>
      </c>
      <c r="R393" t="s">
        <v>444</v>
      </c>
      <c r="S393">
        <v>23</v>
      </c>
      <c r="T393" t="b">
        <f t="shared" si="162"/>
        <v>1</v>
      </c>
      <c r="U393">
        <f t="shared" si="178"/>
        <v>0.11938023876047753</v>
      </c>
      <c r="V393">
        <f t="shared" si="176"/>
        <v>1</v>
      </c>
      <c r="W393">
        <f t="shared" si="177"/>
        <v>1</v>
      </c>
    </row>
    <row r="394" spans="1:23" x14ac:dyDescent="0.3">
      <c r="A394" t="s">
        <v>557</v>
      </c>
      <c r="B394" t="s">
        <v>558</v>
      </c>
      <c r="C394">
        <v>753</v>
      </c>
      <c r="D394">
        <v>210</v>
      </c>
      <c r="E394" s="1">
        <v>0.27889999999999998</v>
      </c>
      <c r="F394">
        <v>753</v>
      </c>
      <c r="G394">
        <v>210</v>
      </c>
      <c r="H394">
        <v>1</v>
      </c>
      <c r="I394">
        <v>4</v>
      </c>
      <c r="J394">
        <v>102</v>
      </c>
      <c r="K394">
        <v>2</v>
      </c>
      <c r="L394">
        <v>100</v>
      </c>
      <c r="M394">
        <v>1</v>
      </c>
      <c r="N394">
        <f t="shared" si="171"/>
        <v>0.47619047619047616</v>
      </c>
      <c r="O394">
        <f t="shared" si="172"/>
        <v>0.48571428571428571</v>
      </c>
      <c r="P394">
        <f t="shared" si="175"/>
        <v>0.48571428571428571</v>
      </c>
      <c r="Q394" t="str">
        <f t="shared" si="179"/>
        <v>23</v>
      </c>
      <c r="R394" t="s">
        <v>444</v>
      </c>
      <c r="S394">
        <v>23</v>
      </c>
      <c r="T394" t="b">
        <f t="shared" si="162"/>
        <v>1</v>
      </c>
      <c r="U394">
        <f t="shared" si="178"/>
        <v>5.3340106680213363E-2</v>
      </c>
      <c r="V394">
        <f t="shared" si="176"/>
        <v>1</v>
      </c>
      <c r="W394">
        <f t="shared" si="177"/>
        <v>1</v>
      </c>
    </row>
    <row r="395" spans="1:23" x14ac:dyDescent="0.3">
      <c r="A395" t="s">
        <v>559</v>
      </c>
      <c r="B395" t="s">
        <v>560</v>
      </c>
      <c r="C395">
        <v>369</v>
      </c>
      <c r="D395">
        <v>185</v>
      </c>
      <c r="E395" s="1">
        <v>0.50139999999999996</v>
      </c>
      <c r="F395">
        <v>369</v>
      </c>
      <c r="G395">
        <v>185</v>
      </c>
      <c r="H395">
        <v>1</v>
      </c>
      <c r="I395">
        <v>0</v>
      </c>
      <c r="J395">
        <v>79</v>
      </c>
      <c r="K395">
        <v>5</v>
      </c>
      <c r="L395">
        <v>98</v>
      </c>
      <c r="M395">
        <v>2</v>
      </c>
      <c r="N395">
        <f t="shared" si="171"/>
        <v>0.52972972972972976</v>
      </c>
      <c r="O395">
        <f t="shared" si="172"/>
        <v>0.42702702702702705</v>
      </c>
      <c r="P395">
        <f t="shared" si="175"/>
        <v>2.5297297297297296</v>
      </c>
      <c r="Q395" t="str">
        <f t="shared" si="179"/>
        <v>23</v>
      </c>
      <c r="R395" t="s">
        <v>444</v>
      </c>
      <c r="S395">
        <v>23</v>
      </c>
      <c r="T395" t="b">
        <f t="shared" si="162"/>
        <v>1</v>
      </c>
      <c r="U395">
        <f t="shared" si="178"/>
        <v>4.6990093980187962E-2</v>
      </c>
      <c r="V395">
        <f t="shared" si="176"/>
        <v>1</v>
      </c>
      <c r="W395">
        <f t="shared" si="177"/>
        <v>1</v>
      </c>
    </row>
    <row r="396" spans="1:23" x14ac:dyDescent="0.3">
      <c r="A396" t="s">
        <v>561</v>
      </c>
      <c r="B396" t="s">
        <v>562</v>
      </c>
      <c r="C396">
        <v>1856</v>
      </c>
      <c r="D396">
        <v>605</v>
      </c>
      <c r="E396" s="1">
        <v>0.32600000000000001</v>
      </c>
      <c r="F396">
        <v>1856</v>
      </c>
      <c r="G396">
        <v>603</v>
      </c>
      <c r="H396">
        <v>3</v>
      </c>
      <c r="I396">
        <v>5</v>
      </c>
      <c r="J396">
        <v>272</v>
      </c>
      <c r="K396">
        <v>9</v>
      </c>
      <c r="L396">
        <v>310</v>
      </c>
      <c r="M396">
        <v>4</v>
      </c>
      <c r="N396">
        <f t="shared" si="171"/>
        <v>0.51409618573797677</v>
      </c>
      <c r="O396">
        <f t="shared" si="172"/>
        <v>0.45107794361525705</v>
      </c>
      <c r="P396">
        <f t="shared" si="175"/>
        <v>2.5140961857379769</v>
      </c>
      <c r="Q396" t="str">
        <f t="shared" si="179"/>
        <v>23</v>
      </c>
      <c r="R396" t="s">
        <v>444</v>
      </c>
      <c r="S396">
        <v>23</v>
      </c>
      <c r="T396" t="b">
        <f t="shared" ref="T396:T459" si="180">IF(S396="","",ISNUMBER(S396))</f>
        <v>1</v>
      </c>
      <c r="U396">
        <f t="shared" si="178"/>
        <v>0.15316230632461264</v>
      </c>
      <c r="V396">
        <f t="shared" si="176"/>
        <v>1</v>
      </c>
      <c r="W396">
        <f t="shared" si="177"/>
        <v>1</v>
      </c>
    </row>
    <row r="397" spans="1:23" x14ac:dyDescent="0.3">
      <c r="A397" t="s">
        <v>563</v>
      </c>
      <c r="B397" t="s">
        <v>564</v>
      </c>
      <c r="C397">
        <v>2299</v>
      </c>
      <c r="D397">
        <v>954</v>
      </c>
      <c r="E397" s="1">
        <v>0.41499999999999998</v>
      </c>
      <c r="F397">
        <v>2299</v>
      </c>
      <c r="G397">
        <v>951</v>
      </c>
      <c r="H397">
        <v>2</v>
      </c>
      <c r="I397">
        <v>2</v>
      </c>
      <c r="J397">
        <v>444</v>
      </c>
      <c r="K397">
        <v>8</v>
      </c>
      <c r="L397">
        <v>490</v>
      </c>
      <c r="M397">
        <v>5</v>
      </c>
      <c r="N397">
        <f t="shared" si="171"/>
        <v>0.51524710830704523</v>
      </c>
      <c r="O397">
        <f t="shared" si="172"/>
        <v>0.46687697160883279</v>
      </c>
      <c r="P397">
        <f t="shared" si="175"/>
        <v>2.5152471083070451</v>
      </c>
      <c r="Q397" t="str">
        <f t="shared" si="179"/>
        <v>23</v>
      </c>
      <c r="R397" t="s">
        <v>444</v>
      </c>
      <c r="S397">
        <v>23</v>
      </c>
      <c r="T397" t="b">
        <f t="shared" si="180"/>
        <v>1</v>
      </c>
      <c r="U397">
        <f t="shared" si="178"/>
        <v>0.24155448310896621</v>
      </c>
      <c r="V397">
        <f t="shared" si="176"/>
        <v>1</v>
      </c>
      <c r="W397">
        <f t="shared" si="177"/>
        <v>1</v>
      </c>
    </row>
    <row r="398" spans="1:23" x14ac:dyDescent="0.3">
      <c r="A398" t="s">
        <v>565</v>
      </c>
      <c r="B398" t="s">
        <v>41</v>
      </c>
      <c r="C398">
        <v>0</v>
      </c>
      <c r="D398">
        <v>1844</v>
      </c>
      <c r="E398" t="s">
        <v>42</v>
      </c>
      <c r="F398">
        <v>0</v>
      </c>
      <c r="G398">
        <v>1833</v>
      </c>
      <c r="H398">
        <v>0</v>
      </c>
      <c r="I398">
        <v>13</v>
      </c>
      <c r="J398">
        <v>615</v>
      </c>
      <c r="K398">
        <v>25</v>
      </c>
      <c r="L398">
        <v>1171</v>
      </c>
      <c r="M398">
        <v>9</v>
      </c>
      <c r="N398">
        <f t="shared" si="171"/>
        <v>0.63884342607746858</v>
      </c>
      <c r="O398">
        <f t="shared" si="172"/>
        <v>0.3355155482815057</v>
      </c>
      <c r="P398">
        <f t="shared" si="175"/>
        <v>2.6388434260774685</v>
      </c>
      <c r="Q398" t="str">
        <f t="shared" si="179"/>
        <v>23</v>
      </c>
      <c r="R398" t="s">
        <v>444</v>
      </c>
      <c r="S398" t="s">
        <v>43</v>
      </c>
      <c r="T398" t="b">
        <f t="shared" si="180"/>
        <v>0</v>
      </c>
      <c r="V398">
        <f t="shared" si="176"/>
        <v>1</v>
      </c>
      <c r="W398">
        <f t="shared" si="177"/>
        <v>1</v>
      </c>
    </row>
    <row r="399" spans="1:23" x14ac:dyDescent="0.3">
      <c r="A399" t="s">
        <v>565</v>
      </c>
      <c r="B399" t="s">
        <v>44</v>
      </c>
      <c r="C399">
        <v>0</v>
      </c>
      <c r="D399">
        <v>498</v>
      </c>
      <c r="E399" t="s">
        <v>42</v>
      </c>
      <c r="F399">
        <v>0</v>
      </c>
      <c r="G399">
        <v>491</v>
      </c>
      <c r="H399">
        <v>1</v>
      </c>
      <c r="I399">
        <v>1</v>
      </c>
      <c r="J399">
        <v>234</v>
      </c>
      <c r="K399">
        <v>4</v>
      </c>
      <c r="L399">
        <v>250</v>
      </c>
      <c r="M399">
        <v>1</v>
      </c>
      <c r="N399">
        <f t="shared" si="171"/>
        <v>0.50916496945010181</v>
      </c>
      <c r="O399">
        <f t="shared" si="172"/>
        <v>0.47657841140529533</v>
      </c>
      <c r="P399">
        <f t="shared" si="175"/>
        <v>2.5091649694501017</v>
      </c>
      <c r="Q399" t="str">
        <f t="shared" si="179"/>
        <v>23</v>
      </c>
      <c r="R399" t="s">
        <v>444</v>
      </c>
      <c r="S399" t="s">
        <v>45</v>
      </c>
      <c r="T399" t="b">
        <f t="shared" si="180"/>
        <v>0</v>
      </c>
      <c r="V399">
        <f t="shared" si="176"/>
        <v>1</v>
      </c>
      <c r="W399">
        <f t="shared" si="177"/>
        <v>1</v>
      </c>
    </row>
    <row r="400" spans="1:23" x14ac:dyDescent="0.3">
      <c r="A400" t="s">
        <v>565</v>
      </c>
      <c r="B400" t="s">
        <v>46</v>
      </c>
      <c r="C400">
        <v>0</v>
      </c>
      <c r="D400">
        <v>823</v>
      </c>
      <c r="E400" t="s">
        <v>42</v>
      </c>
      <c r="F400">
        <v>0</v>
      </c>
      <c r="G400">
        <v>821</v>
      </c>
      <c r="H400">
        <v>1</v>
      </c>
      <c r="I400">
        <v>1</v>
      </c>
      <c r="J400">
        <v>251</v>
      </c>
      <c r="K400">
        <v>7</v>
      </c>
      <c r="L400">
        <v>557</v>
      </c>
      <c r="M400">
        <v>4</v>
      </c>
      <c r="N400">
        <f t="shared" si="171"/>
        <v>0.6784409257003654</v>
      </c>
      <c r="O400">
        <f t="shared" si="172"/>
        <v>0.30572472594397077</v>
      </c>
      <c r="P400">
        <f t="shared" si="175"/>
        <v>2.6784409257003654</v>
      </c>
      <c r="Q400" t="str">
        <f t="shared" si="179"/>
        <v>23</v>
      </c>
      <c r="R400" t="s">
        <v>444</v>
      </c>
      <c r="S400" t="s">
        <v>47</v>
      </c>
      <c r="T400" t="b">
        <f t="shared" si="180"/>
        <v>0</v>
      </c>
      <c r="V400">
        <f t="shared" si="176"/>
        <v>1</v>
      </c>
      <c r="W400">
        <f t="shared" si="177"/>
        <v>1</v>
      </c>
    </row>
    <row r="401" spans="1:23" x14ac:dyDescent="0.3">
      <c r="A401" t="s">
        <v>566</v>
      </c>
      <c r="B401" t="s">
        <v>49</v>
      </c>
      <c r="C401">
        <f>SUM(C389:C397)</f>
        <v>11694</v>
      </c>
      <c r="D401">
        <f>SUM(D389:D397)</f>
        <v>3949</v>
      </c>
      <c r="F401">
        <f t="shared" ref="F401:M401" si="181">SUM(F389:F397)</f>
        <v>11694</v>
      </c>
      <c r="G401">
        <f t="shared" si="181"/>
        <v>3937</v>
      </c>
      <c r="H401">
        <f t="shared" si="181"/>
        <v>14</v>
      </c>
      <c r="I401">
        <f t="shared" si="181"/>
        <v>26</v>
      </c>
      <c r="J401">
        <f t="shared" si="181"/>
        <v>1708</v>
      </c>
      <c r="K401">
        <f t="shared" si="181"/>
        <v>61</v>
      </c>
      <c r="L401">
        <f t="shared" si="181"/>
        <v>2097</v>
      </c>
      <c r="M401">
        <f t="shared" si="181"/>
        <v>31</v>
      </c>
      <c r="N401">
        <f t="shared" si="171"/>
        <v>0.53263906527813054</v>
      </c>
      <c r="O401">
        <f t="shared" si="172"/>
        <v>0.43383286766573531</v>
      </c>
      <c r="P401">
        <f t="shared" si="175"/>
        <v>2.5326390652781305</v>
      </c>
      <c r="Q401" t="str">
        <f t="shared" si="179"/>
        <v>23</v>
      </c>
      <c r="S401" t="s">
        <v>50</v>
      </c>
      <c r="T401" t="b">
        <f t="shared" si="180"/>
        <v>0</v>
      </c>
      <c r="V401">
        <f t="shared" si="176"/>
        <v>1</v>
      </c>
      <c r="W401">
        <f t="shared" si="177"/>
        <v>1</v>
      </c>
    </row>
    <row r="402" spans="1:23" x14ac:dyDescent="0.3">
      <c r="N402" t="str">
        <f t="shared" si="171"/>
        <v/>
      </c>
      <c r="O402" t="str">
        <f t="shared" si="172"/>
        <v/>
      </c>
      <c r="P402" t="str">
        <f t="shared" si="175"/>
        <v/>
      </c>
      <c r="Q402" t="str">
        <f t="shared" si="179"/>
        <v/>
      </c>
      <c r="T402" t="str">
        <f t="shared" si="180"/>
        <v/>
      </c>
      <c r="V402" t="str">
        <f t="shared" si="176"/>
        <v/>
      </c>
      <c r="W402" t="str">
        <f t="shared" si="177"/>
        <v/>
      </c>
    </row>
    <row r="403" spans="1:23" x14ac:dyDescent="0.3">
      <c r="A403" t="s">
        <v>567</v>
      </c>
      <c r="B403" t="s">
        <v>568</v>
      </c>
      <c r="C403">
        <v>574</v>
      </c>
      <c r="D403">
        <v>198</v>
      </c>
      <c r="E403" s="1">
        <v>0.34489999999999998</v>
      </c>
      <c r="F403">
        <v>574</v>
      </c>
      <c r="G403">
        <v>198</v>
      </c>
      <c r="H403">
        <v>2</v>
      </c>
      <c r="I403">
        <v>2</v>
      </c>
      <c r="J403">
        <v>113</v>
      </c>
      <c r="K403">
        <v>4</v>
      </c>
      <c r="L403">
        <v>77</v>
      </c>
      <c r="M403">
        <v>0</v>
      </c>
      <c r="N403">
        <f t="shared" si="171"/>
        <v>0.3888888888888889</v>
      </c>
      <c r="O403">
        <f t="shared" si="172"/>
        <v>0.57070707070707072</v>
      </c>
      <c r="P403">
        <f t="shared" si="175"/>
        <v>0.57070707070707072</v>
      </c>
      <c r="Q403" t="str">
        <f t="shared" si="179"/>
        <v>24</v>
      </c>
      <c r="R403" t="s">
        <v>444</v>
      </c>
      <c r="S403">
        <v>24</v>
      </c>
      <c r="T403" t="b">
        <f t="shared" si="180"/>
        <v>1</v>
      </c>
      <c r="U403">
        <f>G403/G$413</f>
        <v>4.1387959866220736E-2</v>
      </c>
      <c r="V403">
        <f t="shared" si="176"/>
        <v>1</v>
      </c>
      <c r="W403">
        <f t="shared" si="177"/>
        <v>1</v>
      </c>
    </row>
    <row r="404" spans="1:23" x14ac:dyDescent="0.3">
      <c r="A404" t="s">
        <v>569</v>
      </c>
      <c r="B404" t="s">
        <v>570</v>
      </c>
      <c r="C404">
        <v>2599</v>
      </c>
      <c r="D404">
        <v>779</v>
      </c>
      <c r="E404" s="1">
        <v>0.29970000000000002</v>
      </c>
      <c r="F404">
        <v>2599</v>
      </c>
      <c r="G404">
        <v>779</v>
      </c>
      <c r="H404">
        <v>6</v>
      </c>
      <c r="I404">
        <v>3</v>
      </c>
      <c r="J404">
        <v>461</v>
      </c>
      <c r="K404">
        <v>7</v>
      </c>
      <c r="L404">
        <v>299</v>
      </c>
      <c r="M404">
        <v>3</v>
      </c>
      <c r="N404">
        <f t="shared" si="171"/>
        <v>0.38382541720154045</v>
      </c>
      <c r="O404">
        <f t="shared" si="172"/>
        <v>0.59178433889602056</v>
      </c>
      <c r="P404">
        <f t="shared" si="175"/>
        <v>0.59178433889602056</v>
      </c>
      <c r="Q404" t="str">
        <f t="shared" si="179"/>
        <v>24</v>
      </c>
      <c r="R404" t="s">
        <v>444</v>
      </c>
      <c r="S404">
        <v>24</v>
      </c>
      <c r="T404" t="b">
        <f t="shared" si="180"/>
        <v>1</v>
      </c>
      <c r="U404">
        <f t="shared" ref="U404:U409" si="182">G404/G$413</f>
        <v>0.16283444816053511</v>
      </c>
      <c r="V404">
        <f t="shared" si="176"/>
        <v>1</v>
      </c>
      <c r="W404">
        <f t="shared" si="177"/>
        <v>1</v>
      </c>
    </row>
    <row r="405" spans="1:23" x14ac:dyDescent="0.3">
      <c r="A405" t="s">
        <v>571</v>
      </c>
      <c r="B405" t="s">
        <v>572</v>
      </c>
      <c r="C405">
        <v>1415</v>
      </c>
      <c r="D405">
        <v>473</v>
      </c>
      <c r="E405" s="1">
        <v>0.33429999999999999</v>
      </c>
      <c r="F405">
        <v>1415</v>
      </c>
      <c r="G405">
        <v>472</v>
      </c>
      <c r="H405">
        <v>2</v>
      </c>
      <c r="I405">
        <v>2</v>
      </c>
      <c r="J405">
        <v>301</v>
      </c>
      <c r="K405">
        <v>4</v>
      </c>
      <c r="L405">
        <v>160</v>
      </c>
      <c r="M405">
        <v>3</v>
      </c>
      <c r="N405">
        <f t="shared" si="171"/>
        <v>0.33898305084745761</v>
      </c>
      <c r="O405">
        <f t="shared" si="172"/>
        <v>0.63771186440677963</v>
      </c>
      <c r="P405">
        <f t="shared" si="175"/>
        <v>0.63771186440677963</v>
      </c>
      <c r="Q405" t="str">
        <f t="shared" si="179"/>
        <v>24</v>
      </c>
      <c r="R405" t="s">
        <v>444</v>
      </c>
      <c r="S405">
        <v>24</v>
      </c>
      <c r="T405" t="b">
        <f t="shared" si="180"/>
        <v>1</v>
      </c>
      <c r="U405">
        <f t="shared" si="182"/>
        <v>9.8662207357859535E-2</v>
      </c>
      <c r="V405">
        <f t="shared" si="176"/>
        <v>1</v>
      </c>
      <c r="W405">
        <f t="shared" si="177"/>
        <v>1</v>
      </c>
    </row>
    <row r="406" spans="1:23" x14ac:dyDescent="0.3">
      <c r="A406" t="s">
        <v>573</v>
      </c>
      <c r="B406" t="s">
        <v>574</v>
      </c>
      <c r="C406">
        <v>1545</v>
      </c>
      <c r="D406">
        <v>764</v>
      </c>
      <c r="E406" s="1">
        <v>0.4945</v>
      </c>
      <c r="F406">
        <v>1545</v>
      </c>
      <c r="G406">
        <v>763</v>
      </c>
      <c r="H406">
        <v>1</v>
      </c>
      <c r="I406">
        <v>4</v>
      </c>
      <c r="J406">
        <v>412</v>
      </c>
      <c r="K406">
        <v>6</v>
      </c>
      <c r="L406">
        <v>338</v>
      </c>
      <c r="M406">
        <v>2</v>
      </c>
      <c r="N406">
        <f t="shared" si="171"/>
        <v>0.44298820445609438</v>
      </c>
      <c r="O406">
        <f t="shared" si="172"/>
        <v>0.53997378768020965</v>
      </c>
      <c r="P406">
        <f t="shared" si="175"/>
        <v>0.53997378768020965</v>
      </c>
      <c r="Q406" t="str">
        <f t="shared" si="179"/>
        <v>24</v>
      </c>
      <c r="R406" t="s">
        <v>444</v>
      </c>
      <c r="S406">
        <v>24</v>
      </c>
      <c r="T406" t="b">
        <f t="shared" si="180"/>
        <v>1</v>
      </c>
      <c r="U406">
        <f t="shared" si="182"/>
        <v>0.15948996655518394</v>
      </c>
      <c r="V406">
        <f t="shared" si="176"/>
        <v>1</v>
      </c>
      <c r="W406">
        <f t="shared" si="177"/>
        <v>1</v>
      </c>
    </row>
    <row r="407" spans="1:23" x14ac:dyDescent="0.3">
      <c r="A407" t="s">
        <v>575</v>
      </c>
      <c r="B407" t="s">
        <v>576</v>
      </c>
      <c r="C407">
        <v>1429</v>
      </c>
      <c r="D407">
        <v>662</v>
      </c>
      <c r="E407" s="1">
        <v>0.46329999999999999</v>
      </c>
      <c r="F407">
        <v>1429</v>
      </c>
      <c r="G407">
        <v>655</v>
      </c>
      <c r="H407">
        <v>0</v>
      </c>
      <c r="I407">
        <v>3</v>
      </c>
      <c r="J407">
        <v>385</v>
      </c>
      <c r="K407">
        <v>4</v>
      </c>
      <c r="L407">
        <v>260</v>
      </c>
      <c r="M407">
        <v>3</v>
      </c>
      <c r="N407">
        <f t="shared" si="171"/>
        <v>0.39694656488549618</v>
      </c>
      <c r="O407">
        <f t="shared" si="172"/>
        <v>0.58778625954198471</v>
      </c>
      <c r="P407">
        <f t="shared" si="175"/>
        <v>0.58778625954198471</v>
      </c>
      <c r="Q407" t="str">
        <f t="shared" si="179"/>
        <v>24</v>
      </c>
      <c r="R407" t="s">
        <v>444</v>
      </c>
      <c r="S407">
        <v>24</v>
      </c>
      <c r="T407" t="b">
        <f t="shared" si="180"/>
        <v>1</v>
      </c>
      <c r="U407">
        <f t="shared" si="182"/>
        <v>0.13691471571906355</v>
      </c>
      <c r="V407">
        <f t="shared" si="176"/>
        <v>1</v>
      </c>
      <c r="W407">
        <f t="shared" si="177"/>
        <v>1</v>
      </c>
    </row>
    <row r="408" spans="1:23" x14ac:dyDescent="0.3">
      <c r="A408" t="s">
        <v>577</v>
      </c>
      <c r="B408" t="s">
        <v>578</v>
      </c>
      <c r="C408">
        <v>1774</v>
      </c>
      <c r="D408">
        <v>732</v>
      </c>
      <c r="E408" s="1">
        <v>0.41260000000000002</v>
      </c>
      <c r="F408">
        <v>1774</v>
      </c>
      <c r="G408">
        <v>732</v>
      </c>
      <c r="H408">
        <v>1</v>
      </c>
      <c r="I408">
        <v>3</v>
      </c>
      <c r="J408">
        <v>456</v>
      </c>
      <c r="K408">
        <v>10</v>
      </c>
      <c r="L408">
        <v>257</v>
      </c>
      <c r="M408">
        <v>5</v>
      </c>
      <c r="N408">
        <f t="shared" si="171"/>
        <v>0.35109289617486339</v>
      </c>
      <c r="O408">
        <f t="shared" si="172"/>
        <v>0.62295081967213117</v>
      </c>
      <c r="P408">
        <f t="shared" si="175"/>
        <v>0.62295081967213117</v>
      </c>
      <c r="Q408" t="str">
        <f t="shared" si="179"/>
        <v>24</v>
      </c>
      <c r="R408" t="s">
        <v>444</v>
      </c>
      <c r="S408">
        <v>24</v>
      </c>
      <c r="T408" t="b">
        <f t="shared" si="180"/>
        <v>1</v>
      </c>
      <c r="U408">
        <f t="shared" si="182"/>
        <v>0.15301003344481606</v>
      </c>
      <c r="V408">
        <f t="shared" si="176"/>
        <v>1</v>
      </c>
      <c r="W408">
        <f t="shared" si="177"/>
        <v>1</v>
      </c>
    </row>
    <row r="409" spans="1:23" x14ac:dyDescent="0.3">
      <c r="A409" t="s">
        <v>579</v>
      </c>
      <c r="B409" t="s">
        <v>580</v>
      </c>
      <c r="C409">
        <v>3070</v>
      </c>
      <c r="D409">
        <v>1190</v>
      </c>
      <c r="E409" s="1">
        <v>0.3876</v>
      </c>
      <c r="F409">
        <v>3070</v>
      </c>
      <c r="G409">
        <v>1185</v>
      </c>
      <c r="H409">
        <v>5</v>
      </c>
      <c r="I409">
        <v>6</v>
      </c>
      <c r="J409">
        <v>691</v>
      </c>
      <c r="K409">
        <v>11</v>
      </c>
      <c r="L409">
        <v>468</v>
      </c>
      <c r="M409">
        <v>4</v>
      </c>
      <c r="N409">
        <f t="shared" si="171"/>
        <v>0.39493670886075949</v>
      </c>
      <c r="O409">
        <f t="shared" si="172"/>
        <v>0.58312236286919827</v>
      </c>
      <c r="P409">
        <f t="shared" si="175"/>
        <v>0.58312236286919827</v>
      </c>
      <c r="Q409" t="str">
        <f t="shared" si="179"/>
        <v>24</v>
      </c>
      <c r="R409" t="s">
        <v>444</v>
      </c>
      <c r="S409">
        <v>24</v>
      </c>
      <c r="T409" t="b">
        <f t="shared" si="180"/>
        <v>1</v>
      </c>
      <c r="U409">
        <f t="shared" si="182"/>
        <v>0.24770066889632106</v>
      </c>
      <c r="V409">
        <f t="shared" si="176"/>
        <v>1</v>
      </c>
      <c r="W409">
        <f t="shared" si="177"/>
        <v>1</v>
      </c>
    </row>
    <row r="410" spans="1:23" x14ac:dyDescent="0.3">
      <c r="A410" t="s">
        <v>581</v>
      </c>
      <c r="B410" t="s">
        <v>41</v>
      </c>
      <c r="C410">
        <v>0</v>
      </c>
      <c r="D410">
        <v>1520</v>
      </c>
      <c r="E410" t="s">
        <v>42</v>
      </c>
      <c r="F410">
        <v>0</v>
      </c>
      <c r="G410">
        <v>1514</v>
      </c>
      <c r="H410">
        <v>4</v>
      </c>
      <c r="I410">
        <v>15</v>
      </c>
      <c r="J410">
        <v>695</v>
      </c>
      <c r="K410">
        <v>15</v>
      </c>
      <c r="L410">
        <v>778</v>
      </c>
      <c r="M410">
        <v>7</v>
      </c>
      <c r="N410">
        <f t="shared" si="171"/>
        <v>0.51387054161162482</v>
      </c>
      <c r="O410">
        <f t="shared" si="172"/>
        <v>0.45904887714663145</v>
      </c>
      <c r="P410">
        <f t="shared" si="175"/>
        <v>2.5138705416116247</v>
      </c>
      <c r="Q410" t="str">
        <f t="shared" si="179"/>
        <v>24</v>
      </c>
      <c r="R410" t="s">
        <v>444</v>
      </c>
      <c r="S410" t="s">
        <v>43</v>
      </c>
      <c r="T410" t="b">
        <f t="shared" si="180"/>
        <v>0</v>
      </c>
      <c r="V410">
        <f t="shared" si="176"/>
        <v>1</v>
      </c>
      <c r="W410">
        <f t="shared" si="177"/>
        <v>1</v>
      </c>
    </row>
    <row r="411" spans="1:23" x14ac:dyDescent="0.3">
      <c r="A411" t="s">
        <v>581</v>
      </c>
      <c r="B411" t="s">
        <v>44</v>
      </c>
      <c r="C411">
        <v>0</v>
      </c>
      <c r="D411">
        <v>683</v>
      </c>
      <c r="E411" t="s">
        <v>42</v>
      </c>
      <c r="F411">
        <v>0</v>
      </c>
      <c r="G411">
        <v>676</v>
      </c>
      <c r="H411">
        <v>3</v>
      </c>
      <c r="I411">
        <v>2</v>
      </c>
      <c r="J411">
        <v>361</v>
      </c>
      <c r="K411">
        <v>8</v>
      </c>
      <c r="L411">
        <v>297</v>
      </c>
      <c r="M411">
        <v>5</v>
      </c>
      <c r="N411">
        <f t="shared" si="171"/>
        <v>0.43934911242603553</v>
      </c>
      <c r="O411">
        <f t="shared" si="172"/>
        <v>0.53402366863905326</v>
      </c>
      <c r="P411">
        <f t="shared" si="175"/>
        <v>0.53402366863905326</v>
      </c>
      <c r="Q411" t="str">
        <f t="shared" si="179"/>
        <v>24</v>
      </c>
      <c r="R411" t="s">
        <v>444</v>
      </c>
      <c r="S411" t="s">
        <v>45</v>
      </c>
      <c r="T411" t="b">
        <f t="shared" si="180"/>
        <v>0</v>
      </c>
      <c r="V411">
        <f t="shared" si="176"/>
        <v>1</v>
      </c>
      <c r="W411">
        <f t="shared" si="177"/>
        <v>1</v>
      </c>
    </row>
    <row r="412" spans="1:23" x14ac:dyDescent="0.3">
      <c r="A412" t="s">
        <v>581</v>
      </c>
      <c r="B412" t="s">
        <v>46</v>
      </c>
      <c r="C412">
        <v>0</v>
      </c>
      <c r="D412">
        <v>720</v>
      </c>
      <c r="E412" t="s">
        <v>42</v>
      </c>
      <c r="F412">
        <v>0</v>
      </c>
      <c r="G412">
        <v>714</v>
      </c>
      <c r="H412">
        <v>3</v>
      </c>
      <c r="I412">
        <v>2</v>
      </c>
      <c r="J412">
        <v>252</v>
      </c>
      <c r="K412">
        <v>7</v>
      </c>
      <c r="L412">
        <v>446</v>
      </c>
      <c r="M412">
        <v>4</v>
      </c>
      <c r="N412">
        <f t="shared" si="171"/>
        <v>0.62464985994397759</v>
      </c>
      <c r="O412">
        <f t="shared" si="172"/>
        <v>0.35294117647058826</v>
      </c>
      <c r="P412">
        <f t="shared" si="175"/>
        <v>2.6246498599439776</v>
      </c>
      <c r="Q412" t="str">
        <f t="shared" si="179"/>
        <v>24</v>
      </c>
      <c r="R412" t="s">
        <v>444</v>
      </c>
      <c r="S412" t="s">
        <v>47</v>
      </c>
      <c r="T412" t="b">
        <f t="shared" si="180"/>
        <v>0</v>
      </c>
      <c r="V412">
        <f t="shared" si="176"/>
        <v>1</v>
      </c>
      <c r="W412">
        <f t="shared" si="177"/>
        <v>1</v>
      </c>
    </row>
    <row r="413" spans="1:23" x14ac:dyDescent="0.3">
      <c r="A413" t="s">
        <v>582</v>
      </c>
      <c r="B413" t="s">
        <v>49</v>
      </c>
      <c r="C413">
        <f>SUM(C403:C409)</f>
        <v>12406</v>
      </c>
      <c r="D413">
        <f>SUM(D403:D409)</f>
        <v>4798</v>
      </c>
      <c r="F413">
        <f t="shared" ref="F413:M413" si="183">SUM(F403:F409)</f>
        <v>12406</v>
      </c>
      <c r="G413">
        <f t="shared" si="183"/>
        <v>4784</v>
      </c>
      <c r="H413">
        <f t="shared" si="183"/>
        <v>17</v>
      </c>
      <c r="I413">
        <f t="shared" si="183"/>
        <v>23</v>
      </c>
      <c r="J413">
        <f t="shared" si="183"/>
        <v>2819</v>
      </c>
      <c r="K413">
        <f t="shared" si="183"/>
        <v>46</v>
      </c>
      <c r="L413">
        <f t="shared" si="183"/>
        <v>1859</v>
      </c>
      <c r="M413">
        <f t="shared" si="183"/>
        <v>20</v>
      </c>
      <c r="N413">
        <f t="shared" si="171"/>
        <v>0.38858695652173914</v>
      </c>
      <c r="O413">
        <f t="shared" si="172"/>
        <v>0.58925585284280935</v>
      </c>
      <c r="P413">
        <f t="shared" si="175"/>
        <v>0.58925585284280935</v>
      </c>
      <c r="Q413" t="str">
        <f t="shared" si="179"/>
        <v>24</v>
      </c>
      <c r="S413" t="s">
        <v>50</v>
      </c>
      <c r="T413" t="b">
        <f t="shared" si="180"/>
        <v>0</v>
      </c>
      <c r="V413">
        <f t="shared" si="176"/>
        <v>1</v>
      </c>
      <c r="W413">
        <f t="shared" si="177"/>
        <v>1</v>
      </c>
    </row>
    <row r="414" spans="1:23" x14ac:dyDescent="0.3">
      <c r="N414" t="str">
        <f t="shared" si="171"/>
        <v/>
      </c>
      <c r="O414" t="str">
        <f t="shared" si="172"/>
        <v/>
      </c>
      <c r="P414" t="str">
        <f t="shared" si="175"/>
        <v/>
      </c>
      <c r="Q414" t="str">
        <f t="shared" si="179"/>
        <v/>
      </c>
      <c r="T414" t="str">
        <f t="shared" si="180"/>
        <v/>
      </c>
      <c r="V414" t="str">
        <f t="shared" si="176"/>
        <v/>
      </c>
      <c r="W414" t="str">
        <f t="shared" si="177"/>
        <v/>
      </c>
    </row>
    <row r="415" spans="1:23" x14ac:dyDescent="0.3">
      <c r="A415" t="s">
        <v>583</v>
      </c>
      <c r="B415" t="s">
        <v>584</v>
      </c>
      <c r="C415">
        <v>534</v>
      </c>
      <c r="D415">
        <v>230</v>
      </c>
      <c r="E415" s="1">
        <v>0.43070000000000003</v>
      </c>
      <c r="F415">
        <v>534</v>
      </c>
      <c r="G415">
        <v>230</v>
      </c>
      <c r="H415">
        <v>0</v>
      </c>
      <c r="I415">
        <v>1</v>
      </c>
      <c r="J415">
        <v>143</v>
      </c>
      <c r="K415">
        <v>1</v>
      </c>
      <c r="L415">
        <v>83</v>
      </c>
      <c r="M415">
        <v>2</v>
      </c>
      <c r="N415">
        <f t="shared" si="171"/>
        <v>0.36086956521739133</v>
      </c>
      <c r="O415">
        <f t="shared" si="172"/>
        <v>0.62173913043478257</v>
      </c>
      <c r="P415">
        <f t="shared" si="175"/>
        <v>0.62173913043478257</v>
      </c>
      <c r="Q415" t="str">
        <f t="shared" si="179"/>
        <v>25</v>
      </c>
      <c r="R415" t="s">
        <v>444</v>
      </c>
      <c r="S415">
        <v>25</v>
      </c>
      <c r="T415" t="b">
        <f t="shared" si="180"/>
        <v>1</v>
      </c>
      <c r="U415">
        <f>G415/G$427</f>
        <v>5.7071960297766747E-2</v>
      </c>
      <c r="V415">
        <f t="shared" si="176"/>
        <v>1</v>
      </c>
      <c r="W415">
        <f t="shared" si="177"/>
        <v>1</v>
      </c>
    </row>
    <row r="416" spans="1:23" x14ac:dyDescent="0.3">
      <c r="A416" t="s">
        <v>585</v>
      </c>
      <c r="B416" t="s">
        <v>586</v>
      </c>
      <c r="C416">
        <v>628</v>
      </c>
      <c r="D416">
        <v>354</v>
      </c>
      <c r="E416" s="1">
        <v>0.56369999999999998</v>
      </c>
      <c r="F416">
        <v>628</v>
      </c>
      <c r="G416">
        <v>353</v>
      </c>
      <c r="H416">
        <v>1</v>
      </c>
      <c r="I416">
        <v>1</v>
      </c>
      <c r="J416">
        <v>208</v>
      </c>
      <c r="K416">
        <v>5</v>
      </c>
      <c r="L416">
        <v>136</v>
      </c>
      <c r="M416">
        <v>2</v>
      </c>
      <c r="N416">
        <f t="shared" si="171"/>
        <v>0.38526912181303113</v>
      </c>
      <c r="O416">
        <f t="shared" si="172"/>
        <v>0.58923512747875351</v>
      </c>
      <c r="P416">
        <f t="shared" si="175"/>
        <v>0.58923512747875351</v>
      </c>
      <c r="Q416" t="str">
        <f t="shared" si="179"/>
        <v>25</v>
      </c>
      <c r="R416" t="s">
        <v>444</v>
      </c>
      <c r="S416">
        <v>25</v>
      </c>
      <c r="T416" t="b">
        <f t="shared" si="180"/>
        <v>1</v>
      </c>
      <c r="U416">
        <f t="shared" ref="U416:U423" si="184">G416/G$427</f>
        <v>8.7593052109181141E-2</v>
      </c>
      <c r="V416">
        <f t="shared" si="176"/>
        <v>1</v>
      </c>
      <c r="W416">
        <f t="shared" si="177"/>
        <v>1</v>
      </c>
    </row>
    <row r="417" spans="1:23" x14ac:dyDescent="0.3">
      <c r="A417" t="s">
        <v>587</v>
      </c>
      <c r="B417" t="s">
        <v>588</v>
      </c>
      <c r="C417">
        <v>1539</v>
      </c>
      <c r="D417">
        <v>622</v>
      </c>
      <c r="E417" s="1">
        <v>0.4042</v>
      </c>
      <c r="F417">
        <v>1539</v>
      </c>
      <c r="G417">
        <v>619</v>
      </c>
      <c r="H417">
        <v>8</v>
      </c>
      <c r="I417">
        <v>2</v>
      </c>
      <c r="J417">
        <v>362</v>
      </c>
      <c r="K417">
        <v>6</v>
      </c>
      <c r="L417">
        <v>236</v>
      </c>
      <c r="M417">
        <v>5</v>
      </c>
      <c r="N417">
        <f t="shared" si="171"/>
        <v>0.38126009693053314</v>
      </c>
      <c r="O417">
        <f t="shared" si="172"/>
        <v>0.58481421647819065</v>
      </c>
      <c r="P417">
        <f t="shared" si="175"/>
        <v>0.58481421647819065</v>
      </c>
      <c r="Q417" t="str">
        <f t="shared" si="179"/>
        <v>25</v>
      </c>
      <c r="R417" t="s">
        <v>444</v>
      </c>
      <c r="S417">
        <v>25</v>
      </c>
      <c r="T417" t="b">
        <f t="shared" si="180"/>
        <v>1</v>
      </c>
      <c r="U417">
        <f t="shared" si="184"/>
        <v>0.15359801488833746</v>
      </c>
      <c r="V417">
        <f t="shared" si="176"/>
        <v>1</v>
      </c>
      <c r="W417">
        <f t="shared" si="177"/>
        <v>1</v>
      </c>
    </row>
    <row r="418" spans="1:23" x14ac:dyDescent="0.3">
      <c r="A418" t="s">
        <v>589</v>
      </c>
      <c r="B418" t="s">
        <v>590</v>
      </c>
      <c r="C418">
        <v>1900</v>
      </c>
      <c r="D418">
        <v>657</v>
      </c>
      <c r="E418" s="1">
        <v>0.3458</v>
      </c>
      <c r="F418">
        <v>1900</v>
      </c>
      <c r="G418">
        <v>653</v>
      </c>
      <c r="H418">
        <v>2</v>
      </c>
      <c r="I418">
        <v>2</v>
      </c>
      <c r="J418">
        <v>267</v>
      </c>
      <c r="K418">
        <v>14</v>
      </c>
      <c r="L418">
        <v>363</v>
      </c>
      <c r="M418">
        <v>5</v>
      </c>
      <c r="N418">
        <f t="shared" si="171"/>
        <v>0.555895865237366</v>
      </c>
      <c r="O418">
        <f t="shared" si="172"/>
        <v>0.40888208269525267</v>
      </c>
      <c r="P418">
        <f t="shared" si="175"/>
        <v>2.5558958652373658</v>
      </c>
      <c r="Q418" t="str">
        <f t="shared" si="179"/>
        <v>25</v>
      </c>
      <c r="R418" t="s">
        <v>444</v>
      </c>
      <c r="S418">
        <v>25</v>
      </c>
      <c r="T418" t="b">
        <f t="shared" si="180"/>
        <v>1</v>
      </c>
      <c r="U418">
        <f t="shared" si="184"/>
        <v>0.1620347394540943</v>
      </c>
      <c r="V418">
        <f t="shared" si="176"/>
        <v>1</v>
      </c>
      <c r="W418">
        <f t="shared" si="177"/>
        <v>1</v>
      </c>
    </row>
    <row r="419" spans="1:23" x14ac:dyDescent="0.3">
      <c r="A419" t="s">
        <v>591</v>
      </c>
      <c r="B419" t="s">
        <v>592</v>
      </c>
      <c r="C419">
        <v>1675</v>
      </c>
      <c r="D419">
        <v>474</v>
      </c>
      <c r="E419" s="1">
        <v>0.28299999999999997</v>
      </c>
      <c r="F419">
        <v>1675</v>
      </c>
      <c r="G419">
        <v>474</v>
      </c>
      <c r="H419">
        <v>3</v>
      </c>
      <c r="I419">
        <v>1</v>
      </c>
      <c r="J419">
        <v>239</v>
      </c>
      <c r="K419">
        <v>9</v>
      </c>
      <c r="L419">
        <v>217</v>
      </c>
      <c r="M419">
        <v>5</v>
      </c>
      <c r="N419">
        <f t="shared" si="171"/>
        <v>0.4578059071729958</v>
      </c>
      <c r="O419">
        <f t="shared" si="172"/>
        <v>0.50421940928270037</v>
      </c>
      <c r="P419">
        <f t="shared" si="175"/>
        <v>0.50421940928270037</v>
      </c>
      <c r="Q419" t="str">
        <f t="shared" si="179"/>
        <v>25</v>
      </c>
      <c r="R419" t="s">
        <v>444</v>
      </c>
      <c r="S419">
        <v>25</v>
      </c>
      <c r="T419" t="b">
        <f t="shared" si="180"/>
        <v>1</v>
      </c>
      <c r="U419">
        <f t="shared" si="184"/>
        <v>0.11761786600496278</v>
      </c>
      <c r="V419">
        <f t="shared" si="176"/>
        <v>1</v>
      </c>
      <c r="W419">
        <f t="shared" si="177"/>
        <v>1</v>
      </c>
    </row>
    <row r="420" spans="1:23" x14ac:dyDescent="0.3">
      <c r="A420" t="s">
        <v>593</v>
      </c>
      <c r="B420" t="s">
        <v>594</v>
      </c>
      <c r="C420">
        <v>1134</v>
      </c>
      <c r="D420">
        <v>305</v>
      </c>
      <c r="E420" s="1">
        <v>0.26900000000000002</v>
      </c>
      <c r="F420">
        <v>1134</v>
      </c>
      <c r="G420">
        <v>304</v>
      </c>
      <c r="H420">
        <v>0</v>
      </c>
      <c r="I420">
        <v>1</v>
      </c>
      <c r="J420">
        <v>161</v>
      </c>
      <c r="K420">
        <v>2</v>
      </c>
      <c r="L420">
        <v>138</v>
      </c>
      <c r="M420">
        <v>2</v>
      </c>
      <c r="N420">
        <f t="shared" si="171"/>
        <v>0.45394736842105265</v>
      </c>
      <c r="O420">
        <f t="shared" si="172"/>
        <v>0.52960526315789469</v>
      </c>
      <c r="P420">
        <f t="shared" si="175"/>
        <v>0.52960526315789469</v>
      </c>
      <c r="Q420" t="str">
        <f t="shared" si="179"/>
        <v>25</v>
      </c>
      <c r="R420" t="s">
        <v>444</v>
      </c>
      <c r="S420">
        <v>25</v>
      </c>
      <c r="T420" t="b">
        <f t="shared" si="180"/>
        <v>1</v>
      </c>
      <c r="U420">
        <f t="shared" si="184"/>
        <v>7.5434243176178667E-2</v>
      </c>
      <c r="V420">
        <f t="shared" si="176"/>
        <v>1</v>
      </c>
      <c r="W420">
        <f t="shared" si="177"/>
        <v>1</v>
      </c>
    </row>
    <row r="421" spans="1:23" x14ac:dyDescent="0.3">
      <c r="A421" t="s">
        <v>595</v>
      </c>
      <c r="B421" t="s">
        <v>596</v>
      </c>
      <c r="C421">
        <v>746</v>
      </c>
      <c r="D421">
        <v>318</v>
      </c>
      <c r="E421" s="1">
        <v>0.42630000000000001</v>
      </c>
      <c r="F421">
        <v>746</v>
      </c>
      <c r="G421">
        <v>318</v>
      </c>
      <c r="H421">
        <v>3</v>
      </c>
      <c r="I421">
        <v>2</v>
      </c>
      <c r="J421">
        <v>120</v>
      </c>
      <c r="K421">
        <v>4</v>
      </c>
      <c r="L421">
        <v>185</v>
      </c>
      <c r="M421">
        <v>4</v>
      </c>
      <c r="N421">
        <f t="shared" si="171"/>
        <v>0.58176100628930816</v>
      </c>
      <c r="O421">
        <f t="shared" si="172"/>
        <v>0.37735849056603776</v>
      </c>
      <c r="P421">
        <f t="shared" si="175"/>
        <v>2.5817610062893079</v>
      </c>
      <c r="Q421" t="str">
        <f t="shared" si="179"/>
        <v>25</v>
      </c>
      <c r="R421" t="s">
        <v>444</v>
      </c>
      <c r="S421">
        <v>25</v>
      </c>
      <c r="T421" t="b">
        <f t="shared" si="180"/>
        <v>1</v>
      </c>
      <c r="U421">
        <f t="shared" si="184"/>
        <v>7.8908188585607941E-2</v>
      </c>
      <c r="V421">
        <f t="shared" si="176"/>
        <v>1</v>
      </c>
      <c r="W421">
        <f t="shared" si="177"/>
        <v>1</v>
      </c>
    </row>
    <row r="422" spans="1:23" x14ac:dyDescent="0.3">
      <c r="A422" t="s">
        <v>597</v>
      </c>
      <c r="B422" t="s">
        <v>598</v>
      </c>
      <c r="C422">
        <v>1343</v>
      </c>
      <c r="D422">
        <v>616</v>
      </c>
      <c r="E422" s="1">
        <v>0.4587</v>
      </c>
      <c r="F422">
        <v>1343</v>
      </c>
      <c r="G422">
        <v>612</v>
      </c>
      <c r="H422">
        <v>1</v>
      </c>
      <c r="I422">
        <v>1</v>
      </c>
      <c r="J422">
        <v>330</v>
      </c>
      <c r="K422">
        <v>4</v>
      </c>
      <c r="L422">
        <v>274</v>
      </c>
      <c r="M422">
        <v>2</v>
      </c>
      <c r="N422">
        <f t="shared" si="171"/>
        <v>0.44771241830065361</v>
      </c>
      <c r="O422">
        <f t="shared" si="172"/>
        <v>0.53921568627450978</v>
      </c>
      <c r="P422">
        <f t="shared" si="175"/>
        <v>0.53921568627450978</v>
      </c>
      <c r="Q422" t="str">
        <f t="shared" si="179"/>
        <v>25</v>
      </c>
      <c r="R422" t="s">
        <v>444</v>
      </c>
      <c r="S422">
        <v>25</v>
      </c>
      <c r="T422" t="b">
        <f t="shared" si="180"/>
        <v>1</v>
      </c>
      <c r="U422">
        <f t="shared" si="184"/>
        <v>0.15186104218362284</v>
      </c>
      <c r="V422">
        <f t="shared" si="176"/>
        <v>1</v>
      </c>
      <c r="W422">
        <f t="shared" si="177"/>
        <v>1</v>
      </c>
    </row>
    <row r="423" spans="1:23" x14ac:dyDescent="0.3">
      <c r="A423" t="s">
        <v>599</v>
      </c>
      <c r="B423" t="s">
        <v>600</v>
      </c>
      <c r="C423">
        <v>1395</v>
      </c>
      <c r="D423">
        <v>469</v>
      </c>
      <c r="E423" s="1">
        <v>0.3362</v>
      </c>
      <c r="F423">
        <v>1395</v>
      </c>
      <c r="G423">
        <v>467</v>
      </c>
      <c r="H423">
        <v>1</v>
      </c>
      <c r="I423">
        <v>2</v>
      </c>
      <c r="J423">
        <v>244</v>
      </c>
      <c r="K423">
        <v>7</v>
      </c>
      <c r="L423">
        <v>210</v>
      </c>
      <c r="M423">
        <v>3</v>
      </c>
      <c r="N423">
        <f t="shared" si="171"/>
        <v>0.44967880085653106</v>
      </c>
      <c r="O423">
        <f t="shared" si="172"/>
        <v>0.5224839400428265</v>
      </c>
      <c r="P423">
        <f t="shared" si="175"/>
        <v>0.5224839400428265</v>
      </c>
      <c r="Q423" t="str">
        <f t="shared" si="179"/>
        <v>25</v>
      </c>
      <c r="R423" t="s">
        <v>444</v>
      </c>
      <c r="S423">
        <v>25</v>
      </c>
      <c r="T423" t="b">
        <f t="shared" si="180"/>
        <v>1</v>
      </c>
      <c r="U423">
        <f t="shared" si="184"/>
        <v>0.11588089330024814</v>
      </c>
      <c r="V423">
        <f t="shared" si="176"/>
        <v>1</v>
      </c>
      <c r="W423">
        <f t="shared" si="177"/>
        <v>1</v>
      </c>
    </row>
    <row r="424" spans="1:23" x14ac:dyDescent="0.3">
      <c r="A424" t="s">
        <v>601</v>
      </c>
      <c r="B424" t="s">
        <v>41</v>
      </c>
      <c r="C424">
        <v>0</v>
      </c>
      <c r="D424">
        <v>1291</v>
      </c>
      <c r="E424" t="s">
        <v>42</v>
      </c>
      <c r="F424">
        <v>0</v>
      </c>
      <c r="G424">
        <v>1285</v>
      </c>
      <c r="H424">
        <v>4</v>
      </c>
      <c r="I424">
        <v>3</v>
      </c>
      <c r="J424">
        <v>483</v>
      </c>
      <c r="K424">
        <v>20</v>
      </c>
      <c r="L424">
        <v>768</v>
      </c>
      <c r="M424">
        <v>7</v>
      </c>
      <c r="N424">
        <f t="shared" si="171"/>
        <v>0.59766536964980543</v>
      </c>
      <c r="O424">
        <f t="shared" si="172"/>
        <v>0.37587548638132295</v>
      </c>
      <c r="P424">
        <f t="shared" si="175"/>
        <v>2.5976653696498055</v>
      </c>
      <c r="Q424" t="str">
        <f t="shared" si="179"/>
        <v>25</v>
      </c>
      <c r="R424" t="s">
        <v>444</v>
      </c>
      <c r="S424" t="s">
        <v>43</v>
      </c>
      <c r="T424" t="b">
        <f t="shared" si="180"/>
        <v>0</v>
      </c>
      <c r="V424">
        <f t="shared" si="176"/>
        <v>1</v>
      </c>
      <c r="W424">
        <f t="shared" si="177"/>
        <v>1</v>
      </c>
    </row>
    <row r="425" spans="1:23" x14ac:dyDescent="0.3">
      <c r="A425" t="s">
        <v>601</v>
      </c>
      <c r="B425" t="s">
        <v>44</v>
      </c>
      <c r="C425">
        <v>0</v>
      </c>
      <c r="D425">
        <v>562</v>
      </c>
      <c r="E425" t="s">
        <v>42</v>
      </c>
      <c r="F425">
        <v>0</v>
      </c>
      <c r="G425">
        <v>556</v>
      </c>
      <c r="H425">
        <v>3</v>
      </c>
      <c r="I425">
        <v>1</v>
      </c>
      <c r="J425">
        <v>290</v>
      </c>
      <c r="K425">
        <v>3</v>
      </c>
      <c r="L425">
        <v>256</v>
      </c>
      <c r="M425">
        <v>3</v>
      </c>
      <c r="N425">
        <f t="shared" si="171"/>
        <v>0.46043165467625902</v>
      </c>
      <c r="O425">
        <f t="shared" si="172"/>
        <v>0.52158273381294962</v>
      </c>
      <c r="P425">
        <f t="shared" si="175"/>
        <v>0.52158273381294962</v>
      </c>
      <c r="Q425" t="str">
        <f t="shared" si="179"/>
        <v>25</v>
      </c>
      <c r="R425" t="s">
        <v>444</v>
      </c>
      <c r="S425" t="s">
        <v>45</v>
      </c>
      <c r="T425" t="b">
        <f t="shared" si="180"/>
        <v>0</v>
      </c>
      <c r="V425">
        <f t="shared" si="176"/>
        <v>1</v>
      </c>
      <c r="W425">
        <f t="shared" si="177"/>
        <v>1</v>
      </c>
    </row>
    <row r="426" spans="1:23" x14ac:dyDescent="0.3">
      <c r="A426" t="s">
        <v>601</v>
      </c>
      <c r="B426" t="s">
        <v>46</v>
      </c>
      <c r="C426">
        <v>0</v>
      </c>
      <c r="D426">
        <v>577</v>
      </c>
      <c r="E426" t="s">
        <v>42</v>
      </c>
      <c r="F426">
        <v>0</v>
      </c>
      <c r="G426">
        <v>572</v>
      </c>
      <c r="H426">
        <v>2</v>
      </c>
      <c r="I426">
        <v>3</v>
      </c>
      <c r="J426">
        <v>195</v>
      </c>
      <c r="K426">
        <v>5</v>
      </c>
      <c r="L426">
        <v>367</v>
      </c>
      <c r="M426">
        <v>0</v>
      </c>
      <c r="N426">
        <f t="shared" si="171"/>
        <v>0.64160839160839156</v>
      </c>
      <c r="O426">
        <f t="shared" si="172"/>
        <v>0.34090909090909088</v>
      </c>
      <c r="P426">
        <f t="shared" si="175"/>
        <v>2.6416083916083917</v>
      </c>
      <c r="Q426" t="str">
        <f t="shared" si="179"/>
        <v>25</v>
      </c>
      <c r="R426" t="s">
        <v>444</v>
      </c>
      <c r="S426" t="s">
        <v>47</v>
      </c>
      <c r="T426" t="b">
        <f t="shared" si="180"/>
        <v>0</v>
      </c>
      <c r="V426">
        <f t="shared" si="176"/>
        <v>1</v>
      </c>
      <c r="W426">
        <f t="shared" si="177"/>
        <v>1</v>
      </c>
    </row>
    <row r="427" spans="1:23" x14ac:dyDescent="0.3">
      <c r="A427" t="s">
        <v>602</v>
      </c>
      <c r="B427" t="s">
        <v>49</v>
      </c>
      <c r="C427">
        <f>SUM(C415:C423)</f>
        <v>10894</v>
      </c>
      <c r="D427">
        <f>SUM(D415:D423)</f>
        <v>4045</v>
      </c>
      <c r="F427">
        <f t="shared" ref="F427:M427" si="185">SUM(F415:F423)</f>
        <v>10894</v>
      </c>
      <c r="G427">
        <f t="shared" si="185"/>
        <v>4030</v>
      </c>
      <c r="H427">
        <f t="shared" si="185"/>
        <v>19</v>
      </c>
      <c r="I427">
        <f t="shared" si="185"/>
        <v>13</v>
      </c>
      <c r="J427">
        <f t="shared" si="185"/>
        <v>2074</v>
      </c>
      <c r="K427">
        <f t="shared" si="185"/>
        <v>52</v>
      </c>
      <c r="L427">
        <f t="shared" si="185"/>
        <v>1842</v>
      </c>
      <c r="M427">
        <f t="shared" si="185"/>
        <v>30</v>
      </c>
      <c r="N427">
        <f t="shared" si="171"/>
        <v>0.45707196029776676</v>
      </c>
      <c r="O427">
        <f t="shared" si="172"/>
        <v>0.51464019851116627</v>
      </c>
      <c r="P427">
        <f t="shared" si="175"/>
        <v>0.51464019851116627</v>
      </c>
      <c r="Q427" t="str">
        <f t="shared" si="179"/>
        <v>25</v>
      </c>
      <c r="S427" t="s">
        <v>50</v>
      </c>
      <c r="T427" t="b">
        <f t="shared" si="180"/>
        <v>0</v>
      </c>
      <c r="V427">
        <f t="shared" si="176"/>
        <v>1</v>
      </c>
      <c r="W427">
        <f t="shared" si="177"/>
        <v>1</v>
      </c>
    </row>
    <row r="428" spans="1:23" x14ac:dyDescent="0.3">
      <c r="N428" t="str">
        <f t="shared" si="171"/>
        <v/>
      </c>
      <c r="O428" t="str">
        <f t="shared" si="172"/>
        <v/>
      </c>
      <c r="P428" t="str">
        <f t="shared" si="175"/>
        <v/>
      </c>
      <c r="Q428" t="str">
        <f t="shared" si="179"/>
        <v/>
      </c>
      <c r="T428" t="str">
        <f t="shared" si="180"/>
        <v/>
      </c>
      <c r="V428" t="str">
        <f t="shared" si="176"/>
        <v/>
      </c>
      <c r="W428" t="str">
        <f t="shared" si="177"/>
        <v/>
      </c>
    </row>
    <row r="429" spans="1:23" x14ac:dyDescent="0.3">
      <c r="A429" t="s">
        <v>603</v>
      </c>
      <c r="B429" t="s">
        <v>604</v>
      </c>
      <c r="C429">
        <v>1686</v>
      </c>
      <c r="D429">
        <v>802</v>
      </c>
      <c r="E429" s="1">
        <v>0.47570000000000001</v>
      </c>
      <c r="F429">
        <v>1686</v>
      </c>
      <c r="G429">
        <v>798</v>
      </c>
      <c r="H429">
        <v>0</v>
      </c>
      <c r="I429">
        <v>5</v>
      </c>
      <c r="J429">
        <v>370</v>
      </c>
      <c r="K429">
        <v>6</v>
      </c>
      <c r="L429">
        <v>413</v>
      </c>
      <c r="M429">
        <v>4</v>
      </c>
      <c r="N429">
        <f t="shared" si="171"/>
        <v>0.51754385964912286</v>
      </c>
      <c r="O429">
        <f t="shared" si="172"/>
        <v>0.46365914786967416</v>
      </c>
      <c r="P429">
        <f t="shared" si="175"/>
        <v>2.5175438596491229</v>
      </c>
      <c r="Q429" t="str">
        <f t="shared" si="179"/>
        <v>26</v>
      </c>
      <c r="R429" t="s">
        <v>444</v>
      </c>
      <c r="S429">
        <v>26</v>
      </c>
      <c r="T429" t="b">
        <f t="shared" si="180"/>
        <v>1</v>
      </c>
      <c r="U429">
        <f>G429/G$441</f>
        <v>0.14229671897289586</v>
      </c>
      <c r="V429">
        <f t="shared" si="176"/>
        <v>1</v>
      </c>
      <c r="W429">
        <f t="shared" si="177"/>
        <v>1</v>
      </c>
    </row>
    <row r="430" spans="1:23" x14ac:dyDescent="0.3">
      <c r="A430" t="s">
        <v>605</v>
      </c>
      <c r="B430" t="s">
        <v>606</v>
      </c>
      <c r="C430">
        <v>1080</v>
      </c>
      <c r="D430">
        <v>607</v>
      </c>
      <c r="E430" s="1">
        <v>0.56200000000000006</v>
      </c>
      <c r="F430">
        <v>1080</v>
      </c>
      <c r="G430">
        <v>606</v>
      </c>
      <c r="H430">
        <v>1</v>
      </c>
      <c r="I430">
        <v>4</v>
      </c>
      <c r="J430">
        <v>278</v>
      </c>
      <c r="K430">
        <v>6</v>
      </c>
      <c r="L430">
        <v>314</v>
      </c>
      <c r="M430">
        <v>3</v>
      </c>
      <c r="N430">
        <f t="shared" si="171"/>
        <v>0.5181518151815182</v>
      </c>
      <c r="O430">
        <f t="shared" si="172"/>
        <v>0.45874587458745875</v>
      </c>
      <c r="P430">
        <f t="shared" si="175"/>
        <v>2.5181518151815183</v>
      </c>
      <c r="Q430" t="str">
        <f t="shared" si="179"/>
        <v>26</v>
      </c>
      <c r="R430" t="s">
        <v>444</v>
      </c>
      <c r="S430">
        <v>26</v>
      </c>
      <c r="T430" t="b">
        <f t="shared" si="180"/>
        <v>1</v>
      </c>
      <c r="U430">
        <f t="shared" ref="U430:U437" si="186">G430/G$441</f>
        <v>0.10805991440798859</v>
      </c>
      <c r="V430">
        <f t="shared" si="176"/>
        <v>1</v>
      </c>
      <c r="W430">
        <f t="shared" si="177"/>
        <v>1</v>
      </c>
    </row>
    <row r="431" spans="1:23" x14ac:dyDescent="0.3">
      <c r="A431" t="s">
        <v>607</v>
      </c>
      <c r="B431" t="s">
        <v>608</v>
      </c>
      <c r="C431">
        <v>1770</v>
      </c>
      <c r="D431">
        <v>840</v>
      </c>
      <c r="E431" s="1">
        <v>0.47460000000000002</v>
      </c>
      <c r="F431">
        <v>1770</v>
      </c>
      <c r="G431">
        <v>838</v>
      </c>
      <c r="H431">
        <v>0</v>
      </c>
      <c r="I431">
        <v>4</v>
      </c>
      <c r="J431">
        <v>442</v>
      </c>
      <c r="K431">
        <v>10</v>
      </c>
      <c r="L431">
        <v>376</v>
      </c>
      <c r="M431">
        <v>6</v>
      </c>
      <c r="N431">
        <f t="shared" si="171"/>
        <v>0.44868735083532219</v>
      </c>
      <c r="O431">
        <f t="shared" si="172"/>
        <v>0.52744630071599041</v>
      </c>
      <c r="P431">
        <f t="shared" si="175"/>
        <v>0.52744630071599041</v>
      </c>
      <c r="Q431" t="str">
        <f t="shared" si="179"/>
        <v>26</v>
      </c>
      <c r="R431" t="s">
        <v>444</v>
      </c>
      <c r="S431">
        <v>26</v>
      </c>
      <c r="T431" t="b">
        <f t="shared" si="180"/>
        <v>1</v>
      </c>
      <c r="U431">
        <f t="shared" si="186"/>
        <v>0.14942938659058488</v>
      </c>
      <c r="V431">
        <f t="shared" si="176"/>
        <v>1</v>
      </c>
      <c r="W431">
        <f t="shared" si="177"/>
        <v>1</v>
      </c>
    </row>
    <row r="432" spans="1:23" x14ac:dyDescent="0.3">
      <c r="A432" t="s">
        <v>609</v>
      </c>
      <c r="B432" t="s">
        <v>610</v>
      </c>
      <c r="C432">
        <v>1658</v>
      </c>
      <c r="D432">
        <v>680</v>
      </c>
      <c r="E432" s="1">
        <v>0.41010000000000002</v>
      </c>
      <c r="F432">
        <v>1658</v>
      </c>
      <c r="G432">
        <v>680</v>
      </c>
      <c r="H432">
        <v>1</v>
      </c>
      <c r="I432">
        <v>3</v>
      </c>
      <c r="J432">
        <v>400</v>
      </c>
      <c r="K432">
        <v>3</v>
      </c>
      <c r="L432">
        <v>268</v>
      </c>
      <c r="M432">
        <v>5</v>
      </c>
      <c r="N432">
        <f t="shared" si="171"/>
        <v>0.39411764705882352</v>
      </c>
      <c r="O432">
        <f t="shared" si="172"/>
        <v>0.58823529411764708</v>
      </c>
      <c r="P432">
        <f t="shared" si="175"/>
        <v>0.58823529411764708</v>
      </c>
      <c r="Q432" t="str">
        <f t="shared" si="179"/>
        <v>26</v>
      </c>
      <c r="R432" t="s">
        <v>444</v>
      </c>
      <c r="S432">
        <v>26</v>
      </c>
      <c r="T432" t="b">
        <f t="shared" si="180"/>
        <v>1</v>
      </c>
      <c r="U432">
        <f t="shared" si="186"/>
        <v>0.12125534950071326</v>
      </c>
      <c r="V432">
        <f t="shared" si="176"/>
        <v>1</v>
      </c>
      <c r="W432">
        <f t="shared" si="177"/>
        <v>1</v>
      </c>
    </row>
    <row r="433" spans="1:23" x14ac:dyDescent="0.3">
      <c r="A433" t="s">
        <v>611</v>
      </c>
      <c r="B433" t="s">
        <v>612</v>
      </c>
      <c r="C433">
        <v>2068</v>
      </c>
      <c r="D433">
        <v>953</v>
      </c>
      <c r="E433" s="1">
        <v>0.46079999999999999</v>
      </c>
      <c r="F433">
        <v>2068</v>
      </c>
      <c r="G433">
        <v>949</v>
      </c>
      <c r="H433">
        <v>3</v>
      </c>
      <c r="I433">
        <v>9</v>
      </c>
      <c r="J433">
        <v>531</v>
      </c>
      <c r="K433">
        <v>4</v>
      </c>
      <c r="L433">
        <v>399</v>
      </c>
      <c r="M433">
        <v>3</v>
      </c>
      <c r="N433">
        <f t="shared" si="171"/>
        <v>0.42044257112750261</v>
      </c>
      <c r="O433">
        <f t="shared" si="172"/>
        <v>0.55953635405690205</v>
      </c>
      <c r="P433">
        <f t="shared" si="175"/>
        <v>0.55953635405690205</v>
      </c>
      <c r="Q433" t="str">
        <f t="shared" si="179"/>
        <v>26</v>
      </c>
      <c r="R433" t="s">
        <v>444</v>
      </c>
      <c r="S433">
        <v>26</v>
      </c>
      <c r="T433" t="b">
        <f t="shared" si="180"/>
        <v>1</v>
      </c>
      <c r="U433">
        <f t="shared" si="186"/>
        <v>0.1692225392296719</v>
      </c>
      <c r="V433">
        <f t="shared" si="176"/>
        <v>1</v>
      </c>
      <c r="W433">
        <f t="shared" si="177"/>
        <v>1</v>
      </c>
    </row>
    <row r="434" spans="1:23" x14ac:dyDescent="0.3">
      <c r="A434" t="s">
        <v>613</v>
      </c>
      <c r="B434" t="s">
        <v>614</v>
      </c>
      <c r="C434">
        <v>1223</v>
      </c>
      <c r="D434">
        <v>509</v>
      </c>
      <c r="E434" s="1">
        <v>0.41620000000000001</v>
      </c>
      <c r="F434">
        <v>1223</v>
      </c>
      <c r="G434">
        <v>505</v>
      </c>
      <c r="H434">
        <v>0</v>
      </c>
      <c r="I434">
        <v>2</v>
      </c>
      <c r="J434">
        <v>264</v>
      </c>
      <c r="K434">
        <v>2</v>
      </c>
      <c r="L434">
        <v>233</v>
      </c>
      <c r="M434">
        <v>4</v>
      </c>
      <c r="N434">
        <f t="shared" si="171"/>
        <v>0.46138613861386141</v>
      </c>
      <c r="O434">
        <f t="shared" si="172"/>
        <v>0.52277227722772279</v>
      </c>
      <c r="P434">
        <f t="shared" si="175"/>
        <v>0.52277227722772279</v>
      </c>
      <c r="Q434" t="str">
        <f t="shared" si="179"/>
        <v>26</v>
      </c>
      <c r="R434" t="s">
        <v>444</v>
      </c>
      <c r="S434">
        <v>26</v>
      </c>
      <c r="T434" t="b">
        <f t="shared" si="180"/>
        <v>1</v>
      </c>
      <c r="U434">
        <f t="shared" si="186"/>
        <v>9.0049928673323829E-2</v>
      </c>
      <c r="V434">
        <f t="shared" si="176"/>
        <v>1</v>
      </c>
      <c r="W434">
        <f t="shared" si="177"/>
        <v>1</v>
      </c>
    </row>
    <row r="435" spans="1:23" x14ac:dyDescent="0.3">
      <c r="A435" t="s">
        <v>615</v>
      </c>
      <c r="B435" t="s">
        <v>616</v>
      </c>
      <c r="C435">
        <v>743</v>
      </c>
      <c r="D435">
        <v>276</v>
      </c>
      <c r="E435" s="1">
        <v>0.3715</v>
      </c>
      <c r="F435">
        <v>743</v>
      </c>
      <c r="G435">
        <v>274</v>
      </c>
      <c r="H435">
        <v>1</v>
      </c>
      <c r="I435">
        <v>1</v>
      </c>
      <c r="J435">
        <v>117</v>
      </c>
      <c r="K435">
        <v>5</v>
      </c>
      <c r="L435">
        <v>148</v>
      </c>
      <c r="M435">
        <v>2</v>
      </c>
      <c r="N435">
        <f t="shared" si="171"/>
        <v>0.54014598540145986</v>
      </c>
      <c r="O435">
        <f t="shared" si="172"/>
        <v>0.42700729927007297</v>
      </c>
      <c r="P435">
        <f t="shared" si="175"/>
        <v>2.5401459854014599</v>
      </c>
      <c r="Q435" t="str">
        <f t="shared" si="179"/>
        <v>26</v>
      </c>
      <c r="R435" t="s">
        <v>444</v>
      </c>
      <c r="S435">
        <v>26</v>
      </c>
      <c r="T435" t="b">
        <f t="shared" si="180"/>
        <v>1</v>
      </c>
      <c r="U435">
        <f t="shared" si="186"/>
        <v>4.8858773181169761E-2</v>
      </c>
      <c r="V435">
        <f t="shared" si="176"/>
        <v>1</v>
      </c>
      <c r="W435">
        <f t="shared" si="177"/>
        <v>1</v>
      </c>
    </row>
    <row r="436" spans="1:23" x14ac:dyDescent="0.3">
      <c r="A436" t="s">
        <v>617</v>
      </c>
      <c r="B436" t="s">
        <v>618</v>
      </c>
      <c r="C436">
        <v>891</v>
      </c>
      <c r="D436">
        <v>383</v>
      </c>
      <c r="E436" s="1">
        <v>0.4299</v>
      </c>
      <c r="F436">
        <v>891</v>
      </c>
      <c r="G436">
        <v>382</v>
      </c>
      <c r="H436">
        <v>0</v>
      </c>
      <c r="I436">
        <v>2</v>
      </c>
      <c r="J436">
        <v>208</v>
      </c>
      <c r="K436">
        <v>10</v>
      </c>
      <c r="L436">
        <v>160</v>
      </c>
      <c r="M436">
        <v>2</v>
      </c>
      <c r="N436">
        <f t="shared" si="171"/>
        <v>0.41884816753926701</v>
      </c>
      <c r="O436">
        <f t="shared" si="172"/>
        <v>0.54450261780104714</v>
      </c>
      <c r="P436">
        <f t="shared" si="175"/>
        <v>0.54450261780104714</v>
      </c>
      <c r="Q436" t="str">
        <f t="shared" si="179"/>
        <v>26</v>
      </c>
      <c r="R436" t="s">
        <v>444</v>
      </c>
      <c r="S436">
        <v>26</v>
      </c>
      <c r="T436" t="b">
        <f t="shared" si="180"/>
        <v>1</v>
      </c>
      <c r="U436">
        <f t="shared" si="186"/>
        <v>6.8116975748930095E-2</v>
      </c>
      <c r="V436">
        <f t="shared" si="176"/>
        <v>1</v>
      </c>
      <c r="W436">
        <f t="shared" si="177"/>
        <v>1</v>
      </c>
    </row>
    <row r="437" spans="1:23" x14ac:dyDescent="0.3">
      <c r="A437" t="s">
        <v>619</v>
      </c>
      <c r="B437" t="s">
        <v>620</v>
      </c>
      <c r="C437">
        <v>1203</v>
      </c>
      <c r="D437">
        <v>578</v>
      </c>
      <c r="E437" s="1">
        <v>0.48049999999999998</v>
      </c>
      <c r="F437">
        <v>1203</v>
      </c>
      <c r="G437">
        <v>576</v>
      </c>
      <c r="H437">
        <v>1</v>
      </c>
      <c r="I437">
        <v>2</v>
      </c>
      <c r="J437">
        <v>203</v>
      </c>
      <c r="K437">
        <v>8</v>
      </c>
      <c r="L437">
        <v>358</v>
      </c>
      <c r="M437">
        <v>4</v>
      </c>
      <c r="N437">
        <f t="shared" si="171"/>
        <v>0.62152777777777779</v>
      </c>
      <c r="O437">
        <f t="shared" si="172"/>
        <v>0.35243055555555558</v>
      </c>
      <c r="P437">
        <f t="shared" si="175"/>
        <v>2.6215277777777777</v>
      </c>
      <c r="Q437" t="str">
        <f t="shared" si="179"/>
        <v>26</v>
      </c>
      <c r="R437" t="s">
        <v>444</v>
      </c>
      <c r="S437">
        <v>26</v>
      </c>
      <c r="T437" t="b">
        <f t="shared" si="180"/>
        <v>1</v>
      </c>
      <c r="U437">
        <f t="shared" si="186"/>
        <v>0.10271041369472182</v>
      </c>
      <c r="V437">
        <f t="shared" si="176"/>
        <v>1</v>
      </c>
      <c r="W437">
        <f t="shared" si="177"/>
        <v>1</v>
      </c>
    </row>
    <row r="438" spans="1:23" x14ac:dyDescent="0.3">
      <c r="A438" t="s">
        <v>621</v>
      </c>
      <c r="B438" t="s">
        <v>41</v>
      </c>
      <c r="C438">
        <v>0</v>
      </c>
      <c r="D438">
        <v>1767</v>
      </c>
      <c r="E438" t="s">
        <v>42</v>
      </c>
      <c r="F438">
        <v>0</v>
      </c>
      <c r="G438">
        <v>1763</v>
      </c>
      <c r="H438">
        <v>9</v>
      </c>
      <c r="I438">
        <v>8</v>
      </c>
      <c r="J438">
        <v>702</v>
      </c>
      <c r="K438">
        <v>14</v>
      </c>
      <c r="L438">
        <v>1024</v>
      </c>
      <c r="M438">
        <v>6</v>
      </c>
      <c r="N438">
        <f t="shared" si="171"/>
        <v>0.58082813386273402</v>
      </c>
      <c r="O438">
        <f t="shared" si="172"/>
        <v>0.39818491208167894</v>
      </c>
      <c r="P438">
        <f t="shared" si="175"/>
        <v>2.5808281338627341</v>
      </c>
      <c r="Q438" t="str">
        <f t="shared" si="179"/>
        <v>26</v>
      </c>
      <c r="R438" t="s">
        <v>444</v>
      </c>
      <c r="S438" t="s">
        <v>43</v>
      </c>
      <c r="T438" t="b">
        <f t="shared" si="180"/>
        <v>0</v>
      </c>
      <c r="V438">
        <f t="shared" si="176"/>
        <v>1</v>
      </c>
      <c r="W438">
        <f t="shared" si="177"/>
        <v>1</v>
      </c>
    </row>
    <row r="439" spans="1:23" x14ac:dyDescent="0.3">
      <c r="A439" t="s">
        <v>621</v>
      </c>
      <c r="B439" t="s">
        <v>44</v>
      </c>
      <c r="C439">
        <v>0</v>
      </c>
      <c r="D439">
        <v>478</v>
      </c>
      <c r="E439" t="s">
        <v>42</v>
      </c>
      <c r="F439">
        <v>0</v>
      </c>
      <c r="G439">
        <v>475</v>
      </c>
      <c r="H439">
        <v>1</v>
      </c>
      <c r="I439">
        <v>1</v>
      </c>
      <c r="J439">
        <v>250</v>
      </c>
      <c r="K439">
        <v>7</v>
      </c>
      <c r="L439">
        <v>214</v>
      </c>
      <c r="M439">
        <v>2</v>
      </c>
      <c r="N439">
        <f t="shared" si="171"/>
        <v>0.45052631578947366</v>
      </c>
      <c r="O439">
        <f t="shared" si="172"/>
        <v>0.52631578947368418</v>
      </c>
      <c r="P439">
        <f t="shared" si="175"/>
        <v>0.52631578947368418</v>
      </c>
      <c r="Q439" t="str">
        <f t="shared" si="179"/>
        <v>26</v>
      </c>
      <c r="R439" t="s">
        <v>444</v>
      </c>
      <c r="S439" t="s">
        <v>45</v>
      </c>
      <c r="T439" t="b">
        <f t="shared" si="180"/>
        <v>0</v>
      </c>
      <c r="V439">
        <f t="shared" si="176"/>
        <v>1</v>
      </c>
      <c r="W439">
        <f t="shared" si="177"/>
        <v>1</v>
      </c>
    </row>
    <row r="440" spans="1:23" x14ac:dyDescent="0.3">
      <c r="A440" t="s">
        <v>621</v>
      </c>
      <c r="B440" t="s">
        <v>46</v>
      </c>
      <c r="C440">
        <v>0</v>
      </c>
      <c r="D440">
        <v>851</v>
      </c>
      <c r="E440" t="s">
        <v>42</v>
      </c>
      <c r="F440">
        <v>0</v>
      </c>
      <c r="G440">
        <v>849</v>
      </c>
      <c r="H440">
        <v>1</v>
      </c>
      <c r="I440">
        <v>2</v>
      </c>
      <c r="J440">
        <v>272</v>
      </c>
      <c r="K440">
        <v>5</v>
      </c>
      <c r="L440">
        <v>565</v>
      </c>
      <c r="M440">
        <v>4</v>
      </c>
      <c r="N440">
        <f t="shared" si="171"/>
        <v>0.66548881036513541</v>
      </c>
      <c r="O440">
        <f t="shared" si="172"/>
        <v>0.32037691401648999</v>
      </c>
      <c r="P440">
        <f t="shared" si="175"/>
        <v>2.6654888103651353</v>
      </c>
      <c r="Q440" t="str">
        <f t="shared" si="179"/>
        <v>26</v>
      </c>
      <c r="R440" t="s">
        <v>444</v>
      </c>
      <c r="S440" t="s">
        <v>47</v>
      </c>
      <c r="T440" t="b">
        <f t="shared" si="180"/>
        <v>0</v>
      </c>
      <c r="V440">
        <f t="shared" si="176"/>
        <v>1</v>
      </c>
      <c r="W440">
        <f t="shared" si="177"/>
        <v>1</v>
      </c>
    </row>
    <row r="441" spans="1:23" x14ac:dyDescent="0.3">
      <c r="A441" t="s">
        <v>622</v>
      </c>
      <c r="B441" t="s">
        <v>49</v>
      </c>
      <c r="C441">
        <f>SUM(C429:C437)</f>
        <v>12322</v>
      </c>
      <c r="D441">
        <f>SUM(D429:D437)</f>
        <v>5628</v>
      </c>
      <c r="F441">
        <f t="shared" ref="F441:M441" si="187">SUM(F429:F437)</f>
        <v>12322</v>
      </c>
      <c r="G441">
        <f t="shared" si="187"/>
        <v>5608</v>
      </c>
      <c r="H441">
        <f t="shared" si="187"/>
        <v>7</v>
      </c>
      <c r="I441">
        <f t="shared" si="187"/>
        <v>32</v>
      </c>
      <c r="J441">
        <f t="shared" si="187"/>
        <v>2813</v>
      </c>
      <c r="K441">
        <f t="shared" si="187"/>
        <v>54</v>
      </c>
      <c r="L441">
        <f t="shared" si="187"/>
        <v>2669</v>
      </c>
      <c r="M441">
        <f t="shared" si="187"/>
        <v>33</v>
      </c>
      <c r="N441">
        <f t="shared" ref="N441:N504" si="188">IF(G441="","",L441/G441)</f>
        <v>0.47592724679029957</v>
      </c>
      <c r="O441">
        <f t="shared" ref="O441:O504" si="189">IF(G441="","",J441/G441)</f>
        <v>0.50160485021398005</v>
      </c>
      <c r="P441">
        <f t="shared" si="175"/>
        <v>0.50160485021398005</v>
      </c>
      <c r="Q441" t="str">
        <f t="shared" si="179"/>
        <v>26</v>
      </c>
      <c r="S441" t="s">
        <v>50</v>
      </c>
      <c r="T441" t="b">
        <f t="shared" si="180"/>
        <v>0</v>
      </c>
      <c r="V441">
        <f t="shared" si="176"/>
        <v>1</v>
      </c>
      <c r="W441">
        <f t="shared" si="177"/>
        <v>1</v>
      </c>
    </row>
    <row r="442" spans="1:23" x14ac:dyDescent="0.3">
      <c r="N442" t="str">
        <f t="shared" si="188"/>
        <v/>
      </c>
      <c r="O442" t="str">
        <f t="shared" si="189"/>
        <v/>
      </c>
      <c r="P442" t="str">
        <f t="shared" si="175"/>
        <v/>
      </c>
      <c r="Q442" t="str">
        <f t="shared" si="179"/>
        <v/>
      </c>
      <c r="T442" t="str">
        <f t="shared" si="180"/>
        <v/>
      </c>
      <c r="V442" t="str">
        <f t="shared" si="176"/>
        <v/>
      </c>
      <c r="W442" t="str">
        <f t="shared" si="177"/>
        <v/>
      </c>
    </row>
    <row r="443" spans="1:23" x14ac:dyDescent="0.3">
      <c r="A443" t="s">
        <v>623</v>
      </c>
      <c r="B443" t="s">
        <v>624</v>
      </c>
      <c r="C443">
        <v>2162</v>
      </c>
      <c r="D443">
        <v>920</v>
      </c>
      <c r="E443" s="1">
        <v>0.42549999999999999</v>
      </c>
      <c r="F443">
        <v>2162</v>
      </c>
      <c r="G443">
        <v>920</v>
      </c>
      <c r="H443">
        <v>9</v>
      </c>
      <c r="I443">
        <v>5</v>
      </c>
      <c r="J443">
        <v>616</v>
      </c>
      <c r="K443">
        <v>4</v>
      </c>
      <c r="L443">
        <v>278</v>
      </c>
      <c r="M443">
        <v>8</v>
      </c>
      <c r="N443">
        <f t="shared" si="188"/>
        <v>0.30217391304347824</v>
      </c>
      <c r="O443">
        <f t="shared" si="189"/>
        <v>0.66956521739130437</v>
      </c>
      <c r="P443">
        <f t="shared" si="175"/>
        <v>0.66956521739130437</v>
      </c>
      <c r="Q443" t="str">
        <f t="shared" si="179"/>
        <v>27</v>
      </c>
      <c r="R443" t="s">
        <v>444</v>
      </c>
      <c r="S443">
        <v>27</v>
      </c>
      <c r="T443" t="b">
        <f t="shared" si="180"/>
        <v>1</v>
      </c>
      <c r="U443">
        <f>G443/G$452</f>
        <v>0.15758821514217197</v>
      </c>
      <c r="V443">
        <f t="shared" si="176"/>
        <v>1</v>
      </c>
      <c r="W443">
        <f t="shared" si="177"/>
        <v>1</v>
      </c>
    </row>
    <row r="444" spans="1:23" x14ac:dyDescent="0.3">
      <c r="A444" t="s">
        <v>625</v>
      </c>
      <c r="B444" t="s">
        <v>626</v>
      </c>
      <c r="C444">
        <v>1394</v>
      </c>
      <c r="D444">
        <v>622</v>
      </c>
      <c r="E444" s="1">
        <v>0.44619999999999999</v>
      </c>
      <c r="F444">
        <v>1394</v>
      </c>
      <c r="G444">
        <v>621</v>
      </c>
      <c r="H444">
        <v>1</v>
      </c>
      <c r="I444">
        <v>2</v>
      </c>
      <c r="J444">
        <v>376</v>
      </c>
      <c r="K444">
        <v>8</v>
      </c>
      <c r="L444">
        <v>230</v>
      </c>
      <c r="M444">
        <v>4</v>
      </c>
      <c r="N444">
        <f t="shared" si="188"/>
        <v>0.37037037037037035</v>
      </c>
      <c r="O444">
        <f t="shared" si="189"/>
        <v>0.60547504025764898</v>
      </c>
      <c r="P444">
        <f t="shared" si="175"/>
        <v>0.60547504025764898</v>
      </c>
      <c r="Q444" t="str">
        <f t="shared" si="179"/>
        <v>27</v>
      </c>
      <c r="R444" t="s">
        <v>444</v>
      </c>
      <c r="S444">
        <v>27</v>
      </c>
      <c r="T444" t="b">
        <f t="shared" si="180"/>
        <v>1</v>
      </c>
      <c r="U444">
        <f t="shared" ref="U444:U448" si="190">G444/G$452</f>
        <v>0.10637204522096609</v>
      </c>
      <c r="V444">
        <f t="shared" si="176"/>
        <v>1</v>
      </c>
      <c r="W444">
        <f t="shared" si="177"/>
        <v>1</v>
      </c>
    </row>
    <row r="445" spans="1:23" x14ac:dyDescent="0.3">
      <c r="A445" t="s">
        <v>627</v>
      </c>
      <c r="B445" t="s">
        <v>628</v>
      </c>
      <c r="C445">
        <v>3229</v>
      </c>
      <c r="D445">
        <v>1592</v>
      </c>
      <c r="E445" s="1">
        <v>0.49299999999999999</v>
      </c>
      <c r="F445">
        <v>3229</v>
      </c>
      <c r="G445">
        <v>1590</v>
      </c>
      <c r="H445">
        <v>2</v>
      </c>
      <c r="I445">
        <v>4</v>
      </c>
      <c r="J445">
        <v>1057</v>
      </c>
      <c r="K445">
        <v>17</v>
      </c>
      <c r="L445">
        <v>502</v>
      </c>
      <c r="M445">
        <v>8</v>
      </c>
      <c r="N445">
        <f t="shared" si="188"/>
        <v>0.31572327044025156</v>
      </c>
      <c r="O445">
        <f t="shared" si="189"/>
        <v>0.66477987421383644</v>
      </c>
      <c r="P445">
        <f t="shared" si="175"/>
        <v>0.66477987421383644</v>
      </c>
      <c r="Q445" t="str">
        <f t="shared" si="179"/>
        <v>27</v>
      </c>
      <c r="R445" t="s">
        <v>444</v>
      </c>
      <c r="S445">
        <v>27</v>
      </c>
      <c r="T445" t="b">
        <f t="shared" si="180"/>
        <v>1</v>
      </c>
      <c r="U445">
        <f t="shared" si="190"/>
        <v>0.27235354573484072</v>
      </c>
      <c r="V445">
        <f t="shared" si="176"/>
        <v>1</v>
      </c>
      <c r="W445">
        <f t="shared" si="177"/>
        <v>1</v>
      </c>
    </row>
    <row r="446" spans="1:23" x14ac:dyDescent="0.3">
      <c r="A446" t="s">
        <v>629</v>
      </c>
      <c r="B446" t="s">
        <v>630</v>
      </c>
      <c r="C446">
        <v>2010</v>
      </c>
      <c r="D446">
        <v>1036</v>
      </c>
      <c r="E446" s="1">
        <v>0.51539999999999997</v>
      </c>
      <c r="F446">
        <v>2010</v>
      </c>
      <c r="G446">
        <v>1031</v>
      </c>
      <c r="H446">
        <v>4</v>
      </c>
      <c r="I446">
        <v>12</v>
      </c>
      <c r="J446">
        <v>611</v>
      </c>
      <c r="K446">
        <v>20</v>
      </c>
      <c r="L446">
        <v>379</v>
      </c>
      <c r="M446">
        <v>5</v>
      </c>
      <c r="N446">
        <f t="shared" si="188"/>
        <v>0.36760426770126092</v>
      </c>
      <c r="O446">
        <f t="shared" si="189"/>
        <v>0.59262851600387978</v>
      </c>
      <c r="P446">
        <f t="shared" si="175"/>
        <v>0.59262851600387978</v>
      </c>
      <c r="Q446" t="str">
        <f t="shared" si="179"/>
        <v>27</v>
      </c>
      <c r="R446" t="s">
        <v>444</v>
      </c>
      <c r="S446">
        <v>27</v>
      </c>
      <c r="T446" t="b">
        <f t="shared" si="180"/>
        <v>1</v>
      </c>
      <c r="U446">
        <f t="shared" si="190"/>
        <v>0.17660157588215142</v>
      </c>
      <c r="V446">
        <f t="shared" si="176"/>
        <v>1</v>
      </c>
      <c r="W446">
        <f t="shared" si="177"/>
        <v>1</v>
      </c>
    </row>
    <row r="447" spans="1:23" x14ac:dyDescent="0.3">
      <c r="A447" t="s">
        <v>631</v>
      </c>
      <c r="B447" t="s">
        <v>632</v>
      </c>
      <c r="C447">
        <v>1827</v>
      </c>
      <c r="D447">
        <v>863</v>
      </c>
      <c r="E447" s="1">
        <v>0.47239999999999999</v>
      </c>
      <c r="F447">
        <v>1827</v>
      </c>
      <c r="G447">
        <v>860</v>
      </c>
      <c r="H447">
        <v>3</v>
      </c>
      <c r="I447">
        <v>4</v>
      </c>
      <c r="J447">
        <v>536</v>
      </c>
      <c r="K447">
        <v>10</v>
      </c>
      <c r="L447">
        <v>301</v>
      </c>
      <c r="M447">
        <v>6</v>
      </c>
      <c r="N447">
        <f t="shared" si="188"/>
        <v>0.35</v>
      </c>
      <c r="O447">
        <f t="shared" si="189"/>
        <v>0.62325581395348839</v>
      </c>
      <c r="P447">
        <f t="shared" si="175"/>
        <v>0.62325581395348839</v>
      </c>
      <c r="Q447" t="str">
        <f t="shared" si="179"/>
        <v>27</v>
      </c>
      <c r="R447" t="s">
        <v>444</v>
      </c>
      <c r="S447">
        <v>27</v>
      </c>
      <c r="T447" t="b">
        <f t="shared" si="180"/>
        <v>1</v>
      </c>
      <c r="U447">
        <f t="shared" si="190"/>
        <v>0.1473107228502912</v>
      </c>
      <c r="V447">
        <f t="shared" si="176"/>
        <v>1</v>
      </c>
      <c r="W447">
        <f t="shared" si="177"/>
        <v>1</v>
      </c>
    </row>
    <row r="448" spans="1:23" x14ac:dyDescent="0.3">
      <c r="A448" t="s">
        <v>633</v>
      </c>
      <c r="B448" t="s">
        <v>634</v>
      </c>
      <c r="C448">
        <v>1649</v>
      </c>
      <c r="D448">
        <v>819</v>
      </c>
      <c r="E448" s="1">
        <v>0.49669999999999997</v>
      </c>
      <c r="F448">
        <v>1649</v>
      </c>
      <c r="G448">
        <v>816</v>
      </c>
      <c r="H448">
        <v>2</v>
      </c>
      <c r="I448">
        <v>6</v>
      </c>
      <c r="J448">
        <v>535</v>
      </c>
      <c r="K448">
        <v>6</v>
      </c>
      <c r="L448">
        <v>261</v>
      </c>
      <c r="M448">
        <v>6</v>
      </c>
      <c r="N448">
        <f t="shared" si="188"/>
        <v>0.31985294117647056</v>
      </c>
      <c r="O448">
        <f t="shared" si="189"/>
        <v>0.65563725490196079</v>
      </c>
      <c r="P448">
        <f t="shared" si="175"/>
        <v>0.65563725490196079</v>
      </c>
      <c r="Q448" t="str">
        <f t="shared" si="179"/>
        <v>27</v>
      </c>
      <c r="R448" t="s">
        <v>444</v>
      </c>
      <c r="S448">
        <v>27</v>
      </c>
      <c r="T448" t="b">
        <f t="shared" si="180"/>
        <v>1</v>
      </c>
      <c r="U448">
        <f t="shared" si="190"/>
        <v>0.13977389516957861</v>
      </c>
      <c r="V448">
        <f t="shared" si="176"/>
        <v>1</v>
      </c>
      <c r="W448">
        <f t="shared" si="177"/>
        <v>1</v>
      </c>
    </row>
    <row r="449" spans="1:23" x14ac:dyDescent="0.3">
      <c r="A449" t="s">
        <v>635</v>
      </c>
      <c r="B449" t="s">
        <v>41</v>
      </c>
      <c r="C449">
        <v>0</v>
      </c>
      <c r="D449">
        <v>1476</v>
      </c>
      <c r="E449" t="s">
        <v>42</v>
      </c>
      <c r="F449">
        <v>0</v>
      </c>
      <c r="G449">
        <v>1469</v>
      </c>
      <c r="H449">
        <v>1</v>
      </c>
      <c r="I449">
        <v>3</v>
      </c>
      <c r="J449">
        <v>810</v>
      </c>
      <c r="K449">
        <v>15</v>
      </c>
      <c r="L449">
        <v>633</v>
      </c>
      <c r="M449">
        <v>7</v>
      </c>
      <c r="N449">
        <f t="shared" si="188"/>
        <v>0.43090537780803267</v>
      </c>
      <c r="O449">
        <f t="shared" si="189"/>
        <v>0.55139550714771957</v>
      </c>
      <c r="P449">
        <f t="shared" si="175"/>
        <v>0.55139550714771957</v>
      </c>
      <c r="Q449" t="str">
        <f t="shared" si="179"/>
        <v>27</v>
      </c>
      <c r="R449" t="s">
        <v>444</v>
      </c>
      <c r="S449" t="s">
        <v>43</v>
      </c>
      <c r="T449" t="b">
        <f t="shared" si="180"/>
        <v>0</v>
      </c>
      <c r="V449">
        <f t="shared" si="176"/>
        <v>1</v>
      </c>
      <c r="W449">
        <f t="shared" si="177"/>
        <v>1</v>
      </c>
    </row>
    <row r="450" spans="1:23" x14ac:dyDescent="0.3">
      <c r="A450" t="s">
        <v>635</v>
      </c>
      <c r="B450" t="s">
        <v>44</v>
      </c>
      <c r="C450">
        <v>0</v>
      </c>
      <c r="D450">
        <v>493</v>
      </c>
      <c r="E450" t="s">
        <v>42</v>
      </c>
      <c r="F450">
        <v>0</v>
      </c>
      <c r="G450">
        <v>492</v>
      </c>
      <c r="H450">
        <v>1</v>
      </c>
      <c r="I450">
        <v>3</v>
      </c>
      <c r="J450">
        <v>311</v>
      </c>
      <c r="K450">
        <v>6</v>
      </c>
      <c r="L450">
        <v>170</v>
      </c>
      <c r="M450">
        <v>1</v>
      </c>
      <c r="N450">
        <f t="shared" si="188"/>
        <v>0.34552845528455284</v>
      </c>
      <c r="O450">
        <f t="shared" si="189"/>
        <v>0.63211382113821135</v>
      </c>
      <c r="P450">
        <f t="shared" si="175"/>
        <v>0.63211382113821135</v>
      </c>
      <c r="Q450" t="str">
        <f t="shared" si="179"/>
        <v>27</v>
      </c>
      <c r="R450" t="s">
        <v>444</v>
      </c>
      <c r="S450" t="s">
        <v>45</v>
      </c>
      <c r="T450" t="b">
        <f t="shared" si="180"/>
        <v>0</v>
      </c>
      <c r="V450">
        <f t="shared" si="176"/>
        <v>1</v>
      </c>
      <c r="W450">
        <f t="shared" si="177"/>
        <v>1</v>
      </c>
    </row>
    <row r="451" spans="1:23" x14ac:dyDescent="0.3">
      <c r="A451" t="s">
        <v>635</v>
      </c>
      <c r="B451" t="s">
        <v>46</v>
      </c>
      <c r="C451">
        <v>0</v>
      </c>
      <c r="D451">
        <v>701</v>
      </c>
      <c r="E451" t="s">
        <v>42</v>
      </c>
      <c r="F451">
        <v>0</v>
      </c>
      <c r="G451">
        <v>699</v>
      </c>
      <c r="H451">
        <v>0</v>
      </c>
      <c r="I451">
        <v>3</v>
      </c>
      <c r="J451">
        <v>307</v>
      </c>
      <c r="K451">
        <v>8</v>
      </c>
      <c r="L451">
        <v>376</v>
      </c>
      <c r="M451">
        <v>5</v>
      </c>
      <c r="N451">
        <f t="shared" si="188"/>
        <v>0.53791130185979974</v>
      </c>
      <c r="O451">
        <f t="shared" si="189"/>
        <v>0.43919885550786836</v>
      </c>
      <c r="P451">
        <f t="shared" ref="P451:P514" si="191">IF(G451="","",IF(G451=0,10,IF(G451=0,10,IF(N451=O451,9,IF(O451&gt;N451,O451,N451+2)))))</f>
        <v>2.5379113018597996</v>
      </c>
      <c r="Q451" t="str">
        <f t="shared" si="179"/>
        <v>27</v>
      </c>
      <c r="R451" t="s">
        <v>444</v>
      </c>
      <c r="S451" t="s">
        <v>47</v>
      </c>
      <c r="T451" t="b">
        <f t="shared" si="180"/>
        <v>0</v>
      </c>
      <c r="V451">
        <f t="shared" ref="V451:V514" si="192">IF(S451="","",IF(S451="WE",0,1))</f>
        <v>1</v>
      </c>
      <c r="W451">
        <f t="shared" ref="W451:W514" si="193">IF(S451="","",IF(S451="SL",0,1))</f>
        <v>1</v>
      </c>
    </row>
    <row r="452" spans="1:23" x14ac:dyDescent="0.3">
      <c r="A452" t="s">
        <v>636</v>
      </c>
      <c r="B452" t="s">
        <v>49</v>
      </c>
      <c r="C452">
        <f>SUM(C443:C448)</f>
        <v>12271</v>
      </c>
      <c r="D452">
        <f>SUM(D443:D448)</f>
        <v>5852</v>
      </c>
      <c r="F452">
        <f t="shared" ref="F452:M452" si="194">SUM(F443:F448)</f>
        <v>12271</v>
      </c>
      <c r="G452">
        <f t="shared" si="194"/>
        <v>5838</v>
      </c>
      <c r="H452">
        <f t="shared" si="194"/>
        <v>21</v>
      </c>
      <c r="I452">
        <f t="shared" si="194"/>
        <v>33</v>
      </c>
      <c r="J452">
        <f t="shared" si="194"/>
        <v>3731</v>
      </c>
      <c r="K452">
        <f t="shared" si="194"/>
        <v>65</v>
      </c>
      <c r="L452">
        <f t="shared" si="194"/>
        <v>1951</v>
      </c>
      <c r="M452">
        <f t="shared" si="194"/>
        <v>37</v>
      </c>
      <c r="N452">
        <f t="shared" si="188"/>
        <v>0.33418979102432339</v>
      </c>
      <c r="O452">
        <f t="shared" si="189"/>
        <v>0.63908872901678659</v>
      </c>
      <c r="P452">
        <f t="shared" si="191"/>
        <v>0.63908872901678659</v>
      </c>
      <c r="Q452" t="str">
        <f t="shared" si="179"/>
        <v>27</v>
      </c>
      <c r="S452" t="s">
        <v>50</v>
      </c>
      <c r="T452" t="b">
        <f t="shared" si="180"/>
        <v>0</v>
      </c>
      <c r="V452">
        <f t="shared" si="192"/>
        <v>1</v>
      </c>
      <c r="W452">
        <f t="shared" si="193"/>
        <v>1</v>
      </c>
    </row>
    <row r="453" spans="1:23" x14ac:dyDescent="0.3">
      <c r="N453" t="str">
        <f t="shared" si="188"/>
        <v/>
      </c>
      <c r="O453" t="str">
        <f t="shared" si="189"/>
        <v/>
      </c>
      <c r="P453" t="str">
        <f t="shared" si="191"/>
        <v/>
      </c>
      <c r="Q453" t="str">
        <f t="shared" si="179"/>
        <v/>
      </c>
      <c r="T453" t="str">
        <f t="shared" si="180"/>
        <v/>
      </c>
      <c r="V453" t="str">
        <f t="shared" si="192"/>
        <v/>
      </c>
      <c r="W453" t="str">
        <f t="shared" si="193"/>
        <v/>
      </c>
    </row>
    <row r="454" spans="1:23" x14ac:dyDescent="0.3">
      <c r="A454" t="s">
        <v>637</v>
      </c>
      <c r="B454" t="s">
        <v>638</v>
      </c>
      <c r="C454">
        <v>2553</v>
      </c>
      <c r="D454">
        <v>1218</v>
      </c>
      <c r="E454" s="1">
        <v>0.47710000000000002</v>
      </c>
      <c r="F454">
        <v>2553</v>
      </c>
      <c r="G454">
        <v>1213</v>
      </c>
      <c r="H454">
        <v>0</v>
      </c>
      <c r="I454">
        <v>6</v>
      </c>
      <c r="J454">
        <v>775</v>
      </c>
      <c r="K454">
        <v>10</v>
      </c>
      <c r="L454">
        <v>416</v>
      </c>
      <c r="M454">
        <v>6</v>
      </c>
      <c r="N454">
        <f t="shared" si="188"/>
        <v>0.34295136026380874</v>
      </c>
      <c r="O454">
        <f t="shared" si="189"/>
        <v>0.63891178895300904</v>
      </c>
      <c r="P454">
        <f t="shared" si="191"/>
        <v>0.63891178895300904</v>
      </c>
      <c r="Q454" t="str">
        <f t="shared" si="179"/>
        <v>28</v>
      </c>
      <c r="R454" t="s">
        <v>444</v>
      </c>
      <c r="S454">
        <v>28</v>
      </c>
      <c r="T454" t="b">
        <f t="shared" si="180"/>
        <v>1</v>
      </c>
      <c r="U454">
        <f>G454/G$463</f>
        <v>0.18544565051215411</v>
      </c>
      <c r="V454">
        <f t="shared" si="192"/>
        <v>1</v>
      </c>
      <c r="W454">
        <f t="shared" si="193"/>
        <v>1</v>
      </c>
    </row>
    <row r="455" spans="1:23" x14ac:dyDescent="0.3">
      <c r="A455" t="s">
        <v>639</v>
      </c>
      <c r="B455" t="s">
        <v>640</v>
      </c>
      <c r="C455">
        <v>2251</v>
      </c>
      <c r="D455">
        <v>1173</v>
      </c>
      <c r="E455" s="1">
        <v>0.52110000000000001</v>
      </c>
      <c r="F455">
        <v>2251</v>
      </c>
      <c r="G455">
        <v>1169</v>
      </c>
      <c r="H455">
        <v>7</v>
      </c>
      <c r="I455">
        <v>5</v>
      </c>
      <c r="J455">
        <v>734</v>
      </c>
      <c r="K455">
        <v>12</v>
      </c>
      <c r="L455">
        <v>402</v>
      </c>
      <c r="M455">
        <v>9</v>
      </c>
      <c r="N455">
        <f t="shared" si="188"/>
        <v>0.34388366124893072</v>
      </c>
      <c r="O455">
        <f t="shared" si="189"/>
        <v>0.62788708297690332</v>
      </c>
      <c r="P455">
        <f t="shared" si="191"/>
        <v>0.62788708297690332</v>
      </c>
      <c r="Q455" t="str">
        <f t="shared" ref="Q455:Q516" si="195">IF(LEFT(A455,3)="Dis",Q454,IF(LEFT(A455,2)="HD",Q454,LEFT(A455,2)))</f>
        <v>28</v>
      </c>
      <c r="R455" t="s">
        <v>444</v>
      </c>
      <c r="S455">
        <v>28</v>
      </c>
      <c r="T455" t="b">
        <f t="shared" si="180"/>
        <v>1</v>
      </c>
      <c r="U455">
        <f t="shared" ref="U455:U459" si="196">G455/G$463</f>
        <v>0.17871885032869592</v>
      </c>
      <c r="V455">
        <f t="shared" si="192"/>
        <v>1</v>
      </c>
      <c r="W455">
        <f t="shared" si="193"/>
        <v>1</v>
      </c>
    </row>
    <row r="456" spans="1:23" x14ac:dyDescent="0.3">
      <c r="A456" t="s">
        <v>641</v>
      </c>
      <c r="B456" t="s">
        <v>642</v>
      </c>
      <c r="C456">
        <v>1612</v>
      </c>
      <c r="D456">
        <v>682</v>
      </c>
      <c r="E456" s="1">
        <v>0.42309999999999998</v>
      </c>
      <c r="F456">
        <v>1612</v>
      </c>
      <c r="G456">
        <v>680</v>
      </c>
      <c r="H456">
        <v>2</v>
      </c>
      <c r="I456">
        <v>4</v>
      </c>
      <c r="J456">
        <v>423</v>
      </c>
      <c r="K456">
        <v>9</v>
      </c>
      <c r="L456">
        <v>238</v>
      </c>
      <c r="M456">
        <v>4</v>
      </c>
      <c r="N456">
        <f t="shared" si="188"/>
        <v>0.35</v>
      </c>
      <c r="O456">
        <f t="shared" si="189"/>
        <v>0.62205882352941178</v>
      </c>
      <c r="P456">
        <f t="shared" si="191"/>
        <v>0.62205882352941178</v>
      </c>
      <c r="Q456" t="str">
        <f t="shared" si="195"/>
        <v>28</v>
      </c>
      <c r="R456" t="s">
        <v>444</v>
      </c>
      <c r="S456">
        <v>28</v>
      </c>
      <c r="T456" t="b">
        <f t="shared" si="180"/>
        <v>1</v>
      </c>
      <c r="U456">
        <f t="shared" si="196"/>
        <v>0.10395963919889925</v>
      </c>
      <c r="V456">
        <f t="shared" si="192"/>
        <v>1</v>
      </c>
      <c r="W456">
        <f t="shared" si="193"/>
        <v>1</v>
      </c>
    </row>
    <row r="457" spans="1:23" x14ac:dyDescent="0.3">
      <c r="A457" t="s">
        <v>643</v>
      </c>
      <c r="B457" t="s">
        <v>644</v>
      </c>
      <c r="C457">
        <v>2569</v>
      </c>
      <c r="D457">
        <v>1272</v>
      </c>
      <c r="E457" s="1">
        <v>0.49509999999999998</v>
      </c>
      <c r="F457">
        <v>2569</v>
      </c>
      <c r="G457">
        <v>1271</v>
      </c>
      <c r="H457">
        <v>3</v>
      </c>
      <c r="I457">
        <v>4</v>
      </c>
      <c r="J457">
        <v>879</v>
      </c>
      <c r="K457">
        <v>11</v>
      </c>
      <c r="L457">
        <v>371</v>
      </c>
      <c r="M457">
        <v>3</v>
      </c>
      <c r="N457">
        <f t="shared" si="188"/>
        <v>0.29189614476789927</v>
      </c>
      <c r="O457">
        <f t="shared" si="189"/>
        <v>0.69158143194335164</v>
      </c>
      <c r="P457">
        <f t="shared" si="191"/>
        <v>0.69158143194335164</v>
      </c>
      <c r="Q457" t="str">
        <f t="shared" si="195"/>
        <v>28</v>
      </c>
      <c r="R457" t="s">
        <v>444</v>
      </c>
      <c r="S457">
        <v>28</v>
      </c>
      <c r="T457" t="b">
        <f t="shared" si="180"/>
        <v>1</v>
      </c>
      <c r="U457">
        <f t="shared" si="196"/>
        <v>0.19431279620853081</v>
      </c>
      <c r="V457">
        <f t="shared" si="192"/>
        <v>1</v>
      </c>
      <c r="W457">
        <f t="shared" si="193"/>
        <v>1</v>
      </c>
    </row>
    <row r="458" spans="1:23" x14ac:dyDescent="0.3">
      <c r="A458" t="s">
        <v>645</v>
      </c>
      <c r="B458" t="s">
        <v>646</v>
      </c>
      <c r="C458">
        <v>1898</v>
      </c>
      <c r="D458">
        <v>1065</v>
      </c>
      <c r="E458" s="1">
        <v>0.56110000000000004</v>
      </c>
      <c r="F458">
        <v>1898</v>
      </c>
      <c r="G458">
        <v>1062</v>
      </c>
      <c r="H458">
        <v>3</v>
      </c>
      <c r="I458">
        <v>4</v>
      </c>
      <c r="J458">
        <v>682</v>
      </c>
      <c r="K458">
        <v>8</v>
      </c>
      <c r="L458">
        <v>361</v>
      </c>
      <c r="M458">
        <v>4</v>
      </c>
      <c r="N458">
        <f t="shared" si="188"/>
        <v>0.339924670433145</v>
      </c>
      <c r="O458">
        <f t="shared" si="189"/>
        <v>0.64218455743879477</v>
      </c>
      <c r="P458">
        <f t="shared" si="191"/>
        <v>0.64218455743879477</v>
      </c>
      <c r="Q458" t="str">
        <f t="shared" si="195"/>
        <v>28</v>
      </c>
      <c r="R458" t="s">
        <v>444</v>
      </c>
      <c r="S458">
        <v>28</v>
      </c>
      <c r="T458" t="b">
        <f t="shared" si="180"/>
        <v>1</v>
      </c>
      <c r="U458">
        <f t="shared" si="196"/>
        <v>0.16236049533710442</v>
      </c>
      <c r="V458">
        <f t="shared" si="192"/>
        <v>1</v>
      </c>
      <c r="W458">
        <f t="shared" si="193"/>
        <v>1</v>
      </c>
    </row>
    <row r="459" spans="1:23" x14ac:dyDescent="0.3">
      <c r="A459" t="s">
        <v>647</v>
      </c>
      <c r="B459" t="s">
        <v>648</v>
      </c>
      <c r="C459">
        <v>2637</v>
      </c>
      <c r="D459">
        <v>1148</v>
      </c>
      <c r="E459" s="1">
        <v>0.43530000000000002</v>
      </c>
      <c r="F459">
        <v>2637</v>
      </c>
      <c r="G459">
        <v>1146</v>
      </c>
      <c r="H459">
        <v>5</v>
      </c>
      <c r="I459">
        <v>10</v>
      </c>
      <c r="J459">
        <v>741</v>
      </c>
      <c r="K459">
        <v>18</v>
      </c>
      <c r="L459">
        <v>368</v>
      </c>
      <c r="M459">
        <v>4</v>
      </c>
      <c r="N459">
        <f t="shared" si="188"/>
        <v>0.32111692844677137</v>
      </c>
      <c r="O459">
        <f t="shared" si="189"/>
        <v>0.6465968586387435</v>
      </c>
      <c r="P459">
        <f t="shared" si="191"/>
        <v>0.6465968586387435</v>
      </c>
      <c r="Q459" t="str">
        <f t="shared" si="195"/>
        <v>28</v>
      </c>
      <c r="R459" t="s">
        <v>444</v>
      </c>
      <c r="S459">
        <v>28</v>
      </c>
      <c r="T459" t="b">
        <f t="shared" si="180"/>
        <v>1</v>
      </c>
      <c r="U459">
        <f t="shared" si="196"/>
        <v>0.17520256841461551</v>
      </c>
      <c r="V459">
        <f t="shared" si="192"/>
        <v>1</v>
      </c>
      <c r="W459">
        <f t="shared" si="193"/>
        <v>1</v>
      </c>
    </row>
    <row r="460" spans="1:23" x14ac:dyDescent="0.3">
      <c r="A460" t="s">
        <v>649</v>
      </c>
      <c r="B460" t="s">
        <v>41</v>
      </c>
      <c r="C460">
        <v>0</v>
      </c>
      <c r="D460">
        <v>1866</v>
      </c>
      <c r="E460" t="s">
        <v>42</v>
      </c>
      <c r="F460">
        <v>0</v>
      </c>
      <c r="G460">
        <v>1859</v>
      </c>
      <c r="H460">
        <v>2</v>
      </c>
      <c r="I460">
        <v>11</v>
      </c>
      <c r="J460">
        <v>1009</v>
      </c>
      <c r="K460">
        <v>9</v>
      </c>
      <c r="L460">
        <v>820</v>
      </c>
      <c r="M460">
        <v>8</v>
      </c>
      <c r="N460">
        <f t="shared" si="188"/>
        <v>0.44109736417428724</v>
      </c>
      <c r="O460">
        <f t="shared" si="189"/>
        <v>0.54276492738031201</v>
      </c>
      <c r="P460">
        <f t="shared" si="191"/>
        <v>0.54276492738031201</v>
      </c>
      <c r="Q460" t="str">
        <f t="shared" si="195"/>
        <v>28</v>
      </c>
      <c r="R460" t="s">
        <v>444</v>
      </c>
      <c r="S460" t="s">
        <v>43</v>
      </c>
      <c r="T460" t="b">
        <f t="shared" ref="T460:T529" si="197">IF(S460="","",ISNUMBER(S460))</f>
        <v>0</v>
      </c>
      <c r="V460">
        <f t="shared" si="192"/>
        <v>1</v>
      </c>
      <c r="W460">
        <f t="shared" si="193"/>
        <v>1</v>
      </c>
    </row>
    <row r="461" spans="1:23" x14ac:dyDescent="0.3">
      <c r="A461" t="s">
        <v>649</v>
      </c>
      <c r="B461" t="s">
        <v>44</v>
      </c>
      <c r="C461">
        <v>0</v>
      </c>
      <c r="D461">
        <v>405</v>
      </c>
      <c r="E461" t="s">
        <v>42</v>
      </c>
      <c r="F461">
        <v>0</v>
      </c>
      <c r="G461">
        <v>403</v>
      </c>
      <c r="H461">
        <v>1</v>
      </c>
      <c r="I461">
        <v>1</v>
      </c>
      <c r="J461">
        <v>277</v>
      </c>
      <c r="K461">
        <v>0</v>
      </c>
      <c r="L461">
        <v>122</v>
      </c>
      <c r="M461">
        <v>2</v>
      </c>
      <c r="N461">
        <f t="shared" si="188"/>
        <v>0.30272952853598017</v>
      </c>
      <c r="O461">
        <f t="shared" si="189"/>
        <v>0.68734491315136481</v>
      </c>
      <c r="P461">
        <f t="shared" si="191"/>
        <v>0.68734491315136481</v>
      </c>
      <c r="Q461" t="str">
        <f t="shared" si="195"/>
        <v>28</v>
      </c>
      <c r="R461" t="s">
        <v>444</v>
      </c>
      <c r="S461" t="s">
        <v>45</v>
      </c>
      <c r="T461" t="b">
        <f t="shared" si="197"/>
        <v>0</v>
      </c>
      <c r="V461">
        <f t="shared" si="192"/>
        <v>1</v>
      </c>
      <c r="W461">
        <f t="shared" si="193"/>
        <v>1</v>
      </c>
    </row>
    <row r="462" spans="1:23" x14ac:dyDescent="0.3">
      <c r="A462" t="s">
        <v>649</v>
      </c>
      <c r="B462" t="s">
        <v>46</v>
      </c>
      <c r="C462">
        <v>0</v>
      </c>
      <c r="D462">
        <v>993</v>
      </c>
      <c r="E462" t="s">
        <v>42</v>
      </c>
      <c r="F462">
        <v>0</v>
      </c>
      <c r="G462">
        <v>989</v>
      </c>
      <c r="H462">
        <v>2</v>
      </c>
      <c r="I462">
        <v>6</v>
      </c>
      <c r="J462">
        <v>433</v>
      </c>
      <c r="K462">
        <v>2</v>
      </c>
      <c r="L462">
        <v>544</v>
      </c>
      <c r="M462">
        <v>2</v>
      </c>
      <c r="N462">
        <f t="shared" si="188"/>
        <v>0.55005055611729015</v>
      </c>
      <c r="O462">
        <f t="shared" si="189"/>
        <v>0.43781597573306369</v>
      </c>
      <c r="P462">
        <f t="shared" si="191"/>
        <v>2.5500505561172901</v>
      </c>
      <c r="Q462" t="str">
        <f t="shared" si="195"/>
        <v>28</v>
      </c>
      <c r="R462" t="s">
        <v>444</v>
      </c>
      <c r="S462" t="s">
        <v>47</v>
      </c>
      <c r="T462" t="b">
        <f t="shared" si="197"/>
        <v>0</v>
      </c>
      <c r="V462">
        <f t="shared" si="192"/>
        <v>1</v>
      </c>
      <c r="W462">
        <f t="shared" si="193"/>
        <v>1</v>
      </c>
    </row>
    <row r="463" spans="1:23" x14ac:dyDescent="0.3">
      <c r="A463" t="s">
        <v>650</v>
      </c>
      <c r="B463" t="s">
        <v>49</v>
      </c>
      <c r="C463">
        <f>SUM(C454:C459)</f>
        <v>13520</v>
      </c>
      <c r="D463">
        <f>SUM(D454:D459)</f>
        <v>6558</v>
      </c>
      <c r="F463">
        <f t="shared" ref="F463:M463" si="198">SUM(F454:F459)</f>
        <v>13520</v>
      </c>
      <c r="G463">
        <f t="shared" si="198"/>
        <v>6541</v>
      </c>
      <c r="H463">
        <f t="shared" si="198"/>
        <v>20</v>
      </c>
      <c r="I463">
        <f t="shared" si="198"/>
        <v>33</v>
      </c>
      <c r="J463">
        <f t="shared" si="198"/>
        <v>4234</v>
      </c>
      <c r="K463">
        <f t="shared" si="198"/>
        <v>68</v>
      </c>
      <c r="L463">
        <f t="shared" si="198"/>
        <v>2156</v>
      </c>
      <c r="M463">
        <f t="shared" si="198"/>
        <v>30</v>
      </c>
      <c r="N463">
        <f t="shared" si="188"/>
        <v>0.32961320898945118</v>
      </c>
      <c r="O463">
        <f t="shared" si="189"/>
        <v>0.64730163583549916</v>
      </c>
      <c r="P463">
        <f t="shared" si="191"/>
        <v>0.64730163583549916</v>
      </c>
      <c r="Q463" t="str">
        <f t="shared" si="195"/>
        <v>28</v>
      </c>
      <c r="S463" t="s">
        <v>50</v>
      </c>
      <c r="T463" t="b">
        <f t="shared" si="197"/>
        <v>0</v>
      </c>
      <c r="V463">
        <f t="shared" si="192"/>
        <v>1</v>
      </c>
      <c r="W463">
        <f t="shared" si="193"/>
        <v>1</v>
      </c>
    </row>
    <row r="464" spans="1:23" x14ac:dyDescent="0.3">
      <c r="N464" t="str">
        <f t="shared" si="188"/>
        <v/>
      </c>
      <c r="O464" t="str">
        <f t="shared" si="189"/>
        <v/>
      </c>
      <c r="P464" t="str">
        <f t="shared" si="191"/>
        <v/>
      </c>
      <c r="Q464" t="str">
        <f t="shared" si="195"/>
        <v/>
      </c>
      <c r="T464" t="str">
        <f t="shared" si="197"/>
        <v/>
      </c>
      <c r="V464" t="str">
        <f t="shared" si="192"/>
        <v/>
      </c>
      <c r="W464" t="str">
        <f t="shared" si="193"/>
        <v/>
      </c>
    </row>
    <row r="465" spans="1:23" x14ac:dyDescent="0.3">
      <c r="A465" t="s">
        <v>651</v>
      </c>
      <c r="B465" t="s">
        <v>652</v>
      </c>
      <c r="C465">
        <v>1796</v>
      </c>
      <c r="D465">
        <v>785</v>
      </c>
      <c r="E465" s="1">
        <v>0.43709999999999999</v>
      </c>
      <c r="F465">
        <v>1796</v>
      </c>
      <c r="G465">
        <v>785</v>
      </c>
      <c r="H465">
        <v>3</v>
      </c>
      <c r="I465">
        <v>2</v>
      </c>
      <c r="J465">
        <v>451</v>
      </c>
      <c r="K465">
        <v>13</v>
      </c>
      <c r="L465">
        <v>315</v>
      </c>
      <c r="M465">
        <v>1</v>
      </c>
      <c r="N465">
        <f t="shared" si="188"/>
        <v>0.40127388535031849</v>
      </c>
      <c r="O465">
        <f t="shared" si="189"/>
        <v>0.57452229299363056</v>
      </c>
      <c r="P465">
        <f t="shared" si="191"/>
        <v>0.57452229299363056</v>
      </c>
      <c r="Q465" t="str">
        <f t="shared" si="195"/>
        <v>29</v>
      </c>
      <c r="R465" t="s">
        <v>444</v>
      </c>
      <c r="S465">
        <v>29</v>
      </c>
      <c r="T465" t="b">
        <f t="shared" si="197"/>
        <v>1</v>
      </c>
      <c r="U465">
        <f>G465/G$475</f>
        <v>0.17102396514161219</v>
      </c>
      <c r="V465">
        <f t="shared" si="192"/>
        <v>1</v>
      </c>
      <c r="W465">
        <f t="shared" si="193"/>
        <v>1</v>
      </c>
    </row>
    <row r="466" spans="1:23" x14ac:dyDescent="0.3">
      <c r="A466" t="s">
        <v>653</v>
      </c>
      <c r="B466" t="s">
        <v>654</v>
      </c>
      <c r="C466">
        <v>1433</v>
      </c>
      <c r="D466">
        <v>740</v>
      </c>
      <c r="E466" s="1">
        <v>0.51639999999999997</v>
      </c>
      <c r="F466">
        <v>1433</v>
      </c>
      <c r="G466">
        <v>738</v>
      </c>
      <c r="H466">
        <v>2</v>
      </c>
      <c r="I466">
        <v>1</v>
      </c>
      <c r="J466">
        <v>471</v>
      </c>
      <c r="K466">
        <v>7</v>
      </c>
      <c r="L466">
        <v>254</v>
      </c>
      <c r="M466">
        <v>3</v>
      </c>
      <c r="N466">
        <f t="shared" si="188"/>
        <v>0.34417344173441733</v>
      </c>
      <c r="O466">
        <f t="shared" si="189"/>
        <v>0.63821138211382111</v>
      </c>
      <c r="P466">
        <f t="shared" si="191"/>
        <v>0.63821138211382111</v>
      </c>
      <c r="Q466" t="str">
        <f t="shared" si="195"/>
        <v>29</v>
      </c>
      <c r="R466" t="s">
        <v>444</v>
      </c>
      <c r="S466">
        <v>29</v>
      </c>
      <c r="T466" t="b">
        <f t="shared" si="197"/>
        <v>1</v>
      </c>
      <c r="U466">
        <f t="shared" ref="U466:U471" si="199">G466/G$475</f>
        <v>0.16078431372549021</v>
      </c>
      <c r="V466">
        <f t="shared" si="192"/>
        <v>1</v>
      </c>
      <c r="W466">
        <f t="shared" si="193"/>
        <v>1</v>
      </c>
    </row>
    <row r="467" spans="1:23" x14ac:dyDescent="0.3">
      <c r="A467" t="s">
        <v>655</v>
      </c>
      <c r="B467" t="s">
        <v>656</v>
      </c>
      <c r="C467">
        <v>936</v>
      </c>
      <c r="D467">
        <v>323</v>
      </c>
      <c r="E467" s="1">
        <v>0.34510000000000002</v>
      </c>
      <c r="F467">
        <v>936</v>
      </c>
      <c r="G467">
        <v>322</v>
      </c>
      <c r="H467">
        <v>1</v>
      </c>
      <c r="I467">
        <v>0</v>
      </c>
      <c r="J467">
        <v>190</v>
      </c>
      <c r="K467">
        <v>1</v>
      </c>
      <c r="L467">
        <v>129</v>
      </c>
      <c r="M467">
        <v>1</v>
      </c>
      <c r="N467">
        <f t="shared" si="188"/>
        <v>0.40062111801242234</v>
      </c>
      <c r="O467">
        <f t="shared" si="189"/>
        <v>0.59006211180124224</v>
      </c>
      <c r="P467">
        <f t="shared" si="191"/>
        <v>0.59006211180124224</v>
      </c>
      <c r="Q467" t="str">
        <f t="shared" si="195"/>
        <v>29</v>
      </c>
      <c r="R467" t="s">
        <v>444</v>
      </c>
      <c r="S467">
        <v>29</v>
      </c>
      <c r="T467" t="b">
        <f t="shared" si="197"/>
        <v>1</v>
      </c>
      <c r="U467">
        <f t="shared" si="199"/>
        <v>7.015250544662309E-2</v>
      </c>
      <c r="V467">
        <f t="shared" si="192"/>
        <v>1</v>
      </c>
      <c r="W467">
        <f t="shared" si="193"/>
        <v>1</v>
      </c>
    </row>
    <row r="468" spans="1:23" x14ac:dyDescent="0.3">
      <c r="A468" t="s">
        <v>657</v>
      </c>
      <c r="B468" t="s">
        <v>658</v>
      </c>
      <c r="C468">
        <v>1304</v>
      </c>
      <c r="D468">
        <v>558</v>
      </c>
      <c r="E468" s="1">
        <v>0.4279</v>
      </c>
      <c r="F468">
        <v>1304</v>
      </c>
      <c r="G468">
        <v>558</v>
      </c>
      <c r="H468">
        <v>1</v>
      </c>
      <c r="I468">
        <v>3</v>
      </c>
      <c r="J468">
        <v>367</v>
      </c>
      <c r="K468">
        <v>4</v>
      </c>
      <c r="L468">
        <v>177</v>
      </c>
      <c r="M468">
        <v>6</v>
      </c>
      <c r="N468">
        <f t="shared" si="188"/>
        <v>0.31720430107526881</v>
      </c>
      <c r="O468">
        <f t="shared" si="189"/>
        <v>0.6577060931899642</v>
      </c>
      <c r="P468">
        <f t="shared" si="191"/>
        <v>0.6577060931899642</v>
      </c>
      <c r="Q468" t="str">
        <f t="shared" si="195"/>
        <v>29</v>
      </c>
      <c r="R468" t="s">
        <v>444</v>
      </c>
      <c r="S468">
        <v>29</v>
      </c>
      <c r="T468" t="b">
        <f t="shared" si="197"/>
        <v>1</v>
      </c>
      <c r="U468">
        <f t="shared" si="199"/>
        <v>0.12156862745098039</v>
      </c>
      <c r="V468">
        <f t="shared" si="192"/>
        <v>1</v>
      </c>
      <c r="W468">
        <f t="shared" si="193"/>
        <v>1</v>
      </c>
    </row>
    <row r="469" spans="1:23" x14ac:dyDescent="0.3">
      <c r="A469" t="s">
        <v>659</v>
      </c>
      <c r="B469" t="s">
        <v>660</v>
      </c>
      <c r="C469">
        <v>1315</v>
      </c>
      <c r="D469">
        <v>450</v>
      </c>
      <c r="E469" s="1">
        <v>0.3422</v>
      </c>
      <c r="F469">
        <v>1315</v>
      </c>
      <c r="G469">
        <v>450</v>
      </c>
      <c r="H469">
        <v>2</v>
      </c>
      <c r="I469">
        <v>2</v>
      </c>
      <c r="J469">
        <v>268</v>
      </c>
      <c r="K469">
        <v>9</v>
      </c>
      <c r="L469">
        <v>165</v>
      </c>
      <c r="M469">
        <v>4</v>
      </c>
      <c r="N469">
        <f t="shared" si="188"/>
        <v>0.36666666666666664</v>
      </c>
      <c r="O469">
        <f t="shared" si="189"/>
        <v>0.5955555555555555</v>
      </c>
      <c r="P469">
        <f t="shared" si="191"/>
        <v>0.5955555555555555</v>
      </c>
      <c r="Q469" t="str">
        <f t="shared" si="195"/>
        <v>29</v>
      </c>
      <c r="R469" t="s">
        <v>444</v>
      </c>
      <c r="S469">
        <v>29</v>
      </c>
      <c r="T469" t="b">
        <f t="shared" si="197"/>
        <v>1</v>
      </c>
      <c r="U469">
        <f t="shared" si="199"/>
        <v>9.8039215686274508E-2</v>
      </c>
      <c r="V469">
        <f t="shared" si="192"/>
        <v>1</v>
      </c>
      <c r="W469">
        <f t="shared" si="193"/>
        <v>1</v>
      </c>
    </row>
    <row r="470" spans="1:23" x14ac:dyDescent="0.3">
      <c r="A470" t="s">
        <v>661</v>
      </c>
      <c r="B470" t="s">
        <v>662</v>
      </c>
      <c r="C470">
        <v>1937</v>
      </c>
      <c r="D470">
        <v>801</v>
      </c>
      <c r="E470" s="1">
        <v>0.41349999999999998</v>
      </c>
      <c r="F470">
        <v>1937</v>
      </c>
      <c r="G470">
        <v>800</v>
      </c>
      <c r="H470">
        <v>0</v>
      </c>
      <c r="I470">
        <v>3</v>
      </c>
      <c r="J470">
        <v>510</v>
      </c>
      <c r="K470">
        <v>15</v>
      </c>
      <c r="L470">
        <v>269</v>
      </c>
      <c r="M470">
        <v>3</v>
      </c>
      <c r="N470">
        <f t="shared" si="188"/>
        <v>0.33624999999999999</v>
      </c>
      <c r="O470">
        <f t="shared" si="189"/>
        <v>0.63749999999999996</v>
      </c>
      <c r="P470">
        <f t="shared" si="191"/>
        <v>0.63749999999999996</v>
      </c>
      <c r="Q470" t="str">
        <f t="shared" si="195"/>
        <v>29</v>
      </c>
      <c r="R470" t="s">
        <v>444</v>
      </c>
      <c r="S470">
        <v>29</v>
      </c>
      <c r="T470" t="b">
        <f t="shared" si="197"/>
        <v>1</v>
      </c>
      <c r="U470">
        <f t="shared" si="199"/>
        <v>0.17429193899782136</v>
      </c>
      <c r="V470">
        <f t="shared" si="192"/>
        <v>1</v>
      </c>
      <c r="W470">
        <f t="shared" si="193"/>
        <v>1</v>
      </c>
    </row>
    <row r="471" spans="1:23" x14ac:dyDescent="0.3">
      <c r="A471" t="s">
        <v>663</v>
      </c>
      <c r="B471" t="s">
        <v>664</v>
      </c>
      <c r="C471">
        <v>2542</v>
      </c>
      <c r="D471">
        <v>938</v>
      </c>
      <c r="E471" s="1">
        <v>0.36899999999999999</v>
      </c>
      <c r="F471">
        <v>2542</v>
      </c>
      <c r="G471">
        <v>937</v>
      </c>
      <c r="H471">
        <v>3</v>
      </c>
      <c r="I471">
        <v>4</v>
      </c>
      <c r="J471">
        <v>580</v>
      </c>
      <c r="K471">
        <v>7</v>
      </c>
      <c r="L471">
        <v>336</v>
      </c>
      <c r="M471">
        <v>7</v>
      </c>
      <c r="N471">
        <f t="shared" si="188"/>
        <v>0.35859124866595515</v>
      </c>
      <c r="O471">
        <f t="shared" si="189"/>
        <v>0.6189967982924226</v>
      </c>
      <c r="P471">
        <f t="shared" si="191"/>
        <v>0.6189967982924226</v>
      </c>
      <c r="Q471" t="str">
        <f t="shared" si="195"/>
        <v>29</v>
      </c>
      <c r="R471" t="s">
        <v>444</v>
      </c>
      <c r="S471">
        <v>29</v>
      </c>
      <c r="T471" t="b">
        <f t="shared" si="197"/>
        <v>1</v>
      </c>
      <c r="U471">
        <f t="shared" si="199"/>
        <v>0.20413943355119826</v>
      </c>
      <c r="V471">
        <f t="shared" si="192"/>
        <v>1</v>
      </c>
      <c r="W471">
        <f t="shared" si="193"/>
        <v>1</v>
      </c>
    </row>
    <row r="472" spans="1:23" x14ac:dyDescent="0.3">
      <c r="A472" t="s">
        <v>665</v>
      </c>
      <c r="B472" t="s">
        <v>41</v>
      </c>
      <c r="C472">
        <v>0</v>
      </c>
      <c r="D472">
        <v>1250</v>
      </c>
      <c r="E472" t="s">
        <v>42</v>
      </c>
      <c r="F472">
        <v>0</v>
      </c>
      <c r="G472">
        <v>1244</v>
      </c>
      <c r="H472">
        <v>1</v>
      </c>
      <c r="I472">
        <v>1</v>
      </c>
      <c r="J472">
        <v>704</v>
      </c>
      <c r="K472">
        <v>10</v>
      </c>
      <c r="L472">
        <v>518</v>
      </c>
      <c r="M472">
        <v>10</v>
      </c>
      <c r="N472">
        <f t="shared" si="188"/>
        <v>0.41639871382636656</v>
      </c>
      <c r="O472">
        <f t="shared" si="189"/>
        <v>0.56591639871382637</v>
      </c>
      <c r="P472">
        <f t="shared" si="191"/>
        <v>0.56591639871382637</v>
      </c>
      <c r="Q472" t="str">
        <f t="shared" si="195"/>
        <v>29</v>
      </c>
      <c r="R472" t="s">
        <v>444</v>
      </c>
      <c r="S472" t="s">
        <v>43</v>
      </c>
      <c r="T472" t="b">
        <f t="shared" si="197"/>
        <v>0</v>
      </c>
      <c r="V472">
        <f t="shared" si="192"/>
        <v>1</v>
      </c>
      <c r="W472">
        <f t="shared" si="193"/>
        <v>1</v>
      </c>
    </row>
    <row r="473" spans="1:23" x14ac:dyDescent="0.3">
      <c r="A473" t="s">
        <v>665</v>
      </c>
      <c r="B473" t="s">
        <v>44</v>
      </c>
      <c r="C473">
        <v>0</v>
      </c>
      <c r="D473">
        <v>549</v>
      </c>
      <c r="E473" t="s">
        <v>42</v>
      </c>
      <c r="F473">
        <v>0</v>
      </c>
      <c r="G473">
        <v>545</v>
      </c>
      <c r="H473">
        <v>1</v>
      </c>
      <c r="I473">
        <v>4</v>
      </c>
      <c r="J473">
        <v>336</v>
      </c>
      <c r="K473">
        <v>5</v>
      </c>
      <c r="L473">
        <v>198</v>
      </c>
      <c r="M473">
        <v>1</v>
      </c>
      <c r="N473">
        <f t="shared" si="188"/>
        <v>0.363302752293578</v>
      </c>
      <c r="O473">
        <f t="shared" si="189"/>
        <v>0.61651376146788994</v>
      </c>
      <c r="P473">
        <f t="shared" si="191"/>
        <v>0.61651376146788994</v>
      </c>
      <c r="Q473" t="str">
        <f t="shared" si="195"/>
        <v>29</v>
      </c>
      <c r="R473" t="s">
        <v>444</v>
      </c>
      <c r="S473" t="s">
        <v>45</v>
      </c>
      <c r="T473" t="b">
        <f t="shared" si="197"/>
        <v>0</v>
      </c>
      <c r="V473">
        <f t="shared" si="192"/>
        <v>1</v>
      </c>
      <c r="W473">
        <f t="shared" si="193"/>
        <v>1</v>
      </c>
    </row>
    <row r="474" spans="1:23" x14ac:dyDescent="0.3">
      <c r="A474" t="s">
        <v>665</v>
      </c>
      <c r="B474" t="s">
        <v>46</v>
      </c>
      <c r="C474">
        <v>0</v>
      </c>
      <c r="D474">
        <v>585</v>
      </c>
      <c r="E474" t="s">
        <v>42</v>
      </c>
      <c r="F474">
        <v>0</v>
      </c>
      <c r="G474">
        <v>583</v>
      </c>
      <c r="H474">
        <v>2</v>
      </c>
      <c r="I474">
        <v>2</v>
      </c>
      <c r="J474">
        <v>250</v>
      </c>
      <c r="K474">
        <v>3</v>
      </c>
      <c r="L474">
        <v>323</v>
      </c>
      <c r="M474">
        <v>3</v>
      </c>
      <c r="N474">
        <f t="shared" si="188"/>
        <v>0.55403087478559176</v>
      </c>
      <c r="O474">
        <f t="shared" si="189"/>
        <v>0.42881646655231559</v>
      </c>
      <c r="P474">
        <f t="shared" si="191"/>
        <v>2.5540308747855915</v>
      </c>
      <c r="Q474" t="str">
        <f t="shared" si="195"/>
        <v>29</v>
      </c>
      <c r="R474" t="s">
        <v>444</v>
      </c>
      <c r="S474" t="s">
        <v>47</v>
      </c>
      <c r="T474" t="b">
        <f t="shared" si="197"/>
        <v>0</v>
      </c>
      <c r="V474">
        <f t="shared" si="192"/>
        <v>1</v>
      </c>
      <c r="W474">
        <f t="shared" si="193"/>
        <v>1</v>
      </c>
    </row>
    <row r="475" spans="1:23" x14ac:dyDescent="0.3">
      <c r="A475" t="s">
        <v>666</v>
      </c>
      <c r="B475" t="s">
        <v>49</v>
      </c>
      <c r="C475">
        <f>SUM(C465:C471)</f>
        <v>11263</v>
      </c>
      <c r="D475">
        <f>SUM(D465:D471)</f>
        <v>4595</v>
      </c>
      <c r="F475">
        <f t="shared" ref="F475:M475" si="200">SUM(F465:F471)</f>
        <v>11263</v>
      </c>
      <c r="G475">
        <f t="shared" si="200"/>
        <v>4590</v>
      </c>
      <c r="H475">
        <f t="shared" si="200"/>
        <v>12</v>
      </c>
      <c r="I475">
        <f t="shared" si="200"/>
        <v>15</v>
      </c>
      <c r="J475">
        <f t="shared" si="200"/>
        <v>2837</v>
      </c>
      <c r="K475">
        <f t="shared" si="200"/>
        <v>56</v>
      </c>
      <c r="L475">
        <f t="shared" si="200"/>
        <v>1645</v>
      </c>
      <c r="M475">
        <f t="shared" si="200"/>
        <v>25</v>
      </c>
      <c r="N475">
        <f t="shared" si="188"/>
        <v>0.35838779956427014</v>
      </c>
      <c r="O475">
        <f t="shared" si="189"/>
        <v>0.61808278867102395</v>
      </c>
      <c r="P475">
        <f t="shared" si="191"/>
        <v>0.61808278867102395</v>
      </c>
      <c r="Q475" t="str">
        <f t="shared" si="195"/>
        <v>29</v>
      </c>
      <c r="S475" t="s">
        <v>50</v>
      </c>
      <c r="T475" t="b">
        <f t="shared" si="197"/>
        <v>0</v>
      </c>
      <c r="V475">
        <f t="shared" si="192"/>
        <v>1</v>
      </c>
      <c r="W475">
        <f t="shared" si="193"/>
        <v>1</v>
      </c>
    </row>
    <row r="476" spans="1:23" x14ac:dyDescent="0.3">
      <c r="N476" t="str">
        <f t="shared" si="188"/>
        <v/>
      </c>
      <c r="O476" t="str">
        <f t="shared" si="189"/>
        <v/>
      </c>
      <c r="P476" t="str">
        <f t="shared" si="191"/>
        <v/>
      </c>
      <c r="Q476" t="str">
        <f t="shared" si="195"/>
        <v/>
      </c>
      <c r="T476" t="str">
        <f t="shared" si="197"/>
        <v/>
      </c>
      <c r="V476" t="str">
        <f t="shared" si="192"/>
        <v/>
      </c>
      <c r="W476" t="str">
        <f t="shared" si="193"/>
        <v/>
      </c>
    </row>
    <row r="477" spans="1:23" x14ac:dyDescent="0.3">
      <c r="A477" t="s">
        <v>667</v>
      </c>
      <c r="B477" t="s">
        <v>668</v>
      </c>
      <c r="C477">
        <v>2456</v>
      </c>
      <c r="D477">
        <v>1190</v>
      </c>
      <c r="E477" s="1">
        <v>0.48449999999999999</v>
      </c>
      <c r="F477">
        <v>2456</v>
      </c>
      <c r="G477">
        <v>1187</v>
      </c>
      <c r="H477">
        <v>4</v>
      </c>
      <c r="I477">
        <v>6</v>
      </c>
      <c r="J477">
        <v>762</v>
      </c>
      <c r="K477">
        <v>12</v>
      </c>
      <c r="L477">
        <v>395</v>
      </c>
      <c r="M477">
        <v>8</v>
      </c>
      <c r="N477">
        <f t="shared" si="188"/>
        <v>0.33277169334456613</v>
      </c>
      <c r="O477">
        <f t="shared" si="189"/>
        <v>0.64195450716090985</v>
      </c>
      <c r="P477">
        <f t="shared" si="191"/>
        <v>0.64195450716090985</v>
      </c>
      <c r="Q477" t="str">
        <f t="shared" si="195"/>
        <v>30</v>
      </c>
      <c r="R477" t="s">
        <v>444</v>
      </c>
      <c r="S477">
        <v>30</v>
      </c>
      <c r="T477" t="b">
        <f t="shared" si="197"/>
        <v>1</v>
      </c>
      <c r="U477">
        <f>G477/G$487</f>
        <v>0.19238249594813614</v>
      </c>
      <c r="V477">
        <f t="shared" si="192"/>
        <v>1</v>
      </c>
      <c r="W477">
        <f t="shared" si="193"/>
        <v>1</v>
      </c>
    </row>
    <row r="478" spans="1:23" x14ac:dyDescent="0.3">
      <c r="A478" t="s">
        <v>669</v>
      </c>
      <c r="B478" t="s">
        <v>670</v>
      </c>
      <c r="C478">
        <v>2732</v>
      </c>
      <c r="D478">
        <v>1286</v>
      </c>
      <c r="E478" s="1">
        <v>0.47070000000000001</v>
      </c>
      <c r="F478">
        <v>2732</v>
      </c>
      <c r="G478">
        <v>1284</v>
      </c>
      <c r="H478">
        <v>3</v>
      </c>
      <c r="I478">
        <v>3</v>
      </c>
      <c r="J478">
        <v>798</v>
      </c>
      <c r="K478">
        <v>10</v>
      </c>
      <c r="L478">
        <v>464</v>
      </c>
      <c r="M478">
        <v>6</v>
      </c>
      <c r="N478">
        <f t="shared" si="188"/>
        <v>0.36137071651090341</v>
      </c>
      <c r="O478">
        <f t="shared" si="189"/>
        <v>0.62149532710280375</v>
      </c>
      <c r="P478">
        <f t="shared" si="191"/>
        <v>0.62149532710280375</v>
      </c>
      <c r="Q478" t="str">
        <f t="shared" si="195"/>
        <v>30</v>
      </c>
      <c r="R478" t="s">
        <v>444</v>
      </c>
      <c r="S478">
        <v>30</v>
      </c>
      <c r="T478" t="b">
        <f t="shared" si="197"/>
        <v>1</v>
      </c>
      <c r="U478">
        <f t="shared" ref="U478:U483" si="201">G478/G$487</f>
        <v>0.20810372771474878</v>
      </c>
      <c r="V478">
        <f t="shared" si="192"/>
        <v>1</v>
      </c>
      <c r="W478">
        <f t="shared" si="193"/>
        <v>1</v>
      </c>
    </row>
    <row r="479" spans="1:23" x14ac:dyDescent="0.3">
      <c r="A479" t="s">
        <v>671</v>
      </c>
      <c r="B479" t="s">
        <v>672</v>
      </c>
      <c r="C479">
        <v>809</v>
      </c>
      <c r="D479">
        <v>422</v>
      </c>
      <c r="E479" s="1">
        <v>0.52159999999999995</v>
      </c>
      <c r="F479">
        <v>809</v>
      </c>
      <c r="G479">
        <v>420</v>
      </c>
      <c r="H479">
        <v>0</v>
      </c>
      <c r="I479">
        <v>1</v>
      </c>
      <c r="J479">
        <v>266</v>
      </c>
      <c r="K479">
        <v>8</v>
      </c>
      <c r="L479">
        <v>143</v>
      </c>
      <c r="M479">
        <v>2</v>
      </c>
      <c r="N479">
        <f t="shared" si="188"/>
        <v>0.34047619047619049</v>
      </c>
      <c r="O479">
        <f t="shared" si="189"/>
        <v>0.6333333333333333</v>
      </c>
      <c r="P479">
        <f t="shared" si="191"/>
        <v>0.6333333333333333</v>
      </c>
      <c r="Q479" t="str">
        <f t="shared" si="195"/>
        <v>30</v>
      </c>
      <c r="R479" t="s">
        <v>444</v>
      </c>
      <c r="S479">
        <v>30</v>
      </c>
      <c r="T479" t="b">
        <f t="shared" si="197"/>
        <v>1</v>
      </c>
      <c r="U479">
        <f t="shared" si="201"/>
        <v>6.8071312803889783E-2</v>
      </c>
      <c r="V479">
        <f t="shared" si="192"/>
        <v>1</v>
      </c>
      <c r="W479">
        <f t="shared" si="193"/>
        <v>1</v>
      </c>
    </row>
    <row r="480" spans="1:23" x14ac:dyDescent="0.3">
      <c r="A480" t="s">
        <v>673</v>
      </c>
      <c r="B480" t="s">
        <v>674</v>
      </c>
      <c r="C480">
        <v>1290</v>
      </c>
      <c r="D480">
        <v>674</v>
      </c>
      <c r="E480" s="1">
        <v>0.52249999999999996</v>
      </c>
      <c r="F480">
        <v>1290</v>
      </c>
      <c r="G480">
        <v>671</v>
      </c>
      <c r="H480">
        <v>2</v>
      </c>
      <c r="I480">
        <v>7</v>
      </c>
      <c r="J480">
        <v>436</v>
      </c>
      <c r="K480">
        <v>5</v>
      </c>
      <c r="L480">
        <v>220</v>
      </c>
      <c r="M480">
        <v>1</v>
      </c>
      <c r="N480">
        <f t="shared" si="188"/>
        <v>0.32786885245901637</v>
      </c>
      <c r="O480">
        <f t="shared" si="189"/>
        <v>0.64977645305514153</v>
      </c>
      <c r="P480">
        <f t="shared" si="191"/>
        <v>0.64977645305514153</v>
      </c>
      <c r="Q480" t="str">
        <f t="shared" si="195"/>
        <v>30</v>
      </c>
      <c r="R480" t="s">
        <v>444</v>
      </c>
      <c r="S480">
        <v>30</v>
      </c>
      <c r="T480" t="b">
        <f t="shared" si="197"/>
        <v>1</v>
      </c>
      <c r="U480">
        <f t="shared" si="201"/>
        <v>0.10875202593192869</v>
      </c>
      <c r="V480">
        <f t="shared" si="192"/>
        <v>1</v>
      </c>
      <c r="W480">
        <f t="shared" si="193"/>
        <v>1</v>
      </c>
    </row>
    <row r="481" spans="1:23" x14ac:dyDescent="0.3">
      <c r="A481" t="s">
        <v>675</v>
      </c>
      <c r="B481" t="s">
        <v>676</v>
      </c>
      <c r="C481">
        <v>2045</v>
      </c>
      <c r="D481">
        <v>947</v>
      </c>
      <c r="E481" s="1">
        <v>0.46310000000000001</v>
      </c>
      <c r="F481">
        <v>2045</v>
      </c>
      <c r="G481">
        <v>944</v>
      </c>
      <c r="H481">
        <v>0</v>
      </c>
      <c r="I481">
        <v>2</v>
      </c>
      <c r="J481">
        <v>603</v>
      </c>
      <c r="K481">
        <v>10</v>
      </c>
      <c r="L481">
        <v>326</v>
      </c>
      <c r="M481">
        <v>3</v>
      </c>
      <c r="N481">
        <f t="shared" si="188"/>
        <v>0.34533898305084748</v>
      </c>
      <c r="O481">
        <f t="shared" si="189"/>
        <v>0.63877118644067798</v>
      </c>
      <c r="P481">
        <f t="shared" si="191"/>
        <v>0.63877118644067798</v>
      </c>
      <c r="Q481" t="str">
        <f t="shared" si="195"/>
        <v>30</v>
      </c>
      <c r="R481" t="s">
        <v>444</v>
      </c>
      <c r="S481">
        <v>30</v>
      </c>
      <c r="T481" t="b">
        <f t="shared" si="197"/>
        <v>1</v>
      </c>
      <c r="U481">
        <f t="shared" si="201"/>
        <v>0.15299837925445706</v>
      </c>
      <c r="V481">
        <f t="shared" si="192"/>
        <v>1</v>
      </c>
      <c r="W481">
        <f t="shared" si="193"/>
        <v>1</v>
      </c>
    </row>
    <row r="482" spans="1:23" x14ac:dyDescent="0.3">
      <c r="A482" t="s">
        <v>677</v>
      </c>
      <c r="B482" t="s">
        <v>678</v>
      </c>
      <c r="C482">
        <v>1727</v>
      </c>
      <c r="D482">
        <v>936</v>
      </c>
      <c r="E482" s="1">
        <v>0.54200000000000004</v>
      </c>
      <c r="F482">
        <v>1727</v>
      </c>
      <c r="G482">
        <v>934</v>
      </c>
      <c r="H482">
        <v>4</v>
      </c>
      <c r="I482">
        <v>1</v>
      </c>
      <c r="J482">
        <v>617</v>
      </c>
      <c r="K482">
        <v>13</v>
      </c>
      <c r="L482">
        <v>295</v>
      </c>
      <c r="M482">
        <v>4</v>
      </c>
      <c r="N482">
        <f t="shared" si="188"/>
        <v>0.3158458244111349</v>
      </c>
      <c r="O482">
        <f t="shared" si="189"/>
        <v>0.66059957173447537</v>
      </c>
      <c r="P482">
        <f t="shared" si="191"/>
        <v>0.66059957173447537</v>
      </c>
      <c r="Q482" t="str">
        <f t="shared" si="195"/>
        <v>30</v>
      </c>
      <c r="R482" t="s">
        <v>444</v>
      </c>
      <c r="S482">
        <v>30</v>
      </c>
      <c r="T482" t="b">
        <f t="shared" si="197"/>
        <v>1</v>
      </c>
      <c r="U482">
        <f t="shared" si="201"/>
        <v>0.15137763371150728</v>
      </c>
      <c r="V482">
        <f t="shared" si="192"/>
        <v>1</v>
      </c>
      <c r="W482">
        <f t="shared" si="193"/>
        <v>1</v>
      </c>
    </row>
    <row r="483" spans="1:23" x14ac:dyDescent="0.3">
      <c r="A483" t="s">
        <v>679</v>
      </c>
      <c r="B483" t="s">
        <v>680</v>
      </c>
      <c r="C483">
        <v>1702</v>
      </c>
      <c r="D483">
        <v>732</v>
      </c>
      <c r="E483" s="1">
        <v>0.43009999999999998</v>
      </c>
      <c r="F483">
        <v>1702</v>
      </c>
      <c r="G483">
        <v>730</v>
      </c>
      <c r="H483">
        <v>1</v>
      </c>
      <c r="I483">
        <v>5</v>
      </c>
      <c r="J483">
        <v>467</v>
      </c>
      <c r="K483">
        <v>9</v>
      </c>
      <c r="L483">
        <v>245</v>
      </c>
      <c r="M483">
        <v>3</v>
      </c>
      <c r="N483">
        <f t="shared" si="188"/>
        <v>0.33561643835616439</v>
      </c>
      <c r="O483">
        <f t="shared" si="189"/>
        <v>0.63972602739726026</v>
      </c>
      <c r="P483">
        <f t="shared" si="191"/>
        <v>0.63972602739726026</v>
      </c>
      <c r="Q483" t="str">
        <f t="shared" si="195"/>
        <v>30</v>
      </c>
      <c r="R483" t="s">
        <v>444</v>
      </c>
      <c r="S483">
        <v>30</v>
      </c>
      <c r="T483" t="b">
        <f t="shared" si="197"/>
        <v>1</v>
      </c>
      <c r="U483">
        <f t="shared" si="201"/>
        <v>0.11831442463533225</v>
      </c>
      <c r="V483">
        <f t="shared" si="192"/>
        <v>1</v>
      </c>
      <c r="W483">
        <f t="shared" si="193"/>
        <v>1</v>
      </c>
    </row>
    <row r="484" spans="1:23" x14ac:dyDescent="0.3">
      <c r="A484" t="s">
        <v>681</v>
      </c>
      <c r="B484" t="s">
        <v>41</v>
      </c>
      <c r="C484">
        <v>0</v>
      </c>
      <c r="D484">
        <v>1527</v>
      </c>
      <c r="E484" t="s">
        <v>42</v>
      </c>
      <c r="F484">
        <v>0</v>
      </c>
      <c r="G484">
        <v>1524</v>
      </c>
      <c r="H484">
        <v>5</v>
      </c>
      <c r="I484">
        <v>6</v>
      </c>
      <c r="J484">
        <v>803</v>
      </c>
      <c r="K484">
        <v>18</v>
      </c>
      <c r="L484">
        <v>683</v>
      </c>
      <c r="M484">
        <v>9</v>
      </c>
      <c r="N484">
        <f t="shared" si="188"/>
        <v>0.44816272965879267</v>
      </c>
      <c r="O484">
        <f t="shared" si="189"/>
        <v>0.5269028871391076</v>
      </c>
      <c r="P484">
        <f t="shared" si="191"/>
        <v>0.5269028871391076</v>
      </c>
      <c r="Q484" t="str">
        <f t="shared" si="195"/>
        <v>30</v>
      </c>
      <c r="R484" t="s">
        <v>444</v>
      </c>
      <c r="S484" t="s">
        <v>43</v>
      </c>
      <c r="T484" t="b">
        <f t="shared" si="197"/>
        <v>0</v>
      </c>
      <c r="V484">
        <f t="shared" si="192"/>
        <v>1</v>
      </c>
      <c r="W484">
        <f t="shared" si="193"/>
        <v>1</v>
      </c>
    </row>
    <row r="485" spans="1:23" x14ac:dyDescent="0.3">
      <c r="A485" t="s">
        <v>681</v>
      </c>
      <c r="B485" t="s">
        <v>44</v>
      </c>
      <c r="C485">
        <v>0</v>
      </c>
      <c r="D485">
        <v>589</v>
      </c>
      <c r="E485" t="s">
        <v>42</v>
      </c>
      <c r="F485">
        <v>0</v>
      </c>
      <c r="G485">
        <v>587</v>
      </c>
      <c r="H485">
        <v>3</v>
      </c>
      <c r="I485">
        <v>1</v>
      </c>
      <c r="J485">
        <v>363</v>
      </c>
      <c r="K485">
        <v>9</v>
      </c>
      <c r="L485">
        <v>208</v>
      </c>
      <c r="M485">
        <v>3</v>
      </c>
      <c r="N485">
        <f t="shared" si="188"/>
        <v>0.35434412265758092</v>
      </c>
      <c r="O485">
        <f t="shared" si="189"/>
        <v>0.61839863713798982</v>
      </c>
      <c r="P485">
        <f t="shared" si="191"/>
        <v>0.61839863713798982</v>
      </c>
      <c r="Q485" t="str">
        <f t="shared" si="195"/>
        <v>30</v>
      </c>
      <c r="R485" t="s">
        <v>444</v>
      </c>
      <c r="S485" t="s">
        <v>45</v>
      </c>
      <c r="T485" t="b">
        <f t="shared" si="197"/>
        <v>0</v>
      </c>
      <c r="V485">
        <f t="shared" si="192"/>
        <v>1</v>
      </c>
      <c r="W485">
        <f t="shared" si="193"/>
        <v>1</v>
      </c>
    </row>
    <row r="486" spans="1:23" x14ac:dyDescent="0.3">
      <c r="A486" t="s">
        <v>681</v>
      </c>
      <c r="B486" t="s">
        <v>46</v>
      </c>
      <c r="C486">
        <v>0</v>
      </c>
      <c r="D486">
        <v>905</v>
      </c>
      <c r="E486" t="s">
        <v>42</v>
      </c>
      <c r="F486">
        <v>0</v>
      </c>
      <c r="G486">
        <v>902</v>
      </c>
      <c r="H486">
        <v>0</v>
      </c>
      <c r="I486">
        <v>2</v>
      </c>
      <c r="J486">
        <v>385</v>
      </c>
      <c r="K486">
        <v>5</v>
      </c>
      <c r="L486">
        <v>507</v>
      </c>
      <c r="M486">
        <v>3</v>
      </c>
      <c r="N486">
        <f t="shared" si="188"/>
        <v>0.56208425720620847</v>
      </c>
      <c r="O486">
        <f t="shared" si="189"/>
        <v>0.42682926829268292</v>
      </c>
      <c r="P486">
        <f t="shared" si="191"/>
        <v>2.5620842572062084</v>
      </c>
      <c r="Q486" t="str">
        <f t="shared" si="195"/>
        <v>30</v>
      </c>
      <c r="R486" t="s">
        <v>444</v>
      </c>
      <c r="S486" t="s">
        <v>47</v>
      </c>
      <c r="T486" t="b">
        <f t="shared" si="197"/>
        <v>0</v>
      </c>
      <c r="V486">
        <f t="shared" si="192"/>
        <v>1</v>
      </c>
      <c r="W486">
        <f t="shared" si="193"/>
        <v>1</v>
      </c>
    </row>
    <row r="487" spans="1:23" x14ac:dyDescent="0.3">
      <c r="A487" t="s">
        <v>682</v>
      </c>
      <c r="B487" t="s">
        <v>49</v>
      </c>
      <c r="C487">
        <f>SUM(C477:C483)</f>
        <v>12761</v>
      </c>
      <c r="D487">
        <f>SUM(D477:D483)</f>
        <v>6187</v>
      </c>
      <c r="F487">
        <f t="shared" ref="F487:M487" si="202">SUM(F477:F483)</f>
        <v>12761</v>
      </c>
      <c r="G487">
        <f t="shared" si="202"/>
        <v>6170</v>
      </c>
      <c r="H487">
        <f t="shared" si="202"/>
        <v>14</v>
      </c>
      <c r="I487">
        <f t="shared" si="202"/>
        <v>25</v>
      </c>
      <c r="J487">
        <f t="shared" si="202"/>
        <v>3949</v>
      </c>
      <c r="K487">
        <f t="shared" si="202"/>
        <v>67</v>
      </c>
      <c r="L487">
        <f t="shared" si="202"/>
        <v>2088</v>
      </c>
      <c r="M487">
        <f t="shared" si="202"/>
        <v>27</v>
      </c>
      <c r="N487">
        <f t="shared" si="188"/>
        <v>0.33841166936790923</v>
      </c>
      <c r="O487">
        <f t="shared" si="189"/>
        <v>0.64003241491085905</v>
      </c>
      <c r="P487">
        <f t="shared" si="191"/>
        <v>0.64003241491085905</v>
      </c>
      <c r="Q487" t="str">
        <f t="shared" si="195"/>
        <v>30</v>
      </c>
      <c r="S487" t="s">
        <v>50</v>
      </c>
      <c r="T487" t="b">
        <f t="shared" si="197"/>
        <v>0</v>
      </c>
      <c r="V487">
        <f t="shared" si="192"/>
        <v>1</v>
      </c>
      <c r="W487">
        <f t="shared" si="193"/>
        <v>1</v>
      </c>
    </row>
    <row r="488" spans="1:23" x14ac:dyDescent="0.3">
      <c r="N488" t="str">
        <f t="shared" si="188"/>
        <v/>
      </c>
      <c r="O488" t="str">
        <f t="shared" si="189"/>
        <v/>
      </c>
      <c r="P488" t="str">
        <f t="shared" si="191"/>
        <v/>
      </c>
      <c r="Q488" t="str">
        <f t="shared" si="195"/>
        <v/>
      </c>
      <c r="T488" t="str">
        <f t="shared" si="197"/>
        <v/>
      </c>
      <c r="V488" t="str">
        <f t="shared" si="192"/>
        <v/>
      </c>
      <c r="W488" t="str">
        <f t="shared" si="193"/>
        <v/>
      </c>
    </row>
    <row r="489" spans="1:23" x14ac:dyDescent="0.3">
      <c r="A489" t="s">
        <v>683</v>
      </c>
      <c r="B489" t="s">
        <v>684</v>
      </c>
      <c r="C489">
        <v>1469</v>
      </c>
      <c r="D489">
        <v>604</v>
      </c>
      <c r="E489" s="1">
        <v>0.41120000000000001</v>
      </c>
      <c r="F489">
        <v>1469</v>
      </c>
      <c r="G489">
        <v>604</v>
      </c>
      <c r="H489">
        <v>5</v>
      </c>
      <c r="I489">
        <v>1</v>
      </c>
      <c r="J489">
        <v>377</v>
      </c>
      <c r="K489">
        <v>7</v>
      </c>
      <c r="L489">
        <v>209</v>
      </c>
      <c r="M489">
        <v>5</v>
      </c>
      <c r="N489">
        <f t="shared" si="188"/>
        <v>0.34602649006622516</v>
      </c>
      <c r="O489">
        <f t="shared" si="189"/>
        <v>0.6241721854304636</v>
      </c>
      <c r="P489">
        <f t="shared" si="191"/>
        <v>0.6241721854304636</v>
      </c>
      <c r="Q489" t="str">
        <f t="shared" si="195"/>
        <v>31</v>
      </c>
      <c r="R489" t="s">
        <v>444</v>
      </c>
      <c r="S489">
        <v>31</v>
      </c>
      <c r="T489" t="b">
        <f t="shared" si="197"/>
        <v>1</v>
      </c>
      <c r="U489">
        <f>F489/F$500</f>
        <v>0.10671994188158372</v>
      </c>
      <c r="V489">
        <f t="shared" si="192"/>
        <v>1</v>
      </c>
      <c r="W489">
        <f t="shared" si="193"/>
        <v>1</v>
      </c>
    </row>
    <row r="490" spans="1:23" x14ac:dyDescent="0.3">
      <c r="A490" t="s">
        <v>685</v>
      </c>
      <c r="B490" t="s">
        <v>686</v>
      </c>
      <c r="C490">
        <v>2365</v>
      </c>
      <c r="D490">
        <v>1195</v>
      </c>
      <c r="E490" s="1">
        <v>0.50529999999999997</v>
      </c>
      <c r="F490">
        <v>2365</v>
      </c>
      <c r="G490">
        <v>1192</v>
      </c>
      <c r="H490">
        <v>2</v>
      </c>
      <c r="I490">
        <v>5</v>
      </c>
      <c r="J490">
        <v>831</v>
      </c>
      <c r="K490">
        <v>5</v>
      </c>
      <c r="L490">
        <v>346</v>
      </c>
      <c r="M490">
        <v>3</v>
      </c>
      <c r="N490">
        <f t="shared" si="188"/>
        <v>0.29026845637583892</v>
      </c>
      <c r="O490">
        <f t="shared" si="189"/>
        <v>0.69714765100671139</v>
      </c>
      <c r="P490">
        <f t="shared" si="191"/>
        <v>0.69714765100671139</v>
      </c>
      <c r="Q490" t="str">
        <f t="shared" si="195"/>
        <v>31</v>
      </c>
      <c r="R490" t="s">
        <v>444</v>
      </c>
      <c r="S490">
        <v>31</v>
      </c>
      <c r="T490" t="b">
        <f t="shared" si="197"/>
        <v>1</v>
      </c>
      <c r="U490">
        <f t="shared" ref="U490:U496" si="203">F490/F$500</f>
        <v>0.17181256810751908</v>
      </c>
      <c r="V490">
        <f t="shared" si="192"/>
        <v>1</v>
      </c>
      <c r="W490">
        <f t="shared" si="193"/>
        <v>1</v>
      </c>
    </row>
    <row r="491" spans="1:23" x14ac:dyDescent="0.3">
      <c r="A491" t="s">
        <v>687</v>
      </c>
      <c r="B491" t="s">
        <v>688</v>
      </c>
      <c r="C491">
        <v>1737</v>
      </c>
      <c r="D491">
        <v>907</v>
      </c>
      <c r="E491" s="1">
        <v>0.5222</v>
      </c>
      <c r="F491">
        <v>1737</v>
      </c>
      <c r="G491">
        <v>907</v>
      </c>
      <c r="H491">
        <v>3</v>
      </c>
      <c r="I491">
        <v>4</v>
      </c>
      <c r="J491">
        <v>612</v>
      </c>
      <c r="K491">
        <v>5</v>
      </c>
      <c r="L491">
        <v>280</v>
      </c>
      <c r="M491">
        <v>3</v>
      </c>
      <c r="N491">
        <f t="shared" si="188"/>
        <v>0.30871003307607497</v>
      </c>
      <c r="O491">
        <f t="shared" si="189"/>
        <v>0.67475192943770668</v>
      </c>
      <c r="P491">
        <f t="shared" si="191"/>
        <v>0.67475192943770668</v>
      </c>
      <c r="Q491" t="str">
        <f t="shared" si="195"/>
        <v>31</v>
      </c>
      <c r="R491" t="s">
        <v>444</v>
      </c>
      <c r="S491">
        <v>31</v>
      </c>
      <c r="T491" t="b">
        <f t="shared" si="197"/>
        <v>1</v>
      </c>
      <c r="U491">
        <f t="shared" si="203"/>
        <v>0.12618961133309117</v>
      </c>
      <c r="V491">
        <f t="shared" si="192"/>
        <v>1</v>
      </c>
      <c r="W491">
        <f t="shared" si="193"/>
        <v>1</v>
      </c>
    </row>
    <row r="492" spans="1:23" x14ac:dyDescent="0.3">
      <c r="A492" t="s">
        <v>689</v>
      </c>
      <c r="B492" t="s">
        <v>690</v>
      </c>
      <c r="C492">
        <v>1295</v>
      </c>
      <c r="D492">
        <v>642</v>
      </c>
      <c r="E492" s="1">
        <v>0.49580000000000002</v>
      </c>
      <c r="F492">
        <v>1295</v>
      </c>
      <c r="G492">
        <v>642</v>
      </c>
      <c r="H492">
        <v>1</v>
      </c>
      <c r="I492">
        <v>3</v>
      </c>
      <c r="J492">
        <v>429</v>
      </c>
      <c r="K492">
        <v>6</v>
      </c>
      <c r="L492">
        <v>202</v>
      </c>
      <c r="M492">
        <v>1</v>
      </c>
      <c r="N492">
        <f t="shared" si="188"/>
        <v>0.31464174454828658</v>
      </c>
      <c r="O492">
        <f t="shared" si="189"/>
        <v>0.66822429906542058</v>
      </c>
      <c r="P492">
        <f t="shared" si="191"/>
        <v>0.66822429906542058</v>
      </c>
      <c r="Q492" t="str">
        <f t="shared" si="195"/>
        <v>31</v>
      </c>
      <c r="R492" t="s">
        <v>444</v>
      </c>
      <c r="S492">
        <v>31</v>
      </c>
      <c r="T492" t="b">
        <f t="shared" si="197"/>
        <v>1</v>
      </c>
      <c r="U492">
        <f t="shared" si="203"/>
        <v>9.4079186342172175E-2</v>
      </c>
      <c r="V492">
        <f t="shared" si="192"/>
        <v>1</v>
      </c>
      <c r="W492">
        <f t="shared" si="193"/>
        <v>1</v>
      </c>
    </row>
    <row r="493" spans="1:23" x14ac:dyDescent="0.3">
      <c r="A493" t="s">
        <v>691</v>
      </c>
      <c r="B493" t="s">
        <v>692</v>
      </c>
      <c r="C493">
        <v>1918</v>
      </c>
      <c r="D493">
        <v>943</v>
      </c>
      <c r="E493" s="1">
        <v>0.49170000000000003</v>
      </c>
      <c r="F493">
        <v>1918</v>
      </c>
      <c r="G493">
        <v>940</v>
      </c>
      <c r="H493">
        <v>1</v>
      </c>
      <c r="I493">
        <v>2</v>
      </c>
      <c r="J493">
        <v>659</v>
      </c>
      <c r="K493">
        <v>12</v>
      </c>
      <c r="L493">
        <v>262</v>
      </c>
      <c r="M493">
        <v>4</v>
      </c>
      <c r="N493">
        <f t="shared" si="188"/>
        <v>0.27872340425531916</v>
      </c>
      <c r="O493">
        <f t="shared" si="189"/>
        <v>0.70106382978723403</v>
      </c>
      <c r="P493">
        <f t="shared" si="191"/>
        <v>0.70106382978723403</v>
      </c>
      <c r="Q493" t="str">
        <f t="shared" si="195"/>
        <v>31</v>
      </c>
      <c r="R493" t="s">
        <v>444</v>
      </c>
      <c r="S493">
        <v>31</v>
      </c>
      <c r="T493" t="b">
        <f t="shared" si="197"/>
        <v>1</v>
      </c>
      <c r="U493">
        <f t="shared" si="203"/>
        <v>0.13933890301489285</v>
      </c>
      <c r="V493">
        <f t="shared" si="192"/>
        <v>1</v>
      </c>
      <c r="W493">
        <f t="shared" si="193"/>
        <v>1</v>
      </c>
    </row>
    <row r="494" spans="1:23" x14ac:dyDescent="0.3">
      <c r="A494" t="s">
        <v>693</v>
      </c>
      <c r="B494" t="s">
        <v>694</v>
      </c>
      <c r="C494">
        <v>925</v>
      </c>
      <c r="D494">
        <v>469</v>
      </c>
      <c r="E494" s="1">
        <v>0.50700000000000001</v>
      </c>
      <c r="F494">
        <v>925</v>
      </c>
      <c r="G494">
        <v>468</v>
      </c>
      <c r="H494">
        <v>2</v>
      </c>
      <c r="I494">
        <v>1</v>
      </c>
      <c r="J494">
        <v>335</v>
      </c>
      <c r="K494">
        <v>1</v>
      </c>
      <c r="L494">
        <v>125</v>
      </c>
      <c r="M494">
        <v>4</v>
      </c>
      <c r="N494">
        <f t="shared" si="188"/>
        <v>0.26709401709401709</v>
      </c>
      <c r="O494">
        <f t="shared" si="189"/>
        <v>0.71581196581196582</v>
      </c>
      <c r="P494">
        <f t="shared" si="191"/>
        <v>0.71581196581196582</v>
      </c>
      <c r="Q494" t="str">
        <f t="shared" si="195"/>
        <v>31</v>
      </c>
      <c r="R494" t="s">
        <v>444</v>
      </c>
      <c r="S494">
        <v>31</v>
      </c>
      <c r="T494" t="b">
        <f t="shared" si="197"/>
        <v>1</v>
      </c>
      <c r="U494">
        <f t="shared" si="203"/>
        <v>6.719941881583727E-2</v>
      </c>
      <c r="V494">
        <f t="shared" si="192"/>
        <v>1</v>
      </c>
      <c r="W494">
        <f t="shared" si="193"/>
        <v>1</v>
      </c>
    </row>
    <row r="495" spans="1:23" x14ac:dyDescent="0.3">
      <c r="A495" t="s">
        <v>695</v>
      </c>
      <c r="B495" t="s">
        <v>696</v>
      </c>
      <c r="C495">
        <v>2252</v>
      </c>
      <c r="D495">
        <v>1230</v>
      </c>
      <c r="E495" s="1">
        <v>0.54620000000000002</v>
      </c>
      <c r="F495">
        <v>2252</v>
      </c>
      <c r="G495">
        <v>1226</v>
      </c>
      <c r="H495">
        <v>1</v>
      </c>
      <c r="I495">
        <v>5</v>
      </c>
      <c r="J495">
        <v>768</v>
      </c>
      <c r="K495">
        <v>7</v>
      </c>
      <c r="L495">
        <v>439</v>
      </c>
      <c r="M495">
        <v>6</v>
      </c>
      <c r="N495">
        <f t="shared" si="188"/>
        <v>0.35807504078303426</v>
      </c>
      <c r="O495">
        <f t="shared" si="189"/>
        <v>0.62642740619902115</v>
      </c>
      <c r="P495">
        <f t="shared" si="191"/>
        <v>0.62642740619902115</v>
      </c>
      <c r="Q495" t="str">
        <f t="shared" si="195"/>
        <v>31</v>
      </c>
      <c r="R495" t="s">
        <v>444</v>
      </c>
      <c r="S495">
        <v>31</v>
      </c>
      <c r="T495" t="b">
        <f t="shared" si="197"/>
        <v>1</v>
      </c>
      <c r="U495">
        <f t="shared" si="203"/>
        <v>0.16360334180893571</v>
      </c>
      <c r="V495">
        <f t="shared" si="192"/>
        <v>1</v>
      </c>
      <c r="W495">
        <f t="shared" si="193"/>
        <v>1</v>
      </c>
    </row>
    <row r="496" spans="1:23" x14ac:dyDescent="0.3">
      <c r="A496" t="s">
        <v>697</v>
      </c>
      <c r="B496" t="s">
        <v>698</v>
      </c>
      <c r="C496">
        <v>1804</v>
      </c>
      <c r="D496">
        <v>953</v>
      </c>
      <c r="E496" s="1">
        <v>0.52829999999999999</v>
      </c>
      <c r="F496">
        <v>1804</v>
      </c>
      <c r="G496">
        <v>950</v>
      </c>
      <c r="H496">
        <v>2</v>
      </c>
      <c r="I496">
        <v>5</v>
      </c>
      <c r="J496">
        <v>571</v>
      </c>
      <c r="K496">
        <v>18</v>
      </c>
      <c r="L496">
        <v>351</v>
      </c>
      <c r="M496">
        <v>3</v>
      </c>
      <c r="N496">
        <f t="shared" si="188"/>
        <v>0.36947368421052634</v>
      </c>
      <c r="O496">
        <f t="shared" si="189"/>
        <v>0.60105263157894739</v>
      </c>
      <c r="P496">
        <f t="shared" si="191"/>
        <v>0.60105263157894739</v>
      </c>
      <c r="Q496" t="str">
        <f t="shared" si="195"/>
        <v>31</v>
      </c>
      <c r="R496" t="s">
        <v>444</v>
      </c>
      <c r="S496">
        <v>31</v>
      </c>
      <c r="T496" t="b">
        <f t="shared" si="197"/>
        <v>1</v>
      </c>
      <c r="U496">
        <f t="shared" si="203"/>
        <v>0.13105702869596803</v>
      </c>
      <c r="V496">
        <f t="shared" si="192"/>
        <v>1</v>
      </c>
      <c r="W496">
        <f t="shared" si="193"/>
        <v>1</v>
      </c>
    </row>
    <row r="497" spans="1:23" x14ac:dyDescent="0.3">
      <c r="A497" t="s">
        <v>699</v>
      </c>
      <c r="B497" t="s">
        <v>41</v>
      </c>
      <c r="C497">
        <v>0</v>
      </c>
      <c r="D497">
        <v>1840</v>
      </c>
      <c r="E497" t="s">
        <v>42</v>
      </c>
      <c r="F497">
        <v>0</v>
      </c>
      <c r="G497">
        <v>1834</v>
      </c>
      <c r="H497">
        <v>8</v>
      </c>
      <c r="I497">
        <v>7</v>
      </c>
      <c r="J497">
        <v>1050</v>
      </c>
      <c r="K497">
        <v>16</v>
      </c>
      <c r="L497">
        <v>738</v>
      </c>
      <c r="M497">
        <v>15</v>
      </c>
      <c r="N497">
        <f t="shared" si="188"/>
        <v>0.40239912758996726</v>
      </c>
      <c r="O497">
        <f t="shared" si="189"/>
        <v>0.5725190839694656</v>
      </c>
      <c r="P497">
        <f t="shared" si="191"/>
        <v>0.5725190839694656</v>
      </c>
      <c r="Q497" t="str">
        <f t="shared" si="195"/>
        <v>31</v>
      </c>
      <c r="R497" t="s">
        <v>444</v>
      </c>
      <c r="S497" t="s">
        <v>43</v>
      </c>
      <c r="T497" t="b">
        <f t="shared" si="197"/>
        <v>0</v>
      </c>
      <c r="V497">
        <f t="shared" si="192"/>
        <v>1</v>
      </c>
      <c r="W497">
        <f t="shared" si="193"/>
        <v>1</v>
      </c>
    </row>
    <row r="498" spans="1:23" x14ac:dyDescent="0.3">
      <c r="A498" t="s">
        <v>699</v>
      </c>
      <c r="B498" t="s">
        <v>44</v>
      </c>
      <c r="C498">
        <v>0</v>
      </c>
      <c r="D498">
        <v>374</v>
      </c>
      <c r="E498" t="s">
        <v>42</v>
      </c>
      <c r="F498">
        <v>0</v>
      </c>
      <c r="G498">
        <v>372</v>
      </c>
      <c r="H498">
        <v>0</v>
      </c>
      <c r="I498">
        <v>6</v>
      </c>
      <c r="J498">
        <v>250</v>
      </c>
      <c r="K498">
        <v>5</v>
      </c>
      <c r="L498">
        <v>111</v>
      </c>
      <c r="M498">
        <v>0</v>
      </c>
      <c r="N498">
        <f t="shared" si="188"/>
        <v>0.29838709677419356</v>
      </c>
      <c r="O498">
        <f t="shared" si="189"/>
        <v>0.67204301075268813</v>
      </c>
      <c r="P498">
        <f t="shared" si="191"/>
        <v>0.67204301075268813</v>
      </c>
      <c r="Q498" t="str">
        <f t="shared" si="195"/>
        <v>31</v>
      </c>
      <c r="R498" t="s">
        <v>444</v>
      </c>
      <c r="S498" t="s">
        <v>45</v>
      </c>
      <c r="T498" t="b">
        <f t="shared" si="197"/>
        <v>0</v>
      </c>
      <c r="V498">
        <f t="shared" si="192"/>
        <v>1</v>
      </c>
      <c r="W498">
        <f t="shared" si="193"/>
        <v>1</v>
      </c>
    </row>
    <row r="499" spans="1:23" x14ac:dyDescent="0.3">
      <c r="A499" t="s">
        <v>699</v>
      </c>
      <c r="B499" t="s">
        <v>46</v>
      </c>
      <c r="C499">
        <v>0</v>
      </c>
      <c r="D499">
        <v>1088</v>
      </c>
      <c r="E499" t="s">
        <v>42</v>
      </c>
      <c r="F499">
        <v>0</v>
      </c>
      <c r="G499">
        <v>1085</v>
      </c>
      <c r="H499">
        <v>3</v>
      </c>
      <c r="I499">
        <v>1</v>
      </c>
      <c r="J499">
        <v>537</v>
      </c>
      <c r="K499">
        <v>5</v>
      </c>
      <c r="L499">
        <v>533</v>
      </c>
      <c r="M499">
        <v>6</v>
      </c>
      <c r="N499">
        <f t="shared" si="188"/>
        <v>0.4912442396313364</v>
      </c>
      <c r="O499">
        <f t="shared" si="189"/>
        <v>0.49493087557603688</v>
      </c>
      <c r="P499">
        <f t="shared" si="191"/>
        <v>0.49493087557603688</v>
      </c>
      <c r="Q499" t="str">
        <f t="shared" si="195"/>
        <v>31</v>
      </c>
      <c r="R499" t="s">
        <v>444</v>
      </c>
      <c r="S499" t="s">
        <v>47</v>
      </c>
      <c r="T499" t="b">
        <f t="shared" si="197"/>
        <v>0</v>
      </c>
      <c r="V499">
        <f t="shared" si="192"/>
        <v>1</v>
      </c>
      <c r="W499">
        <f t="shared" si="193"/>
        <v>1</v>
      </c>
    </row>
    <row r="500" spans="1:23" x14ac:dyDescent="0.3">
      <c r="A500" t="s">
        <v>700</v>
      </c>
      <c r="B500" t="s">
        <v>49</v>
      </c>
      <c r="C500">
        <f>SUM(C489:C496)</f>
        <v>13765</v>
      </c>
      <c r="D500">
        <f>SUM(D489:D496)</f>
        <v>6943</v>
      </c>
      <c r="F500">
        <f t="shared" ref="F500:M500" si="204">SUM(F489:F496)</f>
        <v>13765</v>
      </c>
      <c r="G500">
        <f t="shared" si="204"/>
        <v>6929</v>
      </c>
      <c r="H500">
        <f t="shared" si="204"/>
        <v>17</v>
      </c>
      <c r="I500">
        <f t="shared" si="204"/>
        <v>26</v>
      </c>
      <c r="J500">
        <f t="shared" si="204"/>
        <v>4582</v>
      </c>
      <c r="K500">
        <f t="shared" si="204"/>
        <v>61</v>
      </c>
      <c r="L500">
        <f t="shared" si="204"/>
        <v>2214</v>
      </c>
      <c r="M500">
        <f t="shared" si="204"/>
        <v>29</v>
      </c>
      <c r="N500">
        <f t="shared" si="188"/>
        <v>0.31952662721893493</v>
      </c>
      <c r="O500">
        <f t="shared" si="189"/>
        <v>0.66127868379275512</v>
      </c>
      <c r="P500">
        <f t="shared" si="191"/>
        <v>0.66127868379275512</v>
      </c>
      <c r="Q500" t="str">
        <f t="shared" si="195"/>
        <v>31</v>
      </c>
      <c r="S500" t="s">
        <v>50</v>
      </c>
      <c r="T500" t="b">
        <f t="shared" si="197"/>
        <v>0</v>
      </c>
      <c r="V500">
        <f t="shared" si="192"/>
        <v>1</v>
      </c>
      <c r="W500">
        <f t="shared" si="193"/>
        <v>1</v>
      </c>
    </row>
    <row r="501" spans="1:23" x14ac:dyDescent="0.3">
      <c r="N501" t="str">
        <f t="shared" si="188"/>
        <v/>
      </c>
      <c r="O501" t="str">
        <f t="shared" si="189"/>
        <v/>
      </c>
      <c r="P501" t="str">
        <f t="shared" si="191"/>
        <v/>
      </c>
      <c r="Q501" t="str">
        <f t="shared" si="195"/>
        <v/>
      </c>
      <c r="T501" t="str">
        <f t="shared" si="197"/>
        <v/>
      </c>
      <c r="V501" t="str">
        <f t="shared" si="192"/>
        <v/>
      </c>
      <c r="W501" t="str">
        <f t="shared" si="193"/>
        <v/>
      </c>
    </row>
    <row r="502" spans="1:23" x14ac:dyDescent="0.3">
      <c r="A502" t="s">
        <v>701</v>
      </c>
      <c r="B502" t="s">
        <v>702</v>
      </c>
      <c r="C502">
        <v>1064</v>
      </c>
      <c r="D502">
        <v>517</v>
      </c>
      <c r="E502" s="1">
        <v>0.4859</v>
      </c>
      <c r="F502">
        <v>1064</v>
      </c>
      <c r="G502">
        <v>515</v>
      </c>
      <c r="H502">
        <v>1</v>
      </c>
      <c r="I502">
        <v>2</v>
      </c>
      <c r="J502">
        <v>277</v>
      </c>
      <c r="K502">
        <v>8</v>
      </c>
      <c r="L502">
        <v>225</v>
      </c>
      <c r="M502">
        <v>2</v>
      </c>
      <c r="N502">
        <f t="shared" si="188"/>
        <v>0.43689320388349512</v>
      </c>
      <c r="O502">
        <f t="shared" si="189"/>
        <v>0.53786407766990296</v>
      </c>
      <c r="P502">
        <f t="shared" si="191"/>
        <v>0.53786407766990296</v>
      </c>
      <c r="Q502" t="str">
        <f t="shared" si="195"/>
        <v>32</v>
      </c>
      <c r="R502" t="s">
        <v>444</v>
      </c>
      <c r="S502">
        <v>32</v>
      </c>
      <c r="T502" t="b">
        <f t="shared" si="197"/>
        <v>1</v>
      </c>
      <c r="U502">
        <f>G502/G$517</f>
        <v>6.6589087147659681E-2</v>
      </c>
      <c r="V502">
        <f t="shared" si="192"/>
        <v>1</v>
      </c>
      <c r="W502">
        <f t="shared" si="193"/>
        <v>1</v>
      </c>
    </row>
    <row r="503" spans="1:23" x14ac:dyDescent="0.3">
      <c r="A503" t="s">
        <v>703</v>
      </c>
      <c r="B503" t="s">
        <v>704</v>
      </c>
      <c r="C503">
        <v>305</v>
      </c>
      <c r="D503">
        <v>146</v>
      </c>
      <c r="E503" s="1">
        <v>0.47870000000000001</v>
      </c>
      <c r="F503">
        <v>305</v>
      </c>
      <c r="G503">
        <v>145</v>
      </c>
      <c r="H503">
        <v>1</v>
      </c>
      <c r="I503">
        <v>0</v>
      </c>
      <c r="J503">
        <v>72</v>
      </c>
      <c r="K503">
        <v>1</v>
      </c>
      <c r="L503">
        <v>70</v>
      </c>
      <c r="M503">
        <v>1</v>
      </c>
      <c r="N503">
        <f t="shared" si="188"/>
        <v>0.48275862068965519</v>
      </c>
      <c r="O503">
        <f t="shared" si="189"/>
        <v>0.49655172413793103</v>
      </c>
      <c r="P503">
        <f t="shared" si="191"/>
        <v>0.49655172413793103</v>
      </c>
      <c r="Q503" t="str">
        <f t="shared" si="195"/>
        <v>32</v>
      </c>
      <c r="R503" t="s">
        <v>444</v>
      </c>
      <c r="S503">
        <v>32</v>
      </c>
      <c r="T503" t="b">
        <f t="shared" si="197"/>
        <v>1</v>
      </c>
      <c r="U503">
        <f t="shared" ref="U503:U512" si="205">G503/G$517</f>
        <v>1.8748383760020689E-2</v>
      </c>
      <c r="V503">
        <f t="shared" si="192"/>
        <v>1</v>
      </c>
      <c r="W503">
        <f t="shared" si="193"/>
        <v>1</v>
      </c>
    </row>
    <row r="504" spans="1:23" x14ac:dyDescent="0.3">
      <c r="A504" t="s">
        <v>705</v>
      </c>
      <c r="B504" t="s">
        <v>706</v>
      </c>
      <c r="C504">
        <v>2953</v>
      </c>
      <c r="D504">
        <v>1360</v>
      </c>
      <c r="E504" s="1">
        <v>0.46050000000000002</v>
      </c>
      <c r="F504">
        <v>2953</v>
      </c>
      <c r="G504">
        <v>1356</v>
      </c>
      <c r="H504">
        <v>4</v>
      </c>
      <c r="I504">
        <v>6</v>
      </c>
      <c r="J504">
        <v>897</v>
      </c>
      <c r="K504">
        <v>13</v>
      </c>
      <c r="L504">
        <v>427</v>
      </c>
      <c r="M504">
        <v>9</v>
      </c>
      <c r="N504">
        <f t="shared" si="188"/>
        <v>0.31489675516224191</v>
      </c>
      <c r="O504">
        <f t="shared" si="189"/>
        <v>0.66150442477876104</v>
      </c>
      <c r="P504">
        <f t="shared" si="191"/>
        <v>0.66150442477876104</v>
      </c>
      <c r="Q504" t="str">
        <f t="shared" si="195"/>
        <v>32</v>
      </c>
      <c r="R504" t="s">
        <v>444</v>
      </c>
      <c r="S504">
        <v>32</v>
      </c>
      <c r="T504" t="b">
        <f t="shared" si="197"/>
        <v>1</v>
      </c>
      <c r="U504">
        <f t="shared" si="205"/>
        <v>0.17532971295577968</v>
      </c>
      <c r="V504">
        <f t="shared" si="192"/>
        <v>1</v>
      </c>
      <c r="W504">
        <f t="shared" si="193"/>
        <v>1</v>
      </c>
    </row>
    <row r="505" spans="1:23" x14ac:dyDescent="0.3">
      <c r="A505" t="s">
        <v>707</v>
      </c>
      <c r="B505" t="s">
        <v>708</v>
      </c>
      <c r="C505">
        <v>1634</v>
      </c>
      <c r="D505">
        <v>827</v>
      </c>
      <c r="E505" s="1">
        <v>0.50609999999999999</v>
      </c>
      <c r="F505">
        <v>1634</v>
      </c>
      <c r="G505">
        <v>823</v>
      </c>
      <c r="H505">
        <v>0</v>
      </c>
      <c r="I505">
        <v>3</v>
      </c>
      <c r="J505">
        <v>489</v>
      </c>
      <c r="K505">
        <v>5</v>
      </c>
      <c r="L505">
        <v>326</v>
      </c>
      <c r="M505">
        <v>0</v>
      </c>
      <c r="N505">
        <f t="shared" ref="N505:N574" si="206">IF(G505="","",L505/G505)</f>
        <v>0.39611178614823817</v>
      </c>
      <c r="O505">
        <f t="shared" ref="O505:O574" si="207">IF(G505="","",J505/G505)</f>
        <v>0.59416767922235725</v>
      </c>
      <c r="P505">
        <f t="shared" si="191"/>
        <v>0.59416767922235725</v>
      </c>
      <c r="Q505" t="str">
        <f t="shared" si="195"/>
        <v>32</v>
      </c>
      <c r="R505" t="s">
        <v>444</v>
      </c>
      <c r="S505">
        <v>32</v>
      </c>
      <c r="T505" t="b">
        <f t="shared" si="197"/>
        <v>1</v>
      </c>
      <c r="U505">
        <f t="shared" si="205"/>
        <v>0.10641324023791053</v>
      </c>
      <c r="V505">
        <f t="shared" si="192"/>
        <v>1</v>
      </c>
      <c r="W505">
        <f t="shared" si="193"/>
        <v>1</v>
      </c>
    </row>
    <row r="506" spans="1:23" x14ac:dyDescent="0.3">
      <c r="A506" t="s">
        <v>709</v>
      </c>
      <c r="B506" t="s">
        <v>710</v>
      </c>
      <c r="C506">
        <v>1827</v>
      </c>
      <c r="D506">
        <v>899</v>
      </c>
      <c r="E506" s="1">
        <v>0.49209999999999998</v>
      </c>
      <c r="F506">
        <v>1827</v>
      </c>
      <c r="G506">
        <v>894</v>
      </c>
      <c r="H506">
        <v>1</v>
      </c>
      <c r="I506">
        <v>4</v>
      </c>
      <c r="J506">
        <v>253</v>
      </c>
      <c r="K506">
        <v>14</v>
      </c>
      <c r="L506">
        <v>614</v>
      </c>
      <c r="M506">
        <v>8</v>
      </c>
      <c r="N506">
        <f t="shared" si="206"/>
        <v>0.68680089485458617</v>
      </c>
      <c r="O506">
        <f t="shared" si="207"/>
        <v>0.28299776286353467</v>
      </c>
      <c r="P506">
        <f t="shared" si="191"/>
        <v>2.6868008948545863</v>
      </c>
      <c r="Q506" t="str">
        <f t="shared" si="195"/>
        <v>32</v>
      </c>
      <c r="R506" t="s">
        <v>444</v>
      </c>
      <c r="S506">
        <v>32</v>
      </c>
      <c r="T506" t="b">
        <f t="shared" si="197"/>
        <v>1</v>
      </c>
      <c r="U506">
        <f t="shared" si="205"/>
        <v>0.11559348332040341</v>
      </c>
      <c r="V506">
        <f t="shared" si="192"/>
        <v>1</v>
      </c>
      <c r="W506">
        <f t="shared" si="193"/>
        <v>1</v>
      </c>
    </row>
    <row r="507" spans="1:23" x14ac:dyDescent="0.3">
      <c r="A507" t="s">
        <v>711</v>
      </c>
      <c r="B507" t="s">
        <v>712</v>
      </c>
      <c r="C507">
        <v>2437</v>
      </c>
      <c r="D507">
        <v>1206</v>
      </c>
      <c r="E507" s="1">
        <v>0.49490000000000001</v>
      </c>
      <c r="F507">
        <v>2437</v>
      </c>
      <c r="G507">
        <v>1203</v>
      </c>
      <c r="H507">
        <v>2</v>
      </c>
      <c r="I507">
        <v>4</v>
      </c>
      <c r="J507">
        <v>751</v>
      </c>
      <c r="K507">
        <v>8</v>
      </c>
      <c r="L507">
        <v>428</v>
      </c>
      <c r="M507">
        <v>10</v>
      </c>
      <c r="N507">
        <f t="shared" si="206"/>
        <v>0.35577722360764757</v>
      </c>
      <c r="O507">
        <f t="shared" si="207"/>
        <v>0.6242726517040732</v>
      </c>
      <c r="P507">
        <f t="shared" si="191"/>
        <v>0.6242726517040732</v>
      </c>
      <c r="Q507" t="str">
        <f t="shared" si="195"/>
        <v>32</v>
      </c>
      <c r="R507" t="s">
        <v>444</v>
      </c>
      <c r="S507">
        <v>32</v>
      </c>
      <c r="T507" t="b">
        <f t="shared" si="197"/>
        <v>1</v>
      </c>
      <c r="U507">
        <f t="shared" si="205"/>
        <v>0.15554693560899924</v>
      </c>
      <c r="V507">
        <f t="shared" si="192"/>
        <v>1</v>
      </c>
      <c r="W507">
        <f t="shared" si="193"/>
        <v>1</v>
      </c>
    </row>
    <row r="508" spans="1:23" x14ac:dyDescent="0.3">
      <c r="A508" t="s">
        <v>713</v>
      </c>
      <c r="B508" t="s">
        <v>714</v>
      </c>
      <c r="C508">
        <v>2571</v>
      </c>
      <c r="D508">
        <v>1029</v>
      </c>
      <c r="E508" s="1">
        <v>0.4002</v>
      </c>
      <c r="F508">
        <v>2571</v>
      </c>
      <c r="G508">
        <v>1029</v>
      </c>
      <c r="H508">
        <v>1</v>
      </c>
      <c r="I508">
        <v>4</v>
      </c>
      <c r="J508">
        <v>744</v>
      </c>
      <c r="K508">
        <v>7</v>
      </c>
      <c r="L508">
        <v>268</v>
      </c>
      <c r="M508">
        <v>5</v>
      </c>
      <c r="N508">
        <f t="shared" si="206"/>
        <v>0.26044703595724006</v>
      </c>
      <c r="O508">
        <f t="shared" si="207"/>
        <v>0.72303206997084546</v>
      </c>
      <c r="P508">
        <f t="shared" si="191"/>
        <v>0.72303206997084546</v>
      </c>
      <c r="Q508" t="str">
        <f t="shared" si="195"/>
        <v>32</v>
      </c>
      <c r="R508" t="s">
        <v>444</v>
      </c>
      <c r="S508">
        <v>32</v>
      </c>
      <c r="T508" t="b">
        <f t="shared" si="197"/>
        <v>1</v>
      </c>
      <c r="U508">
        <f t="shared" si="205"/>
        <v>0.13304887509697441</v>
      </c>
      <c r="V508">
        <f t="shared" si="192"/>
        <v>1</v>
      </c>
      <c r="W508">
        <f t="shared" si="193"/>
        <v>1</v>
      </c>
    </row>
    <row r="509" spans="1:23" x14ac:dyDescent="0.3">
      <c r="A509" t="s">
        <v>715</v>
      </c>
      <c r="B509" t="s">
        <v>716</v>
      </c>
      <c r="C509">
        <v>172</v>
      </c>
      <c r="D509">
        <v>82</v>
      </c>
      <c r="E509" s="1">
        <v>0.47670000000000001</v>
      </c>
      <c r="F509">
        <v>172</v>
      </c>
      <c r="G509">
        <v>80</v>
      </c>
      <c r="H509">
        <v>1</v>
      </c>
      <c r="I509">
        <v>0</v>
      </c>
      <c r="J509">
        <v>32</v>
      </c>
      <c r="K509">
        <v>1</v>
      </c>
      <c r="L509">
        <v>44</v>
      </c>
      <c r="M509">
        <v>2</v>
      </c>
      <c r="N509">
        <f t="shared" si="206"/>
        <v>0.55000000000000004</v>
      </c>
      <c r="O509">
        <f t="shared" si="207"/>
        <v>0.4</v>
      </c>
      <c r="P509">
        <f t="shared" si="191"/>
        <v>2.5499999999999998</v>
      </c>
      <c r="Q509" t="str">
        <f t="shared" si="195"/>
        <v>32</v>
      </c>
      <c r="R509" t="s">
        <v>249</v>
      </c>
      <c r="S509">
        <v>32</v>
      </c>
      <c r="T509" t="b">
        <f t="shared" si="197"/>
        <v>1</v>
      </c>
      <c r="U509">
        <f t="shared" si="205"/>
        <v>1.0343935867597621E-2</v>
      </c>
      <c r="V509">
        <f t="shared" si="192"/>
        <v>1</v>
      </c>
      <c r="W509">
        <f t="shared" si="193"/>
        <v>1</v>
      </c>
    </row>
    <row r="510" spans="1:23" x14ac:dyDescent="0.3">
      <c r="A510" t="s">
        <v>717</v>
      </c>
      <c r="B510" t="s">
        <v>718</v>
      </c>
      <c r="C510">
        <v>265</v>
      </c>
      <c r="D510">
        <v>151</v>
      </c>
      <c r="E510" s="1">
        <v>0.56979999999999997</v>
      </c>
      <c r="F510">
        <v>265</v>
      </c>
      <c r="G510">
        <v>151</v>
      </c>
      <c r="H510">
        <v>0</v>
      </c>
      <c r="I510">
        <v>2</v>
      </c>
      <c r="J510">
        <v>70</v>
      </c>
      <c r="K510">
        <v>2</v>
      </c>
      <c r="L510">
        <v>76</v>
      </c>
      <c r="M510">
        <v>1</v>
      </c>
      <c r="N510">
        <f t="shared" si="206"/>
        <v>0.50331125827814571</v>
      </c>
      <c r="O510">
        <f t="shared" si="207"/>
        <v>0.46357615894039733</v>
      </c>
      <c r="P510">
        <f t="shared" si="191"/>
        <v>2.5033112582781456</v>
      </c>
      <c r="Q510" t="str">
        <f t="shared" si="195"/>
        <v>32</v>
      </c>
      <c r="R510" t="s">
        <v>444</v>
      </c>
      <c r="S510">
        <v>32</v>
      </c>
      <c r="T510" t="b">
        <f t="shared" si="197"/>
        <v>1</v>
      </c>
      <c r="U510">
        <f t="shared" si="205"/>
        <v>1.9524178950090509E-2</v>
      </c>
      <c r="V510">
        <f t="shared" si="192"/>
        <v>1</v>
      </c>
      <c r="W510">
        <f t="shared" si="193"/>
        <v>1</v>
      </c>
    </row>
    <row r="511" spans="1:23" x14ac:dyDescent="0.3">
      <c r="A511" t="s">
        <v>719</v>
      </c>
      <c r="B511" t="s">
        <v>720</v>
      </c>
      <c r="C511">
        <v>2381</v>
      </c>
      <c r="D511">
        <v>1206</v>
      </c>
      <c r="E511" s="1">
        <v>0.50649999999999995</v>
      </c>
      <c r="F511">
        <v>2381</v>
      </c>
      <c r="G511">
        <v>1203</v>
      </c>
      <c r="H511">
        <v>4</v>
      </c>
      <c r="I511">
        <v>11</v>
      </c>
      <c r="J511">
        <v>773</v>
      </c>
      <c r="K511">
        <v>9</v>
      </c>
      <c r="L511">
        <v>398</v>
      </c>
      <c r="M511">
        <v>8</v>
      </c>
      <c r="N511">
        <f t="shared" si="206"/>
        <v>0.33083956774729845</v>
      </c>
      <c r="O511">
        <f t="shared" si="207"/>
        <v>0.64256026600166249</v>
      </c>
      <c r="P511">
        <f t="shared" si="191"/>
        <v>0.64256026600166249</v>
      </c>
      <c r="Q511" t="str">
        <f t="shared" si="195"/>
        <v>32</v>
      </c>
      <c r="R511" t="s">
        <v>444</v>
      </c>
      <c r="S511">
        <v>32</v>
      </c>
      <c r="T511" t="b">
        <f t="shared" si="197"/>
        <v>1</v>
      </c>
      <c r="U511">
        <f t="shared" si="205"/>
        <v>0.15554693560899924</v>
      </c>
      <c r="V511">
        <f t="shared" si="192"/>
        <v>1</v>
      </c>
      <c r="W511">
        <f t="shared" si="193"/>
        <v>1</v>
      </c>
    </row>
    <row r="512" spans="1:23" x14ac:dyDescent="0.3">
      <c r="A512" t="s">
        <v>721</v>
      </c>
      <c r="B512" t="s">
        <v>722</v>
      </c>
      <c r="C512">
        <v>400</v>
      </c>
      <c r="D512">
        <v>228</v>
      </c>
      <c r="E512" s="1">
        <v>0.56999999999999995</v>
      </c>
      <c r="F512">
        <v>400</v>
      </c>
      <c r="G512">
        <v>228</v>
      </c>
      <c r="H512">
        <v>0</v>
      </c>
      <c r="I512">
        <v>2</v>
      </c>
      <c r="J512">
        <v>122</v>
      </c>
      <c r="K512">
        <v>0</v>
      </c>
      <c r="L512">
        <v>103</v>
      </c>
      <c r="M512">
        <v>1</v>
      </c>
      <c r="N512">
        <f t="shared" si="206"/>
        <v>0.4517543859649123</v>
      </c>
      <c r="O512">
        <f t="shared" si="207"/>
        <v>0.53508771929824561</v>
      </c>
      <c r="P512">
        <f t="shared" si="191"/>
        <v>0.53508771929824561</v>
      </c>
      <c r="Q512" t="str">
        <f t="shared" si="195"/>
        <v>32</v>
      </c>
      <c r="R512" t="s">
        <v>444</v>
      </c>
      <c r="S512">
        <v>32</v>
      </c>
      <c r="T512" t="b">
        <f t="shared" si="197"/>
        <v>1</v>
      </c>
      <c r="U512">
        <f t="shared" si="205"/>
        <v>2.9480217222653218E-2</v>
      </c>
      <c r="V512">
        <f t="shared" si="192"/>
        <v>1</v>
      </c>
      <c r="W512">
        <f t="shared" si="193"/>
        <v>1</v>
      </c>
    </row>
    <row r="513" spans="1:23" x14ac:dyDescent="0.3">
      <c r="A513" t="s">
        <v>723</v>
      </c>
      <c r="B513" t="s">
        <v>724</v>
      </c>
      <c r="C513">
        <v>287</v>
      </c>
      <c r="D513">
        <v>109</v>
      </c>
      <c r="E513" s="1">
        <v>0.37980000000000003</v>
      </c>
      <c r="F513">
        <v>287</v>
      </c>
      <c r="G513">
        <v>107</v>
      </c>
      <c r="H513">
        <v>0</v>
      </c>
      <c r="I513">
        <v>1</v>
      </c>
      <c r="J513">
        <v>70</v>
      </c>
      <c r="K513">
        <v>3</v>
      </c>
      <c r="L513">
        <v>32</v>
      </c>
      <c r="M513">
        <v>1</v>
      </c>
      <c r="N513">
        <f t="shared" si="206"/>
        <v>0.29906542056074764</v>
      </c>
      <c r="O513">
        <f t="shared" si="207"/>
        <v>0.65420560747663548</v>
      </c>
      <c r="P513">
        <f t="shared" si="191"/>
        <v>0.65420560747663548</v>
      </c>
      <c r="Q513" t="str">
        <f t="shared" si="195"/>
        <v>32</v>
      </c>
      <c r="R513" t="s">
        <v>119</v>
      </c>
      <c r="S513">
        <v>32</v>
      </c>
      <c r="T513" t="b">
        <f t="shared" si="197"/>
        <v>1</v>
      </c>
      <c r="U513">
        <f>G513/G$517</f>
        <v>1.3835014222911817E-2</v>
      </c>
      <c r="V513">
        <f t="shared" si="192"/>
        <v>1</v>
      </c>
      <c r="W513">
        <f t="shared" si="193"/>
        <v>1</v>
      </c>
    </row>
    <row r="514" spans="1:23" x14ac:dyDescent="0.3">
      <c r="A514" t="s">
        <v>725</v>
      </c>
      <c r="B514" t="s">
        <v>41</v>
      </c>
      <c r="C514">
        <v>0</v>
      </c>
      <c r="D514">
        <v>3095</v>
      </c>
      <c r="E514" t="s">
        <v>42</v>
      </c>
      <c r="F514">
        <v>0</v>
      </c>
      <c r="G514">
        <v>3082</v>
      </c>
      <c r="H514">
        <v>6</v>
      </c>
      <c r="I514">
        <v>19</v>
      </c>
      <c r="J514">
        <v>1588</v>
      </c>
      <c r="K514">
        <v>20</v>
      </c>
      <c r="L514">
        <v>1433</v>
      </c>
      <c r="M514">
        <v>16</v>
      </c>
      <c r="N514">
        <f t="shared" si="206"/>
        <v>0.46495781959766386</v>
      </c>
      <c r="O514">
        <f t="shared" si="207"/>
        <v>0.51524983776768329</v>
      </c>
      <c r="P514">
        <f t="shared" si="191"/>
        <v>0.51524983776768329</v>
      </c>
      <c r="Q514" t="str">
        <f t="shared" si="195"/>
        <v>32</v>
      </c>
      <c r="S514" t="s">
        <v>43</v>
      </c>
      <c r="T514" t="b">
        <f t="shared" si="197"/>
        <v>0</v>
      </c>
      <c r="V514">
        <f t="shared" si="192"/>
        <v>1</v>
      </c>
      <c r="W514">
        <f t="shared" si="193"/>
        <v>1</v>
      </c>
    </row>
    <row r="515" spans="1:23" x14ac:dyDescent="0.3">
      <c r="A515" t="s">
        <v>725</v>
      </c>
      <c r="B515" t="s">
        <v>44</v>
      </c>
      <c r="C515">
        <v>0</v>
      </c>
      <c r="D515">
        <v>380</v>
      </c>
      <c r="E515" t="s">
        <v>42</v>
      </c>
      <c r="F515">
        <v>0</v>
      </c>
      <c r="G515">
        <v>380</v>
      </c>
      <c r="H515">
        <v>1</v>
      </c>
      <c r="I515">
        <v>0</v>
      </c>
      <c r="J515">
        <v>253</v>
      </c>
      <c r="K515">
        <v>7</v>
      </c>
      <c r="L515">
        <v>118</v>
      </c>
      <c r="M515">
        <v>1</v>
      </c>
      <c r="N515">
        <f t="shared" si="206"/>
        <v>0.31052631578947371</v>
      </c>
      <c r="O515">
        <f t="shared" si="207"/>
        <v>0.66578947368421049</v>
      </c>
      <c r="P515">
        <f t="shared" ref="P515:P578" si="208">IF(G515="","",IF(G515=0,10,IF(G515=0,10,IF(N515=O515,9,IF(O515&gt;N515,O515,N515+2)))))</f>
        <v>0.66578947368421049</v>
      </c>
      <c r="Q515" t="str">
        <f t="shared" si="195"/>
        <v>32</v>
      </c>
      <c r="S515" t="s">
        <v>45</v>
      </c>
      <c r="T515" t="b">
        <f t="shared" si="197"/>
        <v>0</v>
      </c>
      <c r="V515">
        <f t="shared" ref="V515:V578" si="209">IF(S515="","",IF(S515="WE",0,1))</f>
        <v>1</v>
      </c>
      <c r="W515">
        <f t="shared" ref="W515:W578" si="210">IF(S515="","",IF(S515="SL",0,1))</f>
        <v>1</v>
      </c>
    </row>
    <row r="516" spans="1:23" x14ac:dyDescent="0.3">
      <c r="A516" t="s">
        <v>725</v>
      </c>
      <c r="B516" t="s">
        <v>46</v>
      </c>
      <c r="C516">
        <v>0</v>
      </c>
      <c r="D516">
        <v>1114</v>
      </c>
      <c r="E516" t="s">
        <v>42</v>
      </c>
      <c r="F516">
        <v>0</v>
      </c>
      <c r="G516">
        <v>1111</v>
      </c>
      <c r="H516">
        <v>2</v>
      </c>
      <c r="I516">
        <v>2</v>
      </c>
      <c r="J516">
        <v>476</v>
      </c>
      <c r="K516">
        <v>7</v>
      </c>
      <c r="L516">
        <v>614</v>
      </c>
      <c r="M516">
        <v>10</v>
      </c>
      <c r="N516">
        <f t="shared" si="206"/>
        <v>0.55265526552655264</v>
      </c>
      <c r="O516">
        <f t="shared" si="207"/>
        <v>0.42844284428442847</v>
      </c>
      <c r="P516">
        <f t="shared" si="208"/>
        <v>2.5526552655265524</v>
      </c>
      <c r="Q516" t="str">
        <f t="shared" si="195"/>
        <v>32</v>
      </c>
      <c r="S516" t="s">
        <v>47</v>
      </c>
      <c r="T516" t="b">
        <f t="shared" si="197"/>
        <v>0</v>
      </c>
      <c r="V516">
        <f t="shared" si="209"/>
        <v>1</v>
      </c>
      <c r="W516">
        <f t="shared" si="210"/>
        <v>1</v>
      </c>
    </row>
    <row r="517" spans="1:23" x14ac:dyDescent="0.3">
      <c r="A517" t="s">
        <v>726</v>
      </c>
      <c r="B517" t="s">
        <v>49</v>
      </c>
      <c r="C517">
        <f>SUM(C502:C513)</f>
        <v>16296</v>
      </c>
      <c r="D517">
        <f>SUM(D502:D513)</f>
        <v>7760</v>
      </c>
      <c r="F517">
        <f t="shared" ref="F517:M517" si="211">SUM(F502:F513)</f>
        <v>16296</v>
      </c>
      <c r="G517">
        <f t="shared" si="211"/>
        <v>7734</v>
      </c>
      <c r="H517">
        <f t="shared" si="211"/>
        <v>15</v>
      </c>
      <c r="I517">
        <f t="shared" si="211"/>
        <v>39</v>
      </c>
      <c r="J517">
        <f t="shared" si="211"/>
        <v>4550</v>
      </c>
      <c r="K517">
        <f t="shared" si="211"/>
        <v>71</v>
      </c>
      <c r="L517">
        <f t="shared" si="211"/>
        <v>3011</v>
      </c>
      <c r="M517">
        <f t="shared" si="211"/>
        <v>48</v>
      </c>
      <c r="N517">
        <f>IF(G517="","",L517/G517)</f>
        <v>0.38931988621670544</v>
      </c>
      <c r="O517">
        <f>IF(G517="","",J517/G517)</f>
        <v>0.58831135246961463</v>
      </c>
      <c r="P517">
        <f t="shared" si="208"/>
        <v>0.58831135246961463</v>
      </c>
      <c r="Q517" t="str">
        <f>IF(LEFT(A517,3)="Dis",Q516,IF(LEFT(A517,2)="HD",Q516,LEFT(A517,2)))</f>
        <v>32</v>
      </c>
      <c r="S517" t="s">
        <v>50</v>
      </c>
      <c r="T517" t="b">
        <f t="shared" si="197"/>
        <v>0</v>
      </c>
      <c r="V517">
        <f t="shared" si="209"/>
        <v>1</v>
      </c>
      <c r="W517">
        <f t="shared" si="210"/>
        <v>1</v>
      </c>
    </row>
    <row r="518" spans="1:23" x14ac:dyDescent="0.3">
      <c r="A518" t="s">
        <v>727</v>
      </c>
      <c r="B518" t="s">
        <v>52</v>
      </c>
      <c r="G518">
        <f>SUM(G$514:G$516)*SUMIF($R$502:$R$513,$R518,$U$502:$U$513)</f>
        <v>4462.4296612361004</v>
      </c>
      <c r="H518">
        <f t="shared" ref="H518:M520" si="212">SUM(H$514:H$516)*SUMIF($R$502:$R$513,$R518,$U$502:$U$513)</f>
        <v>8.7823894491854162</v>
      </c>
      <c r="I518">
        <f t="shared" si="212"/>
        <v>20.492242048099303</v>
      </c>
      <c r="J518">
        <f t="shared" si="212"/>
        <v>2260.9773726402896</v>
      </c>
      <c r="K518">
        <f t="shared" si="212"/>
        <v>33.177915696922682</v>
      </c>
      <c r="L518">
        <f t="shared" si="212"/>
        <v>2112.652573054047</v>
      </c>
      <c r="M518">
        <f t="shared" si="212"/>
        <v>26.347168347556245</v>
      </c>
      <c r="N518">
        <f t="shared" ref="N518:N523" si="213">IF(G518="","",L518/G518)</f>
        <v>0.47343100809096872</v>
      </c>
      <c r="O518">
        <f t="shared" ref="O518:O523" si="214">IF(G518="","",J518/G518)</f>
        <v>0.50666958233107362</v>
      </c>
      <c r="P518">
        <f t="shared" si="208"/>
        <v>0.50666958233107362</v>
      </c>
      <c r="Q518" t="str">
        <f t="shared" ref="Q518:Q523" si="215">IF(LEFT(A518,3)="Dis",Q517,IF(LEFT(A518,2)="HD",Q517,LEFT(A518,2)))</f>
        <v>32</v>
      </c>
      <c r="R518" t="s">
        <v>444</v>
      </c>
      <c r="S518" t="s">
        <v>19</v>
      </c>
      <c r="T518" t="b">
        <f t="shared" si="197"/>
        <v>0</v>
      </c>
      <c r="U518">
        <f>SUMIF($R$502:$R$513,$R518,$U$502:$U$513)</f>
        <v>0.97582104990949059</v>
      </c>
      <c r="V518">
        <f t="shared" si="209"/>
        <v>1</v>
      </c>
      <c r="W518">
        <f t="shared" si="210"/>
        <v>0</v>
      </c>
    </row>
    <row r="519" spans="1:23" x14ac:dyDescent="0.3">
      <c r="A519" t="s">
        <v>727</v>
      </c>
      <c r="B519" t="s">
        <v>52</v>
      </c>
      <c r="G519">
        <f t="shared" ref="G519:G520" si="216">SUM(G$514:G$516)*SUMIF($R$502:$R$513,$R519,$U$502:$U$513)</f>
        <v>47.302818722523917</v>
      </c>
      <c r="H519">
        <f t="shared" si="212"/>
        <v>9.3095422808378583E-2</v>
      </c>
      <c r="I519">
        <f t="shared" si="212"/>
        <v>0.21722265321955003</v>
      </c>
      <c r="J519">
        <f t="shared" si="212"/>
        <v>23.966899405223689</v>
      </c>
      <c r="K519">
        <f t="shared" si="212"/>
        <v>0.35169381949831913</v>
      </c>
      <c r="L519">
        <f t="shared" si="212"/>
        <v>22.394621153348847</v>
      </c>
      <c r="M519">
        <f t="shared" si="212"/>
        <v>0.27928626842513576</v>
      </c>
      <c r="N519">
        <f t="shared" si="213"/>
        <v>0.47343100809096872</v>
      </c>
      <c r="O519">
        <f t="shared" si="214"/>
        <v>0.50666958233107373</v>
      </c>
      <c r="P519">
        <f t="shared" si="208"/>
        <v>0.50666958233107373</v>
      </c>
      <c r="Q519" t="str">
        <f t="shared" si="215"/>
        <v>32</v>
      </c>
      <c r="R519" t="s">
        <v>249</v>
      </c>
      <c r="S519" t="s">
        <v>19</v>
      </c>
      <c r="T519" t="b">
        <f t="shared" si="197"/>
        <v>0</v>
      </c>
      <c r="U519">
        <f t="shared" ref="U519:U520" si="217">SUMIF($R$502:$R$513,$R519,$U$502:$U$513)</f>
        <v>1.0343935867597621E-2</v>
      </c>
      <c r="V519">
        <f t="shared" si="209"/>
        <v>1</v>
      </c>
      <c r="W519">
        <f t="shared" si="210"/>
        <v>0</v>
      </c>
    </row>
    <row r="520" spans="1:23" x14ac:dyDescent="0.3">
      <c r="A520" t="s">
        <v>727</v>
      </c>
      <c r="B520" t="s">
        <v>52</v>
      </c>
      <c r="G520">
        <f t="shared" si="216"/>
        <v>63.267520041375739</v>
      </c>
      <c r="H520">
        <f t="shared" si="212"/>
        <v>0.12451512800620636</v>
      </c>
      <c r="I520">
        <f t="shared" si="212"/>
        <v>0.29053529868114814</v>
      </c>
      <c r="J520">
        <f t="shared" si="212"/>
        <v>32.055727954486677</v>
      </c>
      <c r="K520">
        <f t="shared" si="212"/>
        <v>0.47039048357900176</v>
      </c>
      <c r="L520">
        <f t="shared" si="212"/>
        <v>29.952805792604085</v>
      </c>
      <c r="M520">
        <f t="shared" si="212"/>
        <v>0.37354538401861909</v>
      </c>
      <c r="N520">
        <f t="shared" si="213"/>
        <v>0.47343100809096877</v>
      </c>
      <c r="O520">
        <f t="shared" si="214"/>
        <v>0.50666958233107362</v>
      </c>
      <c r="P520">
        <f t="shared" si="208"/>
        <v>0.50666958233107362</v>
      </c>
      <c r="Q520" t="str">
        <f t="shared" si="215"/>
        <v>32</v>
      </c>
      <c r="R520" t="s">
        <v>119</v>
      </c>
      <c r="S520" t="s">
        <v>19</v>
      </c>
      <c r="T520" t="b">
        <f t="shared" si="197"/>
        <v>0</v>
      </c>
      <c r="U520">
        <f t="shared" si="217"/>
        <v>1.3835014222911817E-2</v>
      </c>
      <c r="V520">
        <f t="shared" si="209"/>
        <v>1</v>
      </c>
      <c r="W520">
        <f t="shared" si="210"/>
        <v>0</v>
      </c>
    </row>
    <row r="521" spans="1:23" x14ac:dyDescent="0.3">
      <c r="A521" t="s">
        <v>728</v>
      </c>
      <c r="B521" t="s">
        <v>54</v>
      </c>
      <c r="G521">
        <f>SUM(H521:M521)</f>
        <v>4462.4296612361004</v>
      </c>
      <c r="H521">
        <f>(SUMIF($R$502:$R$513,$R521,H$502:H$513)/(SUMIF($R$502:$R$513,$R521,$G$502:$G$513))-H$517/$G$517)*$U518*SUM($G$514:$G$516)+H518</f>
        <v>8.4055540575974277</v>
      </c>
      <c r="I521">
        <f t="shared" ref="I521:M521" si="218">(SUMIF($R$502:$R$513,$R521,I$502:I$513)/(SUMIF($R$502:$R$513,$R521,$G$502:$G$513))-I$517/$G$517)*$U518*SUM($G$514:$G$516)+I518</f>
        <v>20.458526404421011</v>
      </c>
      <c r="J521">
        <f t="shared" si="218"/>
        <v>2265.7160643102848</v>
      </c>
      <c r="K521">
        <f t="shared" si="218"/>
        <v>31.827837348362671</v>
      </c>
      <c r="L521">
        <f t="shared" si="218"/>
        <v>2110.7621269741535</v>
      </c>
      <c r="M521">
        <f t="shared" si="218"/>
        <v>25.259552141280988</v>
      </c>
      <c r="N521">
        <f t="shared" si="213"/>
        <v>0.47300737203989202</v>
      </c>
      <c r="O521">
        <f t="shared" si="214"/>
        <v>0.50773149075982915</v>
      </c>
      <c r="P521">
        <f t="shared" si="208"/>
        <v>0.50773149075982915</v>
      </c>
      <c r="Q521" t="str">
        <f t="shared" si="215"/>
        <v>32</v>
      </c>
      <c r="R521" t="s">
        <v>444</v>
      </c>
      <c r="S521" t="s">
        <v>18</v>
      </c>
      <c r="T521" t="b">
        <f t="shared" si="197"/>
        <v>0</v>
      </c>
      <c r="V521">
        <f t="shared" si="209"/>
        <v>0</v>
      </c>
      <c r="W521">
        <f t="shared" si="210"/>
        <v>1</v>
      </c>
    </row>
    <row r="522" spans="1:23" x14ac:dyDescent="0.3">
      <c r="A522" t="s">
        <v>728</v>
      </c>
      <c r="B522" t="s">
        <v>54</v>
      </c>
      <c r="G522">
        <f t="shared" ref="G522:G523" si="219">SUM(H522:M522)</f>
        <v>47.302818722523931</v>
      </c>
      <c r="H522">
        <f t="shared" ref="H522:M522" si="220">(SUMIF($R$502:$R$513,$R522,H$502:H$513)/(SUMIF($R$502:$R$513,$R522,$G$502:$G$513))-H$517/$G$517)*$U519*SUM($G$514:$G$516)+H519</f>
        <v>0.59263740873573079</v>
      </c>
      <c r="I522">
        <f t="shared" si="220"/>
        <v>-2.130979185136192E-2</v>
      </c>
      <c r="J522">
        <f t="shared" si="220"/>
        <v>15.059241635960202</v>
      </c>
      <c r="K522">
        <f t="shared" si="220"/>
        <v>0.50872767917000283</v>
      </c>
      <c r="L522">
        <f t="shared" si="220"/>
        <v>29.99524344795455</v>
      </c>
      <c r="M522">
        <f t="shared" si="220"/>
        <v>1.1682783425548038</v>
      </c>
      <c r="N522">
        <f t="shared" si="213"/>
        <v>0.63411112187426322</v>
      </c>
      <c r="O522">
        <f t="shared" si="214"/>
        <v>0.31835822986145906</v>
      </c>
      <c r="P522">
        <f t="shared" si="208"/>
        <v>2.6341111218742634</v>
      </c>
      <c r="Q522" t="str">
        <f t="shared" si="215"/>
        <v>32</v>
      </c>
      <c r="R522" t="s">
        <v>249</v>
      </c>
      <c r="S522" t="s">
        <v>18</v>
      </c>
      <c r="T522" t="b">
        <f t="shared" si="197"/>
        <v>0</v>
      </c>
      <c r="V522">
        <f t="shared" si="209"/>
        <v>0</v>
      </c>
      <c r="W522">
        <f t="shared" si="210"/>
        <v>1</v>
      </c>
    </row>
    <row r="523" spans="1:23" x14ac:dyDescent="0.3">
      <c r="A523" t="s">
        <v>728</v>
      </c>
      <c r="B523" t="s">
        <v>54</v>
      </c>
      <c r="G523">
        <f t="shared" si="219"/>
        <v>63.267520041375732</v>
      </c>
      <c r="H523">
        <f t="shared" ref="H523:M523" si="221">(SUMIF($R$502:$R$513,$R523,H$502:H$513)/(SUMIF($R$502:$R$513,$R523,$G$502:$G$513))-H$517/$G$517)*$U520*SUM($G$514:$G$516)+H520</f>
        <v>1.8085336668430124E-3</v>
      </c>
      <c r="I523">
        <f t="shared" si="221"/>
        <v>0.56278338743035228</v>
      </c>
      <c r="J523">
        <f t="shared" si="221"/>
        <v>36.224694053754888</v>
      </c>
      <c r="K523">
        <f t="shared" si="221"/>
        <v>1.663434972467329</v>
      </c>
      <c r="L523">
        <f t="shared" si="221"/>
        <v>24.242629577892117</v>
      </c>
      <c r="M523">
        <f t="shared" si="221"/>
        <v>0.57216951616420531</v>
      </c>
      <c r="N523">
        <f t="shared" si="213"/>
        <v>0.38317654243501098</v>
      </c>
      <c r="O523">
        <f t="shared" si="214"/>
        <v>0.57256383733809446</v>
      </c>
      <c r="P523">
        <f t="shared" si="208"/>
        <v>0.57256383733809446</v>
      </c>
      <c r="Q523" t="str">
        <f t="shared" si="215"/>
        <v>32</v>
      </c>
      <c r="R523" t="s">
        <v>119</v>
      </c>
      <c r="S523" t="s">
        <v>18</v>
      </c>
      <c r="T523" t="b">
        <f t="shared" si="197"/>
        <v>0</v>
      </c>
      <c r="V523">
        <f t="shared" si="209"/>
        <v>0</v>
      </c>
      <c r="W523">
        <f t="shared" si="210"/>
        <v>1</v>
      </c>
    </row>
    <row r="524" spans="1:23" x14ac:dyDescent="0.3">
      <c r="N524" t="str">
        <f t="shared" si="206"/>
        <v/>
      </c>
      <c r="O524" t="str">
        <f t="shared" si="207"/>
        <v/>
      </c>
      <c r="P524" t="str">
        <f t="shared" si="208"/>
        <v/>
      </c>
      <c r="Q524" t="str">
        <f>IF(LEFT(A524,3)="Dis",Q517,IF(LEFT(A524,2)="HD",Q517,LEFT(A524,2)))</f>
        <v/>
      </c>
      <c r="T524" t="str">
        <f t="shared" si="197"/>
        <v/>
      </c>
      <c r="V524" t="str">
        <f t="shared" si="209"/>
        <v/>
      </c>
      <c r="W524" t="str">
        <f t="shared" si="210"/>
        <v/>
      </c>
    </row>
    <row r="525" spans="1:23" x14ac:dyDescent="0.3">
      <c r="A525" t="s">
        <v>729</v>
      </c>
      <c r="B525" t="s">
        <v>170</v>
      </c>
      <c r="C525">
        <v>3178</v>
      </c>
      <c r="D525">
        <v>1224</v>
      </c>
      <c r="E525" s="1">
        <v>0.3851</v>
      </c>
      <c r="F525">
        <v>3178</v>
      </c>
      <c r="G525">
        <v>1223</v>
      </c>
      <c r="H525">
        <v>6</v>
      </c>
      <c r="I525">
        <v>8</v>
      </c>
      <c r="J525">
        <v>969</v>
      </c>
      <c r="K525">
        <v>10</v>
      </c>
      <c r="L525">
        <v>227</v>
      </c>
      <c r="M525">
        <v>3</v>
      </c>
      <c r="N525">
        <f t="shared" si="206"/>
        <v>0.18560915780866721</v>
      </c>
      <c r="O525">
        <f t="shared" si="207"/>
        <v>0.79231398201144732</v>
      </c>
      <c r="P525">
        <f t="shared" si="208"/>
        <v>0.79231398201144732</v>
      </c>
      <c r="Q525" t="str">
        <f t="shared" ref="Q525:Q588" si="222">IF(LEFT(A525,3)="Dis",Q524,IF(LEFT(A525,2)="HD",Q524,LEFT(A525,2)))</f>
        <v>33</v>
      </c>
      <c r="R525" t="s">
        <v>249</v>
      </c>
      <c r="S525">
        <v>33</v>
      </c>
      <c r="T525" t="b">
        <f t="shared" si="197"/>
        <v>1</v>
      </c>
      <c r="U525">
        <f>G525/G$534</f>
        <v>0.22660737446729665</v>
      </c>
      <c r="V525">
        <f t="shared" si="209"/>
        <v>1</v>
      </c>
      <c r="W525">
        <f t="shared" si="210"/>
        <v>1</v>
      </c>
    </row>
    <row r="526" spans="1:23" x14ac:dyDescent="0.3">
      <c r="A526" t="s">
        <v>730</v>
      </c>
      <c r="B526" t="s">
        <v>731</v>
      </c>
      <c r="C526">
        <v>2543</v>
      </c>
      <c r="D526">
        <v>1061</v>
      </c>
      <c r="E526" s="1">
        <v>0.41720000000000002</v>
      </c>
      <c r="F526">
        <v>2543</v>
      </c>
      <c r="G526">
        <v>1059</v>
      </c>
      <c r="H526">
        <v>12</v>
      </c>
      <c r="I526">
        <v>5</v>
      </c>
      <c r="J526">
        <v>788</v>
      </c>
      <c r="K526">
        <v>23</v>
      </c>
      <c r="L526">
        <v>222</v>
      </c>
      <c r="M526">
        <v>9</v>
      </c>
      <c r="N526">
        <f t="shared" si="206"/>
        <v>0.20963172804532579</v>
      </c>
      <c r="O526">
        <f t="shared" si="207"/>
        <v>0.74409820585457975</v>
      </c>
      <c r="P526">
        <f t="shared" si="208"/>
        <v>0.74409820585457975</v>
      </c>
      <c r="Q526" t="str">
        <f t="shared" si="222"/>
        <v>33</v>
      </c>
      <c r="R526" t="s">
        <v>249</v>
      </c>
      <c r="S526">
        <v>33</v>
      </c>
      <c r="T526" t="b">
        <f t="shared" si="197"/>
        <v>1</v>
      </c>
      <c r="U526">
        <f t="shared" ref="U526:U530" si="223">G526/G$534</f>
        <v>0.1962201222901612</v>
      </c>
      <c r="V526">
        <f t="shared" si="209"/>
        <v>1</v>
      </c>
      <c r="W526">
        <f t="shared" si="210"/>
        <v>1</v>
      </c>
    </row>
    <row r="527" spans="1:23" x14ac:dyDescent="0.3">
      <c r="A527" t="s">
        <v>732</v>
      </c>
      <c r="B527" t="s">
        <v>733</v>
      </c>
      <c r="C527">
        <v>1367</v>
      </c>
      <c r="D527">
        <v>581</v>
      </c>
      <c r="E527" s="1">
        <v>0.42499999999999999</v>
      </c>
      <c r="F527">
        <v>1367</v>
      </c>
      <c r="G527">
        <v>580</v>
      </c>
      <c r="H527">
        <v>3</v>
      </c>
      <c r="I527">
        <v>3</v>
      </c>
      <c r="J527">
        <v>445</v>
      </c>
      <c r="K527">
        <v>8</v>
      </c>
      <c r="L527">
        <v>120</v>
      </c>
      <c r="M527">
        <v>1</v>
      </c>
      <c r="N527">
        <f t="shared" si="206"/>
        <v>0.20689655172413793</v>
      </c>
      <c r="O527">
        <f t="shared" si="207"/>
        <v>0.76724137931034486</v>
      </c>
      <c r="P527">
        <f t="shared" si="208"/>
        <v>0.76724137931034486</v>
      </c>
      <c r="Q527" t="str">
        <f t="shared" si="222"/>
        <v>33</v>
      </c>
      <c r="R527" t="s">
        <v>249</v>
      </c>
      <c r="S527">
        <v>33</v>
      </c>
      <c r="T527" t="b">
        <f t="shared" si="197"/>
        <v>1</v>
      </c>
      <c r="U527">
        <f t="shared" si="223"/>
        <v>0.10746711135816195</v>
      </c>
      <c r="V527">
        <f t="shared" si="209"/>
        <v>1</v>
      </c>
      <c r="W527">
        <f t="shared" si="210"/>
        <v>1</v>
      </c>
    </row>
    <row r="528" spans="1:23" x14ac:dyDescent="0.3">
      <c r="A528" t="s">
        <v>734</v>
      </c>
      <c r="B528" t="s">
        <v>735</v>
      </c>
      <c r="C528">
        <v>1250</v>
      </c>
      <c r="D528">
        <v>502</v>
      </c>
      <c r="E528" s="1">
        <v>0.40160000000000001</v>
      </c>
      <c r="F528">
        <v>1250</v>
      </c>
      <c r="G528">
        <v>501</v>
      </c>
      <c r="H528">
        <v>2</v>
      </c>
      <c r="I528">
        <v>5</v>
      </c>
      <c r="J528">
        <v>380</v>
      </c>
      <c r="K528">
        <v>5</v>
      </c>
      <c r="L528">
        <v>107</v>
      </c>
      <c r="M528">
        <v>2</v>
      </c>
      <c r="N528">
        <f t="shared" si="206"/>
        <v>0.21357285429141717</v>
      </c>
      <c r="O528">
        <f t="shared" si="207"/>
        <v>0.75848303393213568</v>
      </c>
      <c r="P528">
        <f t="shared" si="208"/>
        <v>0.75848303393213568</v>
      </c>
      <c r="Q528" t="str">
        <f t="shared" si="222"/>
        <v>33</v>
      </c>
      <c r="R528" t="s">
        <v>249</v>
      </c>
      <c r="S528">
        <v>33</v>
      </c>
      <c r="T528" t="b">
        <f t="shared" si="197"/>
        <v>1</v>
      </c>
      <c r="U528">
        <f t="shared" si="223"/>
        <v>9.2829349638688163E-2</v>
      </c>
      <c r="V528">
        <f t="shared" si="209"/>
        <v>1</v>
      </c>
      <c r="W528">
        <f t="shared" si="210"/>
        <v>1</v>
      </c>
    </row>
    <row r="529" spans="1:23" x14ac:dyDescent="0.3">
      <c r="A529" t="s">
        <v>736</v>
      </c>
      <c r="B529" t="s">
        <v>737</v>
      </c>
      <c r="C529">
        <v>2017</v>
      </c>
      <c r="D529">
        <v>870</v>
      </c>
      <c r="E529" s="1">
        <v>0.43130000000000002</v>
      </c>
      <c r="F529">
        <v>2017</v>
      </c>
      <c r="G529">
        <v>864</v>
      </c>
      <c r="H529">
        <v>3</v>
      </c>
      <c r="I529">
        <v>4</v>
      </c>
      <c r="J529">
        <v>693</v>
      </c>
      <c r="K529">
        <v>12</v>
      </c>
      <c r="L529">
        <v>149</v>
      </c>
      <c r="M529">
        <v>3</v>
      </c>
      <c r="N529">
        <f t="shared" si="206"/>
        <v>0.17245370370370369</v>
      </c>
      <c r="O529">
        <f t="shared" si="207"/>
        <v>0.80208333333333337</v>
      </c>
      <c r="P529">
        <f t="shared" si="208"/>
        <v>0.80208333333333337</v>
      </c>
      <c r="Q529" t="str">
        <f t="shared" si="222"/>
        <v>33</v>
      </c>
      <c r="R529" t="s">
        <v>249</v>
      </c>
      <c r="S529">
        <v>33</v>
      </c>
      <c r="T529" t="b">
        <f t="shared" si="197"/>
        <v>1</v>
      </c>
      <c r="U529">
        <f t="shared" si="223"/>
        <v>0.16008893829905502</v>
      </c>
      <c r="V529">
        <f t="shared" si="209"/>
        <v>1</v>
      </c>
      <c r="W529">
        <f t="shared" si="210"/>
        <v>1</v>
      </c>
    </row>
    <row r="530" spans="1:23" x14ac:dyDescent="0.3">
      <c r="A530" t="s">
        <v>738</v>
      </c>
      <c r="B530" t="s">
        <v>739</v>
      </c>
      <c r="C530">
        <v>3107</v>
      </c>
      <c r="D530">
        <v>1174</v>
      </c>
      <c r="E530" s="1">
        <v>0.37790000000000001</v>
      </c>
      <c r="F530">
        <v>3107</v>
      </c>
      <c r="G530">
        <v>1170</v>
      </c>
      <c r="H530">
        <v>6</v>
      </c>
      <c r="I530">
        <v>9</v>
      </c>
      <c r="J530">
        <v>881</v>
      </c>
      <c r="K530">
        <v>11</v>
      </c>
      <c r="L530">
        <v>258</v>
      </c>
      <c r="M530">
        <v>5</v>
      </c>
      <c r="N530">
        <f t="shared" si="206"/>
        <v>0.22051282051282051</v>
      </c>
      <c r="O530">
        <f t="shared" si="207"/>
        <v>0.75299145299145298</v>
      </c>
      <c r="P530">
        <f t="shared" si="208"/>
        <v>0.75299145299145298</v>
      </c>
      <c r="Q530" t="str">
        <f t="shared" si="222"/>
        <v>33</v>
      </c>
      <c r="R530" t="s">
        <v>249</v>
      </c>
      <c r="S530">
        <v>33</v>
      </c>
      <c r="T530" t="b">
        <f t="shared" ref="T530:T597" si="224">IF(S530="","",ISNUMBER(S530))</f>
        <v>1</v>
      </c>
      <c r="U530">
        <f t="shared" si="223"/>
        <v>0.21678710394663703</v>
      </c>
      <c r="V530">
        <f t="shared" si="209"/>
        <v>1</v>
      </c>
      <c r="W530">
        <f t="shared" si="210"/>
        <v>1</v>
      </c>
    </row>
    <row r="531" spans="1:23" x14ac:dyDescent="0.3">
      <c r="A531" t="s">
        <v>15</v>
      </c>
      <c r="B531" t="s">
        <v>41</v>
      </c>
      <c r="C531">
        <v>0</v>
      </c>
      <c r="D531">
        <v>3043</v>
      </c>
      <c r="E531" t="s">
        <v>42</v>
      </c>
      <c r="F531">
        <v>0</v>
      </c>
      <c r="G531">
        <v>3031</v>
      </c>
      <c r="H531">
        <v>16</v>
      </c>
      <c r="I531">
        <v>15</v>
      </c>
      <c r="J531">
        <v>2029</v>
      </c>
      <c r="K531">
        <v>33</v>
      </c>
      <c r="L531">
        <v>923</v>
      </c>
      <c r="M531">
        <v>15</v>
      </c>
      <c r="N531">
        <f t="shared" si="206"/>
        <v>0.30451996040910589</v>
      </c>
      <c r="O531">
        <f t="shared" si="207"/>
        <v>0.66941603431210817</v>
      </c>
      <c r="P531">
        <f t="shared" si="208"/>
        <v>0.66941603431210817</v>
      </c>
      <c r="Q531" t="str">
        <f t="shared" si="222"/>
        <v>33</v>
      </c>
      <c r="R531" t="s">
        <v>249</v>
      </c>
      <c r="S531" t="s">
        <v>43</v>
      </c>
      <c r="T531" t="b">
        <f t="shared" si="224"/>
        <v>0</v>
      </c>
      <c r="V531">
        <f t="shared" si="209"/>
        <v>1</v>
      </c>
      <c r="W531">
        <f t="shared" si="210"/>
        <v>1</v>
      </c>
    </row>
    <row r="532" spans="1:23" x14ac:dyDescent="0.3">
      <c r="A532" t="s">
        <v>15</v>
      </c>
      <c r="B532" t="s">
        <v>44</v>
      </c>
      <c r="C532">
        <v>0</v>
      </c>
      <c r="D532">
        <v>489</v>
      </c>
      <c r="E532" t="s">
        <v>42</v>
      </c>
      <c r="F532">
        <v>0</v>
      </c>
      <c r="G532">
        <v>481</v>
      </c>
      <c r="H532">
        <v>2</v>
      </c>
      <c r="I532">
        <v>1</v>
      </c>
      <c r="J532">
        <v>386</v>
      </c>
      <c r="K532">
        <v>6</v>
      </c>
      <c r="L532">
        <v>83</v>
      </c>
      <c r="M532">
        <v>3</v>
      </c>
      <c r="N532">
        <f t="shared" si="206"/>
        <v>0.17255717255717257</v>
      </c>
      <c r="O532">
        <f t="shared" si="207"/>
        <v>0.80249480249480254</v>
      </c>
      <c r="P532">
        <f t="shared" si="208"/>
        <v>0.80249480249480254</v>
      </c>
      <c r="Q532" t="str">
        <f t="shared" si="222"/>
        <v>33</v>
      </c>
      <c r="R532" t="s">
        <v>249</v>
      </c>
      <c r="S532" t="s">
        <v>45</v>
      </c>
      <c r="T532" t="b">
        <f t="shared" si="224"/>
        <v>0</v>
      </c>
      <c r="V532">
        <f t="shared" si="209"/>
        <v>1</v>
      </c>
      <c r="W532">
        <f t="shared" si="210"/>
        <v>1</v>
      </c>
    </row>
    <row r="533" spans="1:23" x14ac:dyDescent="0.3">
      <c r="A533" t="s">
        <v>15</v>
      </c>
      <c r="B533" t="s">
        <v>46</v>
      </c>
      <c r="C533">
        <v>0</v>
      </c>
      <c r="D533">
        <v>0</v>
      </c>
      <c r="E533" t="s">
        <v>42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t="e">
        <f t="shared" si="206"/>
        <v>#DIV/0!</v>
      </c>
      <c r="O533" t="e">
        <f t="shared" si="207"/>
        <v>#DIV/0!</v>
      </c>
      <c r="P533">
        <f t="shared" si="208"/>
        <v>10</v>
      </c>
      <c r="Q533" t="str">
        <f t="shared" si="222"/>
        <v>33</v>
      </c>
      <c r="R533" t="s">
        <v>249</v>
      </c>
      <c r="S533" t="s">
        <v>47</v>
      </c>
      <c r="T533" t="b">
        <f t="shared" si="224"/>
        <v>0</v>
      </c>
      <c r="V533">
        <f t="shared" si="209"/>
        <v>1</v>
      </c>
      <c r="W533">
        <f t="shared" si="210"/>
        <v>1</v>
      </c>
    </row>
    <row r="534" spans="1:23" x14ac:dyDescent="0.3">
      <c r="A534" t="s">
        <v>740</v>
      </c>
      <c r="B534" t="s">
        <v>49</v>
      </c>
      <c r="C534">
        <f>SUM(C525:C530)</f>
        <v>13462</v>
      </c>
      <c r="D534">
        <f>SUM(D525:D530)</f>
        <v>5412</v>
      </c>
      <c r="F534">
        <f t="shared" ref="F534:M534" si="225">SUM(F525:F530)</f>
        <v>13462</v>
      </c>
      <c r="G534">
        <f t="shared" si="225"/>
        <v>5397</v>
      </c>
      <c r="H534">
        <f t="shared" si="225"/>
        <v>32</v>
      </c>
      <c r="I534">
        <f t="shared" si="225"/>
        <v>34</v>
      </c>
      <c r="J534">
        <f t="shared" si="225"/>
        <v>4156</v>
      </c>
      <c r="K534">
        <f t="shared" si="225"/>
        <v>69</v>
      </c>
      <c r="L534">
        <f t="shared" si="225"/>
        <v>1083</v>
      </c>
      <c r="M534">
        <f t="shared" si="225"/>
        <v>23</v>
      </c>
      <c r="N534">
        <f t="shared" si="206"/>
        <v>0.20066703724291274</v>
      </c>
      <c r="O534">
        <f t="shared" si="207"/>
        <v>0.77005743931813975</v>
      </c>
      <c r="P534">
        <f t="shared" si="208"/>
        <v>0.77005743931813975</v>
      </c>
      <c r="Q534" t="str">
        <f t="shared" si="222"/>
        <v>33</v>
      </c>
      <c r="S534" t="s">
        <v>50</v>
      </c>
      <c r="T534" t="b">
        <f t="shared" si="224"/>
        <v>0</v>
      </c>
      <c r="V534">
        <f t="shared" si="209"/>
        <v>1</v>
      </c>
      <c r="W534">
        <f t="shared" si="210"/>
        <v>1</v>
      </c>
    </row>
    <row r="535" spans="1:23" x14ac:dyDescent="0.3">
      <c r="N535" t="str">
        <f t="shared" si="206"/>
        <v/>
      </c>
      <c r="O535" t="str">
        <f t="shared" si="207"/>
        <v/>
      </c>
      <c r="P535" t="str">
        <f t="shared" si="208"/>
        <v/>
      </c>
      <c r="Q535" t="str">
        <f t="shared" si="222"/>
        <v/>
      </c>
      <c r="T535" t="str">
        <f t="shared" si="224"/>
        <v/>
      </c>
      <c r="V535" t="str">
        <f t="shared" si="209"/>
        <v/>
      </c>
      <c r="W535" t="str">
        <f t="shared" si="210"/>
        <v/>
      </c>
    </row>
    <row r="536" spans="1:23" x14ac:dyDescent="0.3">
      <c r="A536" t="s">
        <v>741</v>
      </c>
      <c r="B536" t="s">
        <v>742</v>
      </c>
      <c r="C536">
        <v>1638</v>
      </c>
      <c r="D536">
        <v>570</v>
      </c>
      <c r="E536" s="1">
        <v>0.34799999999999998</v>
      </c>
      <c r="F536">
        <v>1638</v>
      </c>
      <c r="G536">
        <v>568</v>
      </c>
      <c r="H536">
        <v>2</v>
      </c>
      <c r="I536">
        <v>3</v>
      </c>
      <c r="J536">
        <v>456</v>
      </c>
      <c r="K536">
        <v>7</v>
      </c>
      <c r="L536">
        <v>93</v>
      </c>
      <c r="M536">
        <v>7</v>
      </c>
      <c r="N536">
        <f t="shared" si="206"/>
        <v>0.16373239436619719</v>
      </c>
      <c r="O536">
        <f t="shared" si="207"/>
        <v>0.80281690140845074</v>
      </c>
      <c r="P536">
        <f t="shared" si="208"/>
        <v>0.80281690140845074</v>
      </c>
      <c r="Q536" t="str">
        <f t="shared" si="222"/>
        <v>34</v>
      </c>
      <c r="R536" t="s">
        <v>249</v>
      </c>
      <c r="S536">
        <v>34</v>
      </c>
      <c r="T536" t="b">
        <f t="shared" si="224"/>
        <v>1</v>
      </c>
      <c r="U536">
        <f>G536/G$546</f>
        <v>9.9526896793411604E-2</v>
      </c>
      <c r="V536">
        <f t="shared" si="209"/>
        <v>1</v>
      </c>
      <c r="W536">
        <f t="shared" si="210"/>
        <v>1</v>
      </c>
    </row>
    <row r="537" spans="1:23" x14ac:dyDescent="0.3">
      <c r="A537" t="s">
        <v>743</v>
      </c>
      <c r="B537" t="s">
        <v>744</v>
      </c>
      <c r="C537">
        <v>1739</v>
      </c>
      <c r="D537">
        <v>858</v>
      </c>
      <c r="E537" s="1">
        <v>0.49340000000000001</v>
      </c>
      <c r="F537">
        <v>1739</v>
      </c>
      <c r="G537">
        <v>855</v>
      </c>
      <c r="H537">
        <v>5</v>
      </c>
      <c r="I537">
        <v>6</v>
      </c>
      <c r="J537">
        <v>567</v>
      </c>
      <c r="K537">
        <v>21</v>
      </c>
      <c r="L537">
        <v>254</v>
      </c>
      <c r="M537">
        <v>2</v>
      </c>
      <c r="N537">
        <f t="shared" si="206"/>
        <v>0.29707602339181288</v>
      </c>
      <c r="O537">
        <f t="shared" si="207"/>
        <v>0.66315789473684206</v>
      </c>
      <c r="P537">
        <f t="shared" si="208"/>
        <v>0.66315789473684206</v>
      </c>
      <c r="Q537" t="str">
        <f t="shared" si="222"/>
        <v>34</v>
      </c>
      <c r="R537" t="s">
        <v>249</v>
      </c>
      <c r="S537">
        <v>34</v>
      </c>
      <c r="T537" t="b">
        <f t="shared" si="224"/>
        <v>1</v>
      </c>
      <c r="U537">
        <f t="shared" ref="U537:U542" si="226">G537/G$546</f>
        <v>0.14981601541966005</v>
      </c>
      <c r="V537">
        <f t="shared" si="209"/>
        <v>1</v>
      </c>
      <c r="W537">
        <f t="shared" si="210"/>
        <v>1</v>
      </c>
    </row>
    <row r="538" spans="1:23" x14ac:dyDescent="0.3">
      <c r="A538" t="s">
        <v>745</v>
      </c>
      <c r="B538" t="s">
        <v>746</v>
      </c>
      <c r="C538">
        <v>1629</v>
      </c>
      <c r="D538">
        <v>634</v>
      </c>
      <c r="E538" s="1">
        <v>0.38919999999999999</v>
      </c>
      <c r="F538">
        <v>1629</v>
      </c>
      <c r="G538">
        <v>633</v>
      </c>
      <c r="H538">
        <v>4</v>
      </c>
      <c r="I538">
        <v>2</v>
      </c>
      <c r="J538">
        <v>518</v>
      </c>
      <c r="K538">
        <v>6</v>
      </c>
      <c r="L538">
        <v>101</v>
      </c>
      <c r="M538">
        <v>2</v>
      </c>
      <c r="N538">
        <f t="shared" si="206"/>
        <v>0.15955766192733017</v>
      </c>
      <c r="O538">
        <f t="shared" si="207"/>
        <v>0.81832543443917849</v>
      </c>
      <c r="P538">
        <f t="shared" si="208"/>
        <v>0.81832543443917849</v>
      </c>
      <c r="Q538" t="str">
        <f t="shared" si="222"/>
        <v>34</v>
      </c>
      <c r="R538" t="s">
        <v>249</v>
      </c>
      <c r="S538">
        <v>34</v>
      </c>
      <c r="T538" t="b">
        <f t="shared" si="224"/>
        <v>1</v>
      </c>
      <c r="U538">
        <f t="shared" si="226"/>
        <v>0.11091641843350272</v>
      </c>
      <c r="V538">
        <f t="shared" si="209"/>
        <v>1</v>
      </c>
      <c r="W538">
        <f t="shared" si="210"/>
        <v>1</v>
      </c>
    </row>
    <row r="539" spans="1:23" x14ac:dyDescent="0.3">
      <c r="A539" t="s">
        <v>747</v>
      </c>
      <c r="B539" t="s">
        <v>748</v>
      </c>
      <c r="C539">
        <v>1761</v>
      </c>
      <c r="D539">
        <v>855</v>
      </c>
      <c r="E539" s="1">
        <v>0.48549999999999999</v>
      </c>
      <c r="F539">
        <v>1761</v>
      </c>
      <c r="G539">
        <v>853</v>
      </c>
      <c r="H539">
        <v>9</v>
      </c>
      <c r="I539">
        <v>7</v>
      </c>
      <c r="J539">
        <v>675</v>
      </c>
      <c r="K539">
        <v>11</v>
      </c>
      <c r="L539">
        <v>143</v>
      </c>
      <c r="M539">
        <v>8</v>
      </c>
      <c r="N539">
        <f t="shared" si="206"/>
        <v>0.16764361078546308</v>
      </c>
      <c r="O539">
        <f t="shared" si="207"/>
        <v>0.79132473622508792</v>
      </c>
      <c r="P539">
        <f t="shared" si="208"/>
        <v>0.79132473622508792</v>
      </c>
      <c r="Q539" t="str">
        <f t="shared" si="222"/>
        <v>34</v>
      </c>
      <c r="R539" t="s">
        <v>249</v>
      </c>
      <c r="S539">
        <v>34</v>
      </c>
      <c r="T539" t="b">
        <f t="shared" si="224"/>
        <v>1</v>
      </c>
      <c r="U539">
        <f t="shared" si="226"/>
        <v>0.14946556859996496</v>
      </c>
      <c r="V539">
        <f t="shared" si="209"/>
        <v>1</v>
      </c>
      <c r="W539">
        <f t="shared" si="210"/>
        <v>1</v>
      </c>
    </row>
    <row r="540" spans="1:23" x14ac:dyDescent="0.3">
      <c r="A540" t="s">
        <v>749</v>
      </c>
      <c r="B540" t="s">
        <v>750</v>
      </c>
      <c r="C540">
        <v>1527</v>
      </c>
      <c r="D540">
        <v>545</v>
      </c>
      <c r="E540" s="1">
        <v>0.3569</v>
      </c>
      <c r="F540">
        <v>1527</v>
      </c>
      <c r="G540">
        <v>543</v>
      </c>
      <c r="H540">
        <v>4</v>
      </c>
      <c r="I540">
        <v>2</v>
      </c>
      <c r="J540">
        <v>393</v>
      </c>
      <c r="K540">
        <v>6</v>
      </c>
      <c r="L540">
        <v>136</v>
      </c>
      <c r="M540">
        <v>2</v>
      </c>
      <c r="N540">
        <f t="shared" si="206"/>
        <v>0.25046040515653778</v>
      </c>
      <c r="O540">
        <f t="shared" si="207"/>
        <v>0.72375690607734811</v>
      </c>
      <c r="P540">
        <f t="shared" si="208"/>
        <v>0.72375690607734811</v>
      </c>
      <c r="Q540" t="str">
        <f t="shared" si="222"/>
        <v>34</v>
      </c>
      <c r="R540" t="s">
        <v>249</v>
      </c>
      <c r="S540">
        <v>34</v>
      </c>
      <c r="T540" t="b">
        <f t="shared" si="224"/>
        <v>1</v>
      </c>
      <c r="U540">
        <f t="shared" si="226"/>
        <v>9.5146311547222709E-2</v>
      </c>
      <c r="V540">
        <f t="shared" si="209"/>
        <v>1</v>
      </c>
      <c r="W540">
        <f t="shared" si="210"/>
        <v>1</v>
      </c>
    </row>
    <row r="541" spans="1:23" x14ac:dyDescent="0.3">
      <c r="A541" t="s">
        <v>751</v>
      </c>
      <c r="B541" t="s">
        <v>752</v>
      </c>
      <c r="C541">
        <v>1946</v>
      </c>
      <c r="D541">
        <v>909</v>
      </c>
      <c r="E541" s="1">
        <v>0.46710000000000002</v>
      </c>
      <c r="F541">
        <v>1946</v>
      </c>
      <c r="G541">
        <v>906</v>
      </c>
      <c r="H541">
        <v>6</v>
      </c>
      <c r="I541">
        <v>6</v>
      </c>
      <c r="J541">
        <v>740</v>
      </c>
      <c r="K541">
        <v>12</v>
      </c>
      <c r="L541">
        <v>140</v>
      </c>
      <c r="M541">
        <v>2</v>
      </c>
      <c r="N541">
        <f t="shared" si="206"/>
        <v>0.1545253863134658</v>
      </c>
      <c r="O541">
        <f t="shared" si="207"/>
        <v>0.81677704194260481</v>
      </c>
      <c r="P541">
        <f t="shared" si="208"/>
        <v>0.81677704194260481</v>
      </c>
      <c r="Q541" t="str">
        <f t="shared" si="222"/>
        <v>34</v>
      </c>
      <c r="R541" t="s">
        <v>249</v>
      </c>
      <c r="S541">
        <v>34</v>
      </c>
      <c r="T541" t="b">
        <f t="shared" si="224"/>
        <v>1</v>
      </c>
      <c r="U541">
        <f t="shared" si="226"/>
        <v>0.15875240932188539</v>
      </c>
      <c r="V541">
        <f t="shared" si="209"/>
        <v>1</v>
      </c>
      <c r="W541">
        <f t="shared" si="210"/>
        <v>1</v>
      </c>
    </row>
    <row r="542" spans="1:23" x14ac:dyDescent="0.3">
      <c r="A542" t="s">
        <v>753</v>
      </c>
      <c r="B542" t="s">
        <v>754</v>
      </c>
      <c r="C542">
        <v>3513</v>
      </c>
      <c r="D542">
        <v>1355</v>
      </c>
      <c r="E542" s="1">
        <v>0.38569999999999999</v>
      </c>
      <c r="F542">
        <v>3513</v>
      </c>
      <c r="G542">
        <v>1349</v>
      </c>
      <c r="H542">
        <v>5</v>
      </c>
      <c r="I542">
        <v>5</v>
      </c>
      <c r="J542">
        <v>1130</v>
      </c>
      <c r="K542">
        <v>14</v>
      </c>
      <c r="L542">
        <v>191</v>
      </c>
      <c r="M542">
        <v>4</v>
      </c>
      <c r="N542">
        <f t="shared" si="206"/>
        <v>0.14158636026686433</v>
      </c>
      <c r="O542">
        <f t="shared" si="207"/>
        <v>0.83765752409191996</v>
      </c>
      <c r="P542">
        <f t="shared" si="208"/>
        <v>0.83765752409191996</v>
      </c>
      <c r="Q542" t="str">
        <f t="shared" si="222"/>
        <v>34</v>
      </c>
      <c r="R542" t="s">
        <v>249</v>
      </c>
      <c r="S542">
        <v>34</v>
      </c>
      <c r="T542" t="b">
        <f t="shared" si="224"/>
        <v>1</v>
      </c>
      <c r="U542">
        <f t="shared" si="226"/>
        <v>0.23637637988435256</v>
      </c>
      <c r="V542">
        <f t="shared" si="209"/>
        <v>1</v>
      </c>
      <c r="W542">
        <f t="shared" si="210"/>
        <v>1</v>
      </c>
    </row>
    <row r="543" spans="1:23" x14ac:dyDescent="0.3">
      <c r="A543" t="s">
        <v>755</v>
      </c>
      <c r="B543" t="s">
        <v>41</v>
      </c>
      <c r="C543">
        <v>0</v>
      </c>
      <c r="D543">
        <v>3478</v>
      </c>
      <c r="E543" t="s">
        <v>42</v>
      </c>
      <c r="F543">
        <v>0</v>
      </c>
      <c r="G543">
        <v>3466</v>
      </c>
      <c r="H543">
        <v>20</v>
      </c>
      <c r="I543">
        <v>14</v>
      </c>
      <c r="J543">
        <v>2575</v>
      </c>
      <c r="K543">
        <v>35</v>
      </c>
      <c r="L543">
        <v>797</v>
      </c>
      <c r="M543">
        <v>25</v>
      </c>
      <c r="N543">
        <f t="shared" si="206"/>
        <v>0.22994806693594921</v>
      </c>
      <c r="O543">
        <f t="shared" si="207"/>
        <v>0.742931332948644</v>
      </c>
      <c r="P543">
        <f t="shared" si="208"/>
        <v>0.742931332948644</v>
      </c>
      <c r="Q543" t="str">
        <f t="shared" si="222"/>
        <v>34</v>
      </c>
      <c r="R543" t="s">
        <v>249</v>
      </c>
      <c r="S543" t="s">
        <v>43</v>
      </c>
      <c r="T543" t="b">
        <f t="shared" si="224"/>
        <v>0</v>
      </c>
      <c r="V543">
        <f t="shared" si="209"/>
        <v>1</v>
      </c>
      <c r="W543">
        <f t="shared" si="210"/>
        <v>1</v>
      </c>
    </row>
    <row r="544" spans="1:23" x14ac:dyDescent="0.3">
      <c r="A544" t="s">
        <v>755</v>
      </c>
      <c r="B544" t="s">
        <v>44</v>
      </c>
      <c r="C544">
        <v>0</v>
      </c>
      <c r="D544">
        <v>378</v>
      </c>
      <c r="E544" t="s">
        <v>42</v>
      </c>
      <c r="F544">
        <v>0</v>
      </c>
      <c r="G544">
        <v>375</v>
      </c>
      <c r="H544">
        <v>2</v>
      </c>
      <c r="I544">
        <v>0</v>
      </c>
      <c r="J544">
        <v>304</v>
      </c>
      <c r="K544">
        <v>3</v>
      </c>
      <c r="L544">
        <v>65</v>
      </c>
      <c r="M544">
        <v>1</v>
      </c>
      <c r="N544">
        <f t="shared" si="206"/>
        <v>0.17333333333333334</v>
      </c>
      <c r="O544">
        <f t="shared" si="207"/>
        <v>0.81066666666666665</v>
      </c>
      <c r="P544">
        <f t="shared" si="208"/>
        <v>0.81066666666666665</v>
      </c>
      <c r="Q544" t="str">
        <f t="shared" si="222"/>
        <v>34</v>
      </c>
      <c r="R544" t="s">
        <v>249</v>
      </c>
      <c r="S544" t="s">
        <v>45</v>
      </c>
      <c r="T544" t="b">
        <f t="shared" si="224"/>
        <v>0</v>
      </c>
      <c r="V544">
        <f t="shared" si="209"/>
        <v>1</v>
      </c>
      <c r="W544">
        <f t="shared" si="210"/>
        <v>1</v>
      </c>
    </row>
    <row r="545" spans="1:23" x14ac:dyDescent="0.3">
      <c r="A545" t="s">
        <v>755</v>
      </c>
      <c r="B545" t="s">
        <v>46</v>
      </c>
      <c r="C545">
        <v>0</v>
      </c>
      <c r="D545">
        <v>0</v>
      </c>
      <c r="E545" t="s">
        <v>42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t="e">
        <f t="shared" si="206"/>
        <v>#DIV/0!</v>
      </c>
      <c r="O545" t="e">
        <f t="shared" si="207"/>
        <v>#DIV/0!</v>
      </c>
      <c r="P545">
        <f t="shared" si="208"/>
        <v>10</v>
      </c>
      <c r="Q545" t="str">
        <f t="shared" si="222"/>
        <v>34</v>
      </c>
      <c r="R545" t="s">
        <v>249</v>
      </c>
      <c r="S545" t="s">
        <v>47</v>
      </c>
      <c r="T545" t="b">
        <f t="shared" si="224"/>
        <v>0</v>
      </c>
      <c r="V545">
        <f t="shared" si="209"/>
        <v>1</v>
      </c>
      <c r="W545">
        <f t="shared" si="210"/>
        <v>1</v>
      </c>
    </row>
    <row r="546" spans="1:23" x14ac:dyDescent="0.3">
      <c r="A546" t="s">
        <v>756</v>
      </c>
      <c r="B546" t="s">
        <v>49</v>
      </c>
      <c r="C546">
        <f>SUM(C536:C542)</f>
        <v>13753</v>
      </c>
      <c r="D546">
        <f>SUM(D536:D542)</f>
        <v>5726</v>
      </c>
      <c r="F546">
        <f t="shared" ref="F546:M546" si="227">SUM(F536:F542)</f>
        <v>13753</v>
      </c>
      <c r="G546">
        <f t="shared" si="227"/>
        <v>5707</v>
      </c>
      <c r="H546">
        <f t="shared" si="227"/>
        <v>35</v>
      </c>
      <c r="I546">
        <f t="shared" si="227"/>
        <v>31</v>
      </c>
      <c r="J546">
        <f t="shared" si="227"/>
        <v>4479</v>
      </c>
      <c r="K546">
        <f t="shared" si="227"/>
        <v>77</v>
      </c>
      <c r="L546">
        <f t="shared" si="227"/>
        <v>1058</v>
      </c>
      <c r="M546">
        <f t="shared" si="227"/>
        <v>27</v>
      </c>
      <c r="N546">
        <f t="shared" si="206"/>
        <v>0.18538636761871385</v>
      </c>
      <c r="O546">
        <f t="shared" si="207"/>
        <v>0.78482565270720173</v>
      </c>
      <c r="P546">
        <f t="shared" si="208"/>
        <v>0.78482565270720173</v>
      </c>
      <c r="Q546" t="str">
        <f t="shared" si="222"/>
        <v>34</v>
      </c>
      <c r="S546" t="s">
        <v>50</v>
      </c>
      <c r="T546" t="b">
        <f t="shared" si="224"/>
        <v>0</v>
      </c>
      <c r="V546">
        <f t="shared" si="209"/>
        <v>1</v>
      </c>
      <c r="W546">
        <f t="shared" si="210"/>
        <v>1</v>
      </c>
    </row>
    <row r="547" spans="1:23" x14ac:dyDescent="0.3">
      <c r="N547" t="str">
        <f t="shared" si="206"/>
        <v/>
      </c>
      <c r="O547" t="str">
        <f t="shared" si="207"/>
        <v/>
      </c>
      <c r="P547" t="str">
        <f t="shared" si="208"/>
        <v/>
      </c>
      <c r="Q547" t="str">
        <f t="shared" si="222"/>
        <v/>
      </c>
      <c r="T547" t="str">
        <f t="shared" si="224"/>
        <v/>
      </c>
      <c r="V547" t="str">
        <f t="shared" si="209"/>
        <v/>
      </c>
      <c r="W547" t="str">
        <f t="shared" si="210"/>
        <v/>
      </c>
    </row>
    <row r="548" spans="1:23" x14ac:dyDescent="0.3">
      <c r="A548" t="s">
        <v>757</v>
      </c>
      <c r="B548" t="s">
        <v>758</v>
      </c>
      <c r="C548">
        <v>2231</v>
      </c>
      <c r="D548">
        <v>912</v>
      </c>
      <c r="E548" s="1">
        <v>0.4088</v>
      </c>
      <c r="F548">
        <v>2231</v>
      </c>
      <c r="G548">
        <v>908</v>
      </c>
      <c r="H548">
        <v>2</v>
      </c>
      <c r="I548">
        <v>2</v>
      </c>
      <c r="J548">
        <v>475</v>
      </c>
      <c r="K548">
        <v>15</v>
      </c>
      <c r="L548">
        <v>412</v>
      </c>
      <c r="M548">
        <v>2</v>
      </c>
      <c r="N548">
        <f t="shared" si="206"/>
        <v>0.45374449339207046</v>
      </c>
      <c r="O548">
        <f t="shared" si="207"/>
        <v>0.52312775330396477</v>
      </c>
      <c r="P548">
        <f t="shared" si="208"/>
        <v>0.52312775330396477</v>
      </c>
      <c r="Q548" t="str">
        <f t="shared" si="222"/>
        <v>35</v>
      </c>
      <c r="R548" t="s">
        <v>249</v>
      </c>
      <c r="S548">
        <v>35</v>
      </c>
      <c r="T548" t="b">
        <f t="shared" si="224"/>
        <v>1</v>
      </c>
      <c r="U548">
        <f>G548/G$562</f>
        <v>0.16724995395100387</v>
      </c>
      <c r="V548">
        <f t="shared" si="209"/>
        <v>1</v>
      </c>
      <c r="W548">
        <f t="shared" si="210"/>
        <v>1</v>
      </c>
    </row>
    <row r="549" spans="1:23" x14ac:dyDescent="0.3">
      <c r="A549" t="s">
        <v>759</v>
      </c>
      <c r="B549" t="s">
        <v>760</v>
      </c>
      <c r="C549">
        <v>2101</v>
      </c>
      <c r="D549">
        <v>752</v>
      </c>
      <c r="E549" s="1">
        <v>0.3579</v>
      </c>
      <c r="F549">
        <v>2101</v>
      </c>
      <c r="G549">
        <v>752</v>
      </c>
      <c r="H549">
        <v>2</v>
      </c>
      <c r="I549">
        <v>1</v>
      </c>
      <c r="J549">
        <v>463</v>
      </c>
      <c r="K549">
        <v>12</v>
      </c>
      <c r="L549">
        <v>272</v>
      </c>
      <c r="M549">
        <v>2</v>
      </c>
      <c r="N549">
        <f t="shared" si="206"/>
        <v>0.36170212765957449</v>
      </c>
      <c r="O549">
        <f t="shared" si="207"/>
        <v>0.61569148936170215</v>
      </c>
      <c r="P549">
        <f t="shared" si="208"/>
        <v>0.61569148936170215</v>
      </c>
      <c r="Q549" t="str">
        <f t="shared" si="222"/>
        <v>35</v>
      </c>
      <c r="R549" t="s">
        <v>249</v>
      </c>
      <c r="S549">
        <v>35</v>
      </c>
      <c r="T549" t="b">
        <f t="shared" si="224"/>
        <v>1</v>
      </c>
      <c r="U549">
        <f t="shared" ref="U549:U558" si="228">G549/G$562</f>
        <v>0.13851538036470806</v>
      </c>
      <c r="V549">
        <f t="shared" si="209"/>
        <v>1</v>
      </c>
      <c r="W549">
        <f t="shared" si="210"/>
        <v>1</v>
      </c>
    </row>
    <row r="550" spans="1:23" x14ac:dyDescent="0.3">
      <c r="A550" t="s">
        <v>761</v>
      </c>
      <c r="B550" t="s">
        <v>762</v>
      </c>
      <c r="C550">
        <v>1398</v>
      </c>
      <c r="D550">
        <v>645</v>
      </c>
      <c r="E550" s="1">
        <v>0.46139999999999998</v>
      </c>
      <c r="F550">
        <v>1398</v>
      </c>
      <c r="G550">
        <v>644</v>
      </c>
      <c r="H550">
        <v>6</v>
      </c>
      <c r="I550">
        <v>1</v>
      </c>
      <c r="J550">
        <v>478</v>
      </c>
      <c r="K550">
        <v>7</v>
      </c>
      <c r="L550">
        <v>146</v>
      </c>
      <c r="M550">
        <v>6</v>
      </c>
      <c r="N550">
        <f t="shared" si="206"/>
        <v>0.2267080745341615</v>
      </c>
      <c r="O550">
        <f t="shared" si="207"/>
        <v>0.74223602484472051</v>
      </c>
      <c r="P550">
        <f t="shared" si="208"/>
        <v>0.74223602484472051</v>
      </c>
      <c r="Q550" t="str">
        <f t="shared" si="222"/>
        <v>35</v>
      </c>
      <c r="R550" t="s">
        <v>249</v>
      </c>
      <c r="S550">
        <v>35</v>
      </c>
      <c r="T550" t="b">
        <f t="shared" si="224"/>
        <v>1</v>
      </c>
      <c r="U550">
        <f t="shared" si="228"/>
        <v>0.11862221403573402</v>
      </c>
      <c r="V550">
        <f t="shared" si="209"/>
        <v>1</v>
      </c>
      <c r="W550">
        <f t="shared" si="210"/>
        <v>1</v>
      </c>
    </row>
    <row r="551" spans="1:23" x14ac:dyDescent="0.3">
      <c r="A551" t="s">
        <v>763</v>
      </c>
      <c r="B551" t="s">
        <v>764</v>
      </c>
      <c r="C551">
        <v>1567</v>
      </c>
      <c r="D551">
        <v>654</v>
      </c>
      <c r="E551" s="1">
        <v>0.41739999999999999</v>
      </c>
      <c r="F551">
        <v>1567</v>
      </c>
      <c r="G551">
        <v>652</v>
      </c>
      <c r="H551">
        <v>3</v>
      </c>
      <c r="I551">
        <v>4</v>
      </c>
      <c r="J551">
        <v>392</v>
      </c>
      <c r="K551">
        <v>18</v>
      </c>
      <c r="L551">
        <v>232</v>
      </c>
      <c r="M551">
        <v>3</v>
      </c>
      <c r="N551">
        <f t="shared" si="206"/>
        <v>0.35582822085889571</v>
      </c>
      <c r="O551">
        <f t="shared" si="207"/>
        <v>0.60122699386503065</v>
      </c>
      <c r="P551">
        <f t="shared" si="208"/>
        <v>0.60122699386503065</v>
      </c>
      <c r="Q551" t="str">
        <f t="shared" si="222"/>
        <v>35</v>
      </c>
      <c r="R551" t="s">
        <v>249</v>
      </c>
      <c r="S551">
        <v>35</v>
      </c>
      <c r="T551" t="b">
        <f t="shared" si="224"/>
        <v>1</v>
      </c>
      <c r="U551">
        <f t="shared" si="228"/>
        <v>0.12009578191195432</v>
      </c>
      <c r="V551">
        <f t="shared" si="209"/>
        <v>1</v>
      </c>
      <c r="W551">
        <f t="shared" si="210"/>
        <v>1</v>
      </c>
    </row>
    <row r="552" spans="1:23" x14ac:dyDescent="0.3">
      <c r="A552" t="s">
        <v>765</v>
      </c>
      <c r="B552" t="s">
        <v>766</v>
      </c>
      <c r="C552">
        <v>403</v>
      </c>
      <c r="D552">
        <v>158</v>
      </c>
      <c r="E552" s="1">
        <v>0.3921</v>
      </c>
      <c r="F552">
        <v>403</v>
      </c>
      <c r="G552">
        <v>157</v>
      </c>
      <c r="H552">
        <v>1</v>
      </c>
      <c r="I552">
        <v>0</v>
      </c>
      <c r="J552">
        <v>85</v>
      </c>
      <c r="K552">
        <v>2</v>
      </c>
      <c r="L552">
        <v>68</v>
      </c>
      <c r="M552">
        <v>1</v>
      </c>
      <c r="N552">
        <f t="shared" si="206"/>
        <v>0.43312101910828027</v>
      </c>
      <c r="O552">
        <f t="shared" si="207"/>
        <v>0.54140127388535031</v>
      </c>
      <c r="P552">
        <f t="shared" si="208"/>
        <v>0.54140127388535031</v>
      </c>
      <c r="Q552" t="str">
        <f t="shared" si="222"/>
        <v>35</v>
      </c>
      <c r="R552" t="s">
        <v>249</v>
      </c>
      <c r="S552">
        <v>35</v>
      </c>
      <c r="T552" t="b">
        <f t="shared" si="224"/>
        <v>1</v>
      </c>
      <c r="U552">
        <f t="shared" si="228"/>
        <v>2.8918769570823358E-2</v>
      </c>
      <c r="V552">
        <f t="shared" si="209"/>
        <v>1</v>
      </c>
      <c r="W552">
        <f t="shared" si="210"/>
        <v>1</v>
      </c>
    </row>
    <row r="553" spans="1:23" x14ac:dyDescent="0.3">
      <c r="A553" t="s">
        <v>767</v>
      </c>
      <c r="B553" t="s">
        <v>768</v>
      </c>
      <c r="C553">
        <v>963</v>
      </c>
      <c r="D553">
        <v>396</v>
      </c>
      <c r="E553" s="1">
        <v>0.41120000000000001</v>
      </c>
      <c r="F553">
        <v>963</v>
      </c>
      <c r="G553">
        <v>395</v>
      </c>
      <c r="H553">
        <v>2</v>
      </c>
      <c r="I553">
        <v>0</v>
      </c>
      <c r="J553">
        <v>177</v>
      </c>
      <c r="K553">
        <v>15</v>
      </c>
      <c r="L553">
        <v>201</v>
      </c>
      <c r="M553">
        <v>0</v>
      </c>
      <c r="N553">
        <f t="shared" si="206"/>
        <v>0.50886075949367093</v>
      </c>
      <c r="O553">
        <f t="shared" si="207"/>
        <v>0.44810126582278481</v>
      </c>
      <c r="P553">
        <f t="shared" si="208"/>
        <v>2.5088607594936709</v>
      </c>
      <c r="Q553" t="str">
        <f t="shared" si="222"/>
        <v>35</v>
      </c>
      <c r="R553" t="s">
        <v>249</v>
      </c>
      <c r="S553">
        <v>35</v>
      </c>
      <c r="T553" t="b">
        <f t="shared" si="224"/>
        <v>1</v>
      </c>
      <c r="U553">
        <f t="shared" si="228"/>
        <v>7.275741388837724E-2</v>
      </c>
      <c r="V553">
        <f t="shared" si="209"/>
        <v>1</v>
      </c>
      <c r="W553">
        <f t="shared" si="210"/>
        <v>1</v>
      </c>
    </row>
    <row r="554" spans="1:23" x14ac:dyDescent="0.3">
      <c r="A554" t="s">
        <v>769</v>
      </c>
      <c r="B554" t="s">
        <v>770</v>
      </c>
      <c r="C554">
        <v>825</v>
      </c>
      <c r="D554">
        <v>231</v>
      </c>
      <c r="E554" s="1">
        <v>0.28000000000000003</v>
      </c>
      <c r="F554">
        <v>825</v>
      </c>
      <c r="G554">
        <v>231</v>
      </c>
      <c r="H554">
        <v>0</v>
      </c>
      <c r="I554">
        <v>0</v>
      </c>
      <c r="J554">
        <v>136</v>
      </c>
      <c r="K554">
        <v>2</v>
      </c>
      <c r="L554">
        <v>90</v>
      </c>
      <c r="M554">
        <v>3</v>
      </c>
      <c r="N554">
        <f t="shared" si="206"/>
        <v>0.38961038961038963</v>
      </c>
      <c r="O554">
        <f t="shared" si="207"/>
        <v>0.58874458874458879</v>
      </c>
      <c r="P554">
        <f t="shared" si="208"/>
        <v>0.58874458874458879</v>
      </c>
      <c r="Q554" t="str">
        <f t="shared" si="222"/>
        <v>35</v>
      </c>
      <c r="R554" t="s">
        <v>249</v>
      </c>
      <c r="S554">
        <v>35</v>
      </c>
      <c r="T554" t="b">
        <f t="shared" si="224"/>
        <v>1</v>
      </c>
      <c r="U554">
        <f t="shared" si="228"/>
        <v>4.2549272425861116E-2</v>
      </c>
      <c r="V554">
        <f t="shared" si="209"/>
        <v>1</v>
      </c>
      <c r="W554">
        <f t="shared" si="210"/>
        <v>1</v>
      </c>
    </row>
    <row r="555" spans="1:23" x14ac:dyDescent="0.3">
      <c r="A555" t="s">
        <v>771</v>
      </c>
      <c r="B555" t="s">
        <v>772</v>
      </c>
      <c r="C555">
        <v>1588</v>
      </c>
      <c r="D555">
        <v>722</v>
      </c>
      <c r="E555" s="1">
        <v>0.45469999999999999</v>
      </c>
      <c r="F555">
        <v>1588</v>
      </c>
      <c r="G555">
        <v>721</v>
      </c>
      <c r="H555">
        <v>6</v>
      </c>
      <c r="I555">
        <v>3</v>
      </c>
      <c r="J555">
        <v>342</v>
      </c>
      <c r="K555">
        <v>16</v>
      </c>
      <c r="L555">
        <v>347</v>
      </c>
      <c r="M555">
        <v>7</v>
      </c>
      <c r="N555">
        <f t="shared" si="206"/>
        <v>0.48127600554785022</v>
      </c>
      <c r="O555">
        <f t="shared" si="207"/>
        <v>0.47434119278779474</v>
      </c>
      <c r="P555">
        <f t="shared" si="208"/>
        <v>2.4812760055478504</v>
      </c>
      <c r="Q555" t="str">
        <f t="shared" si="222"/>
        <v>35</v>
      </c>
      <c r="R555" t="s">
        <v>249</v>
      </c>
      <c r="S555">
        <v>35</v>
      </c>
      <c r="T555" t="b">
        <f t="shared" si="224"/>
        <v>1</v>
      </c>
      <c r="U555">
        <f t="shared" si="228"/>
        <v>0.1328053048443544</v>
      </c>
      <c r="V555">
        <f t="shared" si="209"/>
        <v>1</v>
      </c>
      <c r="W555">
        <f t="shared" si="210"/>
        <v>1</v>
      </c>
    </row>
    <row r="556" spans="1:23" x14ac:dyDescent="0.3">
      <c r="A556" t="s">
        <v>773</v>
      </c>
      <c r="B556" t="s">
        <v>774</v>
      </c>
      <c r="C556">
        <v>338</v>
      </c>
      <c r="D556">
        <v>141</v>
      </c>
      <c r="E556" s="1">
        <v>0.41720000000000002</v>
      </c>
      <c r="F556">
        <v>338</v>
      </c>
      <c r="G556">
        <v>141</v>
      </c>
      <c r="H556">
        <v>1</v>
      </c>
      <c r="I556">
        <v>0</v>
      </c>
      <c r="J556">
        <v>86</v>
      </c>
      <c r="K556">
        <v>0</v>
      </c>
      <c r="L556">
        <v>54</v>
      </c>
      <c r="M556">
        <v>0</v>
      </c>
      <c r="N556">
        <f t="shared" si="206"/>
        <v>0.38297872340425532</v>
      </c>
      <c r="O556">
        <f t="shared" si="207"/>
        <v>0.60992907801418439</v>
      </c>
      <c r="P556">
        <f t="shared" si="208"/>
        <v>0.60992907801418439</v>
      </c>
      <c r="Q556" t="str">
        <f t="shared" si="222"/>
        <v>35</v>
      </c>
      <c r="R556" t="s">
        <v>249</v>
      </c>
      <c r="S556">
        <v>35</v>
      </c>
      <c r="T556" t="b">
        <f t="shared" si="224"/>
        <v>1</v>
      </c>
      <c r="U556">
        <f t="shared" si="228"/>
        <v>2.5971633818382758E-2</v>
      </c>
      <c r="V556">
        <f t="shared" si="209"/>
        <v>1</v>
      </c>
      <c r="W556">
        <f t="shared" si="210"/>
        <v>1</v>
      </c>
    </row>
    <row r="557" spans="1:23" x14ac:dyDescent="0.3">
      <c r="A557" t="s">
        <v>775</v>
      </c>
      <c r="B557" t="s">
        <v>776</v>
      </c>
      <c r="C557">
        <v>398</v>
      </c>
      <c r="D557">
        <v>179</v>
      </c>
      <c r="E557" s="1">
        <v>0.44969999999999999</v>
      </c>
      <c r="F557">
        <v>398</v>
      </c>
      <c r="G557">
        <v>178</v>
      </c>
      <c r="H557">
        <v>1</v>
      </c>
      <c r="I557">
        <v>2</v>
      </c>
      <c r="J557">
        <v>88</v>
      </c>
      <c r="K557">
        <v>7</v>
      </c>
      <c r="L557">
        <v>79</v>
      </c>
      <c r="M557">
        <v>1</v>
      </c>
      <c r="N557">
        <f t="shared" si="206"/>
        <v>0.4438202247191011</v>
      </c>
      <c r="O557">
        <f t="shared" si="207"/>
        <v>0.4943820224719101</v>
      </c>
      <c r="P557">
        <f t="shared" si="208"/>
        <v>0.4943820224719101</v>
      </c>
      <c r="Q557" t="str">
        <f t="shared" si="222"/>
        <v>35</v>
      </c>
      <c r="R557" t="s">
        <v>249</v>
      </c>
      <c r="S557">
        <v>35</v>
      </c>
      <c r="T557" t="b">
        <f t="shared" si="224"/>
        <v>1</v>
      </c>
      <c r="U557">
        <f t="shared" si="228"/>
        <v>3.2786885245901641E-2</v>
      </c>
      <c r="V557">
        <f t="shared" si="209"/>
        <v>1</v>
      </c>
      <c r="W557">
        <f t="shared" si="210"/>
        <v>1</v>
      </c>
    </row>
    <row r="558" spans="1:23" x14ac:dyDescent="0.3">
      <c r="A558" t="s">
        <v>777</v>
      </c>
      <c r="B558" t="s">
        <v>778</v>
      </c>
      <c r="C558">
        <v>1964</v>
      </c>
      <c r="D558">
        <v>651</v>
      </c>
      <c r="E558" s="1">
        <v>0.33150000000000002</v>
      </c>
      <c r="F558">
        <v>1964</v>
      </c>
      <c r="G558">
        <v>650</v>
      </c>
      <c r="H558">
        <v>3</v>
      </c>
      <c r="I558">
        <v>4</v>
      </c>
      <c r="J558">
        <v>380</v>
      </c>
      <c r="K558">
        <v>18</v>
      </c>
      <c r="L558">
        <v>242</v>
      </c>
      <c r="M558">
        <v>3</v>
      </c>
      <c r="N558">
        <f t="shared" si="206"/>
        <v>0.37230769230769228</v>
      </c>
      <c r="O558">
        <f t="shared" si="207"/>
        <v>0.58461538461538465</v>
      </c>
      <c r="P558">
        <f t="shared" si="208"/>
        <v>0.58461538461538465</v>
      </c>
      <c r="Q558" t="str">
        <f t="shared" si="222"/>
        <v>35</v>
      </c>
      <c r="R558" t="s">
        <v>249</v>
      </c>
      <c r="S558">
        <v>35</v>
      </c>
      <c r="T558" t="b">
        <f t="shared" si="224"/>
        <v>1</v>
      </c>
      <c r="U558">
        <f t="shared" si="228"/>
        <v>0.11972738994289925</v>
      </c>
      <c r="V558">
        <f t="shared" si="209"/>
        <v>1</v>
      </c>
      <c r="W558">
        <f t="shared" si="210"/>
        <v>1</v>
      </c>
    </row>
    <row r="559" spans="1:23" x14ac:dyDescent="0.3">
      <c r="A559" t="s">
        <v>779</v>
      </c>
      <c r="B559" t="s">
        <v>41</v>
      </c>
      <c r="C559">
        <v>0</v>
      </c>
      <c r="D559">
        <v>3580</v>
      </c>
      <c r="E559" t="s">
        <v>42</v>
      </c>
      <c r="F559">
        <v>0</v>
      </c>
      <c r="G559">
        <v>3566</v>
      </c>
      <c r="H559">
        <v>7</v>
      </c>
      <c r="I559">
        <v>11</v>
      </c>
      <c r="J559">
        <v>1557</v>
      </c>
      <c r="K559">
        <v>49</v>
      </c>
      <c r="L559">
        <v>1920</v>
      </c>
      <c r="M559">
        <v>22</v>
      </c>
      <c r="N559">
        <f t="shared" si="206"/>
        <v>0.53841839596186203</v>
      </c>
      <c r="O559">
        <f t="shared" si="207"/>
        <v>0.43662366797532248</v>
      </c>
      <c r="P559">
        <f t="shared" si="208"/>
        <v>2.538418395961862</v>
      </c>
      <c r="Q559" t="str">
        <f t="shared" si="222"/>
        <v>35</v>
      </c>
      <c r="R559" t="s">
        <v>249</v>
      </c>
      <c r="S559" t="s">
        <v>43</v>
      </c>
      <c r="T559" t="b">
        <f t="shared" si="224"/>
        <v>0</v>
      </c>
      <c r="V559">
        <f t="shared" si="209"/>
        <v>1</v>
      </c>
      <c r="W559">
        <f t="shared" si="210"/>
        <v>1</v>
      </c>
    </row>
    <row r="560" spans="1:23" x14ac:dyDescent="0.3">
      <c r="A560" t="s">
        <v>779</v>
      </c>
      <c r="B560" t="s">
        <v>44</v>
      </c>
      <c r="C560">
        <v>0</v>
      </c>
      <c r="D560">
        <v>507</v>
      </c>
      <c r="E560" t="s">
        <v>42</v>
      </c>
      <c r="F560">
        <v>0</v>
      </c>
      <c r="G560">
        <v>506</v>
      </c>
      <c r="H560">
        <v>3</v>
      </c>
      <c r="I560">
        <v>3</v>
      </c>
      <c r="J560">
        <v>300</v>
      </c>
      <c r="K560">
        <v>10</v>
      </c>
      <c r="L560">
        <v>189</v>
      </c>
      <c r="M560">
        <v>1</v>
      </c>
      <c r="N560">
        <f t="shared" si="206"/>
        <v>0.37351778656126483</v>
      </c>
      <c r="O560">
        <f t="shared" si="207"/>
        <v>0.59288537549407117</v>
      </c>
      <c r="P560">
        <f t="shared" si="208"/>
        <v>0.59288537549407117</v>
      </c>
      <c r="Q560" t="str">
        <f t="shared" si="222"/>
        <v>35</v>
      </c>
      <c r="R560" t="s">
        <v>249</v>
      </c>
      <c r="S560" t="s">
        <v>45</v>
      </c>
      <c r="T560" t="b">
        <f t="shared" si="224"/>
        <v>0</v>
      </c>
      <c r="V560">
        <f t="shared" si="209"/>
        <v>1</v>
      </c>
      <c r="W560">
        <f t="shared" si="210"/>
        <v>1</v>
      </c>
    </row>
    <row r="561" spans="1:23" x14ac:dyDescent="0.3">
      <c r="A561" t="s">
        <v>779</v>
      </c>
      <c r="B561" t="s">
        <v>46</v>
      </c>
      <c r="C561">
        <v>0</v>
      </c>
      <c r="D561">
        <v>2</v>
      </c>
      <c r="E561" t="s">
        <v>42</v>
      </c>
      <c r="F561">
        <v>0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2</v>
      </c>
      <c r="M561">
        <v>0</v>
      </c>
      <c r="N561">
        <f t="shared" si="206"/>
        <v>1</v>
      </c>
      <c r="O561">
        <f t="shared" si="207"/>
        <v>0</v>
      </c>
      <c r="P561">
        <f t="shared" si="208"/>
        <v>3</v>
      </c>
      <c r="Q561" t="str">
        <f t="shared" si="222"/>
        <v>35</v>
      </c>
      <c r="R561" t="s">
        <v>249</v>
      </c>
      <c r="S561" t="s">
        <v>47</v>
      </c>
      <c r="T561" t="b">
        <f t="shared" si="224"/>
        <v>0</v>
      </c>
      <c r="V561">
        <f t="shared" si="209"/>
        <v>1</v>
      </c>
      <c r="W561">
        <f t="shared" si="210"/>
        <v>1</v>
      </c>
    </row>
    <row r="562" spans="1:23" x14ac:dyDescent="0.3">
      <c r="A562" t="s">
        <v>780</v>
      </c>
      <c r="B562" t="s">
        <v>49</v>
      </c>
      <c r="C562">
        <f>SUM(C548:C558)</f>
        <v>13776</v>
      </c>
      <c r="D562">
        <f>SUM(D548:D558)</f>
        <v>5441</v>
      </c>
      <c r="F562">
        <f t="shared" ref="F562:M562" si="229">SUM(F548:F558)</f>
        <v>13776</v>
      </c>
      <c r="G562">
        <f t="shared" si="229"/>
        <v>5429</v>
      </c>
      <c r="H562">
        <f t="shared" si="229"/>
        <v>27</v>
      </c>
      <c r="I562">
        <f t="shared" si="229"/>
        <v>17</v>
      </c>
      <c r="J562">
        <f t="shared" si="229"/>
        <v>3102</v>
      </c>
      <c r="K562">
        <f t="shared" si="229"/>
        <v>112</v>
      </c>
      <c r="L562">
        <f t="shared" si="229"/>
        <v>2143</v>
      </c>
      <c r="M562">
        <f t="shared" si="229"/>
        <v>28</v>
      </c>
      <c r="N562">
        <f t="shared" si="206"/>
        <v>0.39473199484251242</v>
      </c>
      <c r="O562">
        <f t="shared" si="207"/>
        <v>0.57137594400442071</v>
      </c>
      <c r="P562">
        <f t="shared" si="208"/>
        <v>0.57137594400442071</v>
      </c>
      <c r="Q562" t="str">
        <f t="shared" si="222"/>
        <v>35</v>
      </c>
      <c r="S562" t="s">
        <v>50</v>
      </c>
      <c r="T562" t="b">
        <f t="shared" si="224"/>
        <v>0</v>
      </c>
      <c r="V562">
        <f t="shared" si="209"/>
        <v>1</v>
      </c>
      <c r="W562">
        <f t="shared" si="210"/>
        <v>1</v>
      </c>
    </row>
    <row r="563" spans="1:23" x14ac:dyDescent="0.3">
      <c r="N563" t="str">
        <f t="shared" si="206"/>
        <v/>
      </c>
      <c r="O563" t="str">
        <f t="shared" si="207"/>
        <v/>
      </c>
      <c r="P563" t="str">
        <f t="shared" si="208"/>
        <v/>
      </c>
      <c r="Q563" t="str">
        <f t="shared" si="222"/>
        <v/>
      </c>
      <c r="T563" t="str">
        <f t="shared" si="224"/>
        <v/>
      </c>
      <c r="V563" t="str">
        <f t="shared" si="209"/>
        <v/>
      </c>
      <c r="W563" t="str">
        <f t="shared" si="210"/>
        <v/>
      </c>
    </row>
    <row r="564" spans="1:23" x14ac:dyDescent="0.3">
      <c r="A564" t="s">
        <v>781</v>
      </c>
      <c r="B564" t="s">
        <v>782</v>
      </c>
      <c r="C564">
        <v>128</v>
      </c>
      <c r="D564">
        <v>59</v>
      </c>
      <c r="E564" s="1">
        <v>0.46089999999999998</v>
      </c>
      <c r="F564">
        <v>128</v>
      </c>
      <c r="G564">
        <v>59</v>
      </c>
      <c r="H564">
        <v>1</v>
      </c>
      <c r="I564">
        <v>1</v>
      </c>
      <c r="J564">
        <v>36</v>
      </c>
      <c r="K564">
        <v>1</v>
      </c>
      <c r="L564">
        <v>19</v>
      </c>
      <c r="M564">
        <v>1</v>
      </c>
      <c r="N564">
        <f t="shared" si="206"/>
        <v>0.32203389830508472</v>
      </c>
      <c r="O564">
        <f t="shared" si="207"/>
        <v>0.61016949152542377</v>
      </c>
      <c r="P564">
        <f t="shared" si="208"/>
        <v>0.61016949152542377</v>
      </c>
      <c r="Q564" t="str">
        <f t="shared" si="222"/>
        <v>36</v>
      </c>
      <c r="R564" t="s">
        <v>783</v>
      </c>
      <c r="S564">
        <v>36</v>
      </c>
      <c r="T564" t="b">
        <f t="shared" si="224"/>
        <v>1</v>
      </c>
      <c r="U564">
        <f>G564/G$581</f>
        <v>1.414189837008629E-2</v>
      </c>
      <c r="V564">
        <f t="shared" si="209"/>
        <v>1</v>
      </c>
      <c r="W564">
        <f t="shared" si="210"/>
        <v>1</v>
      </c>
    </row>
    <row r="565" spans="1:23" x14ac:dyDescent="0.3">
      <c r="A565" t="s">
        <v>784</v>
      </c>
      <c r="B565" t="s">
        <v>785</v>
      </c>
      <c r="C565">
        <v>2077</v>
      </c>
      <c r="D565">
        <v>621</v>
      </c>
      <c r="E565" s="1">
        <v>0.29899999999999999</v>
      </c>
      <c r="F565">
        <v>2077</v>
      </c>
      <c r="G565">
        <v>621</v>
      </c>
      <c r="H565">
        <v>1</v>
      </c>
      <c r="I565">
        <v>4</v>
      </c>
      <c r="J565">
        <v>409</v>
      </c>
      <c r="K565">
        <v>11</v>
      </c>
      <c r="L565">
        <v>193</v>
      </c>
      <c r="M565">
        <v>3</v>
      </c>
      <c r="N565">
        <f t="shared" si="206"/>
        <v>0.31078904991948469</v>
      </c>
      <c r="O565">
        <f t="shared" si="207"/>
        <v>0.65861513687600648</v>
      </c>
      <c r="P565">
        <f t="shared" si="208"/>
        <v>0.65861513687600648</v>
      </c>
      <c r="Q565" t="str">
        <f t="shared" si="222"/>
        <v>36</v>
      </c>
      <c r="R565" t="s">
        <v>783</v>
      </c>
      <c r="S565">
        <v>36</v>
      </c>
      <c r="T565" t="b">
        <f t="shared" si="224"/>
        <v>1</v>
      </c>
      <c r="U565">
        <f t="shared" ref="U565:U577" si="230">G565/G$581</f>
        <v>0.14884947267497603</v>
      </c>
      <c r="V565">
        <f t="shared" si="209"/>
        <v>1</v>
      </c>
      <c r="W565">
        <f t="shared" si="210"/>
        <v>1</v>
      </c>
    </row>
    <row r="566" spans="1:23" x14ac:dyDescent="0.3">
      <c r="A566" t="s">
        <v>786</v>
      </c>
      <c r="B566" t="s">
        <v>787</v>
      </c>
      <c r="C566">
        <v>208</v>
      </c>
      <c r="D566">
        <v>37</v>
      </c>
      <c r="E566" s="1">
        <v>0.1779</v>
      </c>
      <c r="F566">
        <v>208</v>
      </c>
      <c r="G566">
        <v>36</v>
      </c>
      <c r="H566">
        <v>1</v>
      </c>
      <c r="I566">
        <v>0</v>
      </c>
      <c r="J566">
        <v>31</v>
      </c>
      <c r="K566">
        <v>0</v>
      </c>
      <c r="L566">
        <v>4</v>
      </c>
      <c r="M566">
        <v>0</v>
      </c>
      <c r="N566">
        <f t="shared" si="206"/>
        <v>0.1111111111111111</v>
      </c>
      <c r="O566">
        <f t="shared" si="207"/>
        <v>0.86111111111111116</v>
      </c>
      <c r="P566">
        <f t="shared" si="208"/>
        <v>0.86111111111111116</v>
      </c>
      <c r="Q566" t="str">
        <f t="shared" si="222"/>
        <v>36</v>
      </c>
      <c r="R566" t="s">
        <v>783</v>
      </c>
      <c r="S566">
        <v>36</v>
      </c>
      <c r="T566" t="b">
        <f t="shared" si="224"/>
        <v>1</v>
      </c>
      <c r="U566">
        <f t="shared" si="230"/>
        <v>8.6289549376797701E-3</v>
      </c>
      <c r="V566">
        <f t="shared" si="209"/>
        <v>1</v>
      </c>
      <c r="W566">
        <f t="shared" si="210"/>
        <v>1</v>
      </c>
    </row>
    <row r="567" spans="1:23" x14ac:dyDescent="0.3">
      <c r="A567" t="s">
        <v>788</v>
      </c>
      <c r="B567" t="s">
        <v>789</v>
      </c>
      <c r="C567">
        <v>1937</v>
      </c>
      <c r="D567">
        <v>819</v>
      </c>
      <c r="E567" s="1">
        <v>0.42280000000000001</v>
      </c>
      <c r="F567">
        <v>1937</v>
      </c>
      <c r="G567">
        <v>817</v>
      </c>
      <c r="H567">
        <v>3</v>
      </c>
      <c r="I567">
        <v>5</v>
      </c>
      <c r="J567">
        <v>516</v>
      </c>
      <c r="K567">
        <v>15</v>
      </c>
      <c r="L567">
        <v>275</v>
      </c>
      <c r="M567">
        <v>3</v>
      </c>
      <c r="N567">
        <f t="shared" si="206"/>
        <v>0.33659730722154224</v>
      </c>
      <c r="O567">
        <f t="shared" si="207"/>
        <v>0.63157894736842102</v>
      </c>
      <c r="P567">
        <f t="shared" si="208"/>
        <v>0.63157894736842102</v>
      </c>
      <c r="Q567" t="str">
        <f t="shared" si="222"/>
        <v>36</v>
      </c>
      <c r="R567" t="s">
        <v>783</v>
      </c>
      <c r="S567">
        <v>36</v>
      </c>
      <c r="T567" t="b">
        <f t="shared" si="224"/>
        <v>1</v>
      </c>
      <c r="U567">
        <f t="shared" si="230"/>
        <v>0.1958293384467881</v>
      </c>
      <c r="V567">
        <f t="shared" si="209"/>
        <v>1</v>
      </c>
      <c r="W567">
        <f t="shared" si="210"/>
        <v>1</v>
      </c>
    </row>
    <row r="568" spans="1:23" x14ac:dyDescent="0.3">
      <c r="A568" t="s">
        <v>790</v>
      </c>
      <c r="B568" t="s">
        <v>791</v>
      </c>
      <c r="C568">
        <v>1861</v>
      </c>
      <c r="D568">
        <v>833</v>
      </c>
      <c r="E568" s="1">
        <v>0.4476</v>
      </c>
      <c r="F568">
        <v>1861</v>
      </c>
      <c r="G568">
        <v>832</v>
      </c>
      <c r="H568">
        <v>5</v>
      </c>
      <c r="I568">
        <v>3</v>
      </c>
      <c r="J568">
        <v>521</v>
      </c>
      <c r="K568">
        <v>7</v>
      </c>
      <c r="L568">
        <v>288</v>
      </c>
      <c r="M568">
        <v>8</v>
      </c>
      <c r="N568">
        <f t="shared" si="206"/>
        <v>0.34615384615384615</v>
      </c>
      <c r="O568">
        <f t="shared" si="207"/>
        <v>0.62620192307692313</v>
      </c>
      <c r="P568">
        <f t="shared" si="208"/>
        <v>0.62620192307692313</v>
      </c>
      <c r="Q568" t="str">
        <f t="shared" si="222"/>
        <v>36</v>
      </c>
      <c r="R568" t="s">
        <v>783</v>
      </c>
      <c r="S568">
        <v>36</v>
      </c>
      <c r="T568" t="b">
        <f t="shared" si="224"/>
        <v>1</v>
      </c>
      <c r="U568">
        <f t="shared" si="230"/>
        <v>0.19942473633748803</v>
      </c>
      <c r="V568">
        <f t="shared" si="209"/>
        <v>1</v>
      </c>
      <c r="W568">
        <f t="shared" si="210"/>
        <v>1</v>
      </c>
    </row>
    <row r="569" spans="1:23" x14ac:dyDescent="0.3">
      <c r="A569" t="s">
        <v>792</v>
      </c>
      <c r="B569" t="s">
        <v>793</v>
      </c>
      <c r="C569">
        <v>3047</v>
      </c>
      <c r="D569">
        <v>1363</v>
      </c>
      <c r="E569" s="1">
        <v>0.44729999999999998</v>
      </c>
      <c r="F569">
        <v>3047</v>
      </c>
      <c r="G569">
        <v>1361</v>
      </c>
      <c r="H569">
        <v>9</v>
      </c>
      <c r="I569">
        <v>4</v>
      </c>
      <c r="J569">
        <v>891</v>
      </c>
      <c r="K569">
        <v>19</v>
      </c>
      <c r="L569">
        <v>431</v>
      </c>
      <c r="M569">
        <v>7</v>
      </c>
      <c r="N569">
        <f t="shared" si="206"/>
        <v>0.31667891256429098</v>
      </c>
      <c r="O569">
        <f t="shared" si="207"/>
        <v>0.65466568699485672</v>
      </c>
      <c r="P569">
        <f t="shared" si="208"/>
        <v>0.65466568699485672</v>
      </c>
      <c r="Q569" t="str">
        <f t="shared" si="222"/>
        <v>36</v>
      </c>
      <c r="R569" t="s">
        <v>783</v>
      </c>
      <c r="S569">
        <v>36</v>
      </c>
      <c r="T569" t="b">
        <f t="shared" si="224"/>
        <v>1</v>
      </c>
      <c r="U569">
        <f t="shared" si="230"/>
        <v>0.32622243528283795</v>
      </c>
      <c r="V569">
        <f t="shared" si="209"/>
        <v>1</v>
      </c>
      <c r="W569">
        <f t="shared" si="210"/>
        <v>1</v>
      </c>
    </row>
    <row r="570" spans="1:23" x14ac:dyDescent="0.3">
      <c r="A570" t="s">
        <v>794</v>
      </c>
      <c r="B570" t="s">
        <v>795</v>
      </c>
      <c r="C570">
        <v>148</v>
      </c>
      <c r="D570">
        <v>65</v>
      </c>
      <c r="E570" s="1">
        <v>0.43919999999999998</v>
      </c>
      <c r="F570">
        <v>148</v>
      </c>
      <c r="G570">
        <v>64</v>
      </c>
      <c r="H570">
        <v>1</v>
      </c>
      <c r="I570">
        <v>2</v>
      </c>
      <c r="J570">
        <v>35</v>
      </c>
      <c r="K570">
        <v>0</v>
      </c>
      <c r="L570">
        <v>26</v>
      </c>
      <c r="M570">
        <v>0</v>
      </c>
      <c r="N570">
        <f t="shared" si="206"/>
        <v>0.40625</v>
      </c>
      <c r="O570">
        <f t="shared" si="207"/>
        <v>0.546875</v>
      </c>
      <c r="P570">
        <f t="shared" si="208"/>
        <v>0.546875</v>
      </c>
      <c r="Q570" t="str">
        <f t="shared" si="222"/>
        <v>36</v>
      </c>
      <c r="R570" t="s">
        <v>783</v>
      </c>
      <c r="S570">
        <v>36</v>
      </c>
      <c r="T570" t="b">
        <f t="shared" si="224"/>
        <v>1</v>
      </c>
      <c r="U570">
        <f t="shared" si="230"/>
        <v>1.5340364333652923E-2</v>
      </c>
      <c r="V570">
        <f t="shared" si="209"/>
        <v>1</v>
      </c>
      <c r="W570">
        <f t="shared" si="210"/>
        <v>1</v>
      </c>
    </row>
    <row r="571" spans="1:23" x14ac:dyDescent="0.3">
      <c r="A571" t="s">
        <v>796</v>
      </c>
      <c r="B571" t="s">
        <v>797</v>
      </c>
      <c r="C571">
        <v>134</v>
      </c>
      <c r="D571">
        <v>60</v>
      </c>
      <c r="E571" s="1">
        <v>0.44779999999999998</v>
      </c>
      <c r="F571">
        <v>134</v>
      </c>
      <c r="G571">
        <v>58</v>
      </c>
      <c r="H571">
        <v>0</v>
      </c>
      <c r="I571">
        <v>0</v>
      </c>
      <c r="J571">
        <v>21</v>
      </c>
      <c r="K571">
        <v>0</v>
      </c>
      <c r="L571">
        <v>35</v>
      </c>
      <c r="M571">
        <v>2</v>
      </c>
      <c r="N571">
        <f t="shared" si="206"/>
        <v>0.60344827586206895</v>
      </c>
      <c r="O571">
        <f t="shared" si="207"/>
        <v>0.36206896551724138</v>
      </c>
      <c r="P571">
        <f t="shared" si="208"/>
        <v>2.603448275862069</v>
      </c>
      <c r="Q571" t="str">
        <f t="shared" si="222"/>
        <v>36</v>
      </c>
      <c r="R571" t="s">
        <v>783</v>
      </c>
      <c r="S571">
        <v>36</v>
      </c>
      <c r="T571" t="b">
        <f t="shared" si="224"/>
        <v>1</v>
      </c>
      <c r="U571">
        <f t="shared" si="230"/>
        <v>1.3902205177372963E-2</v>
      </c>
      <c r="V571">
        <f t="shared" si="209"/>
        <v>1</v>
      </c>
      <c r="W571">
        <f t="shared" si="210"/>
        <v>1</v>
      </c>
    </row>
    <row r="572" spans="1:23" x14ac:dyDescent="0.3">
      <c r="A572" t="s">
        <v>798</v>
      </c>
      <c r="B572" t="s">
        <v>799</v>
      </c>
      <c r="C572">
        <v>221</v>
      </c>
      <c r="D572">
        <v>76</v>
      </c>
      <c r="E572" s="1">
        <v>0.34389999999999998</v>
      </c>
      <c r="F572">
        <v>221</v>
      </c>
      <c r="G572">
        <v>76</v>
      </c>
      <c r="H572">
        <v>1</v>
      </c>
      <c r="I572">
        <v>0</v>
      </c>
      <c r="J572">
        <v>56</v>
      </c>
      <c r="K572">
        <v>1</v>
      </c>
      <c r="L572">
        <v>18</v>
      </c>
      <c r="M572">
        <v>0</v>
      </c>
      <c r="N572">
        <f t="shared" si="206"/>
        <v>0.23684210526315788</v>
      </c>
      <c r="O572">
        <f t="shared" si="207"/>
        <v>0.73684210526315785</v>
      </c>
      <c r="P572">
        <f t="shared" si="208"/>
        <v>0.73684210526315785</v>
      </c>
      <c r="Q572" t="str">
        <f t="shared" si="222"/>
        <v>36</v>
      </c>
      <c r="R572" t="s">
        <v>783</v>
      </c>
      <c r="S572">
        <v>36</v>
      </c>
      <c r="T572" t="b">
        <f t="shared" si="224"/>
        <v>1</v>
      </c>
      <c r="U572">
        <f t="shared" si="230"/>
        <v>1.8216682646212849E-2</v>
      </c>
      <c r="V572">
        <f t="shared" si="209"/>
        <v>1</v>
      </c>
      <c r="W572">
        <f t="shared" si="210"/>
        <v>1</v>
      </c>
    </row>
    <row r="573" spans="1:23" x14ac:dyDescent="0.3">
      <c r="A573" t="s">
        <v>800</v>
      </c>
      <c r="B573" t="s">
        <v>801</v>
      </c>
      <c r="C573">
        <v>208</v>
      </c>
      <c r="D573">
        <v>105</v>
      </c>
      <c r="E573" s="1">
        <v>0.50480000000000003</v>
      </c>
      <c r="F573">
        <v>208</v>
      </c>
      <c r="G573">
        <v>105</v>
      </c>
      <c r="H573">
        <v>1</v>
      </c>
      <c r="I573">
        <v>0</v>
      </c>
      <c r="J573">
        <v>62</v>
      </c>
      <c r="K573">
        <v>0</v>
      </c>
      <c r="L573">
        <v>41</v>
      </c>
      <c r="M573">
        <v>1</v>
      </c>
      <c r="N573">
        <f t="shared" si="206"/>
        <v>0.39047619047619048</v>
      </c>
      <c r="O573">
        <f t="shared" si="207"/>
        <v>0.59047619047619049</v>
      </c>
      <c r="P573">
        <f t="shared" si="208"/>
        <v>0.59047619047619049</v>
      </c>
      <c r="Q573" t="str">
        <f t="shared" si="222"/>
        <v>36</v>
      </c>
      <c r="R573" t="s">
        <v>802</v>
      </c>
      <c r="S573">
        <v>36</v>
      </c>
      <c r="T573" t="b">
        <f t="shared" si="224"/>
        <v>1</v>
      </c>
      <c r="U573">
        <f t="shared" si="230"/>
        <v>2.5167785234899327E-2</v>
      </c>
      <c r="V573">
        <f t="shared" si="209"/>
        <v>1</v>
      </c>
      <c r="W573">
        <f t="shared" si="210"/>
        <v>1</v>
      </c>
    </row>
    <row r="574" spans="1:23" x14ac:dyDescent="0.3">
      <c r="A574" t="s">
        <v>803</v>
      </c>
      <c r="B574" t="s">
        <v>804</v>
      </c>
      <c r="C574">
        <v>138</v>
      </c>
      <c r="D574">
        <v>56</v>
      </c>
      <c r="E574" s="1">
        <v>0.40579999999999999</v>
      </c>
      <c r="F574">
        <v>138</v>
      </c>
      <c r="G574">
        <v>56</v>
      </c>
      <c r="H574">
        <v>2</v>
      </c>
      <c r="I574">
        <v>0</v>
      </c>
      <c r="J574">
        <v>37</v>
      </c>
      <c r="K574">
        <v>1</v>
      </c>
      <c r="L574">
        <v>16</v>
      </c>
      <c r="M574">
        <v>0</v>
      </c>
      <c r="N574">
        <f t="shared" si="206"/>
        <v>0.2857142857142857</v>
      </c>
      <c r="O574">
        <f t="shared" si="207"/>
        <v>0.6607142857142857</v>
      </c>
      <c r="P574">
        <f t="shared" si="208"/>
        <v>0.6607142857142857</v>
      </c>
      <c r="Q574" t="str">
        <f t="shared" si="222"/>
        <v>36</v>
      </c>
      <c r="R574" t="s">
        <v>802</v>
      </c>
      <c r="S574">
        <v>36</v>
      </c>
      <c r="T574" t="b">
        <f t="shared" si="224"/>
        <v>1</v>
      </c>
      <c r="U574">
        <f t="shared" si="230"/>
        <v>1.3422818791946308E-2</v>
      </c>
      <c r="V574">
        <f t="shared" si="209"/>
        <v>1</v>
      </c>
      <c r="W574">
        <f t="shared" si="210"/>
        <v>1</v>
      </c>
    </row>
    <row r="575" spans="1:23" x14ac:dyDescent="0.3">
      <c r="A575" t="s">
        <v>805</v>
      </c>
      <c r="B575" t="s">
        <v>806</v>
      </c>
      <c r="C575">
        <v>44</v>
      </c>
      <c r="D575">
        <v>14</v>
      </c>
      <c r="E575" s="1">
        <v>0.31819999999999998</v>
      </c>
      <c r="F575">
        <v>44</v>
      </c>
      <c r="G575">
        <v>14</v>
      </c>
      <c r="H575">
        <v>0</v>
      </c>
      <c r="I575">
        <v>0</v>
      </c>
      <c r="J575">
        <v>6</v>
      </c>
      <c r="K575">
        <v>3</v>
      </c>
      <c r="L575">
        <v>5</v>
      </c>
      <c r="M575">
        <v>0</v>
      </c>
      <c r="N575">
        <f t="shared" ref="N575:N652" si="231">IF(G575="","",L575/G575)</f>
        <v>0.35714285714285715</v>
      </c>
      <c r="O575">
        <f t="shared" ref="O575:O652" si="232">IF(G575="","",J575/G575)</f>
        <v>0.42857142857142855</v>
      </c>
      <c r="P575">
        <f t="shared" si="208"/>
        <v>0.42857142857142855</v>
      </c>
      <c r="Q575" t="str">
        <f t="shared" si="222"/>
        <v>36</v>
      </c>
      <c r="R575" t="s">
        <v>802</v>
      </c>
      <c r="S575">
        <v>36</v>
      </c>
      <c r="T575" t="b">
        <f t="shared" si="224"/>
        <v>1</v>
      </c>
      <c r="U575">
        <f t="shared" si="230"/>
        <v>3.3557046979865771E-3</v>
      </c>
      <c r="V575">
        <f t="shared" si="209"/>
        <v>1</v>
      </c>
      <c r="W575">
        <f t="shared" si="210"/>
        <v>1</v>
      </c>
    </row>
    <row r="576" spans="1:23" x14ac:dyDescent="0.3">
      <c r="A576" t="s">
        <v>807</v>
      </c>
      <c r="B576" t="s">
        <v>808</v>
      </c>
      <c r="C576">
        <v>268</v>
      </c>
      <c r="D576">
        <v>55</v>
      </c>
      <c r="E576" s="1">
        <v>0.20519999999999999</v>
      </c>
      <c r="F576">
        <v>268</v>
      </c>
      <c r="G576">
        <v>55</v>
      </c>
      <c r="H576">
        <v>0</v>
      </c>
      <c r="I576">
        <v>0</v>
      </c>
      <c r="J576">
        <v>20</v>
      </c>
      <c r="K576">
        <v>0</v>
      </c>
      <c r="L576">
        <v>35</v>
      </c>
      <c r="M576">
        <v>0</v>
      </c>
      <c r="N576">
        <f t="shared" si="231"/>
        <v>0.63636363636363635</v>
      </c>
      <c r="O576">
        <f t="shared" si="232"/>
        <v>0.36363636363636365</v>
      </c>
      <c r="P576">
        <f t="shared" si="208"/>
        <v>2.6363636363636362</v>
      </c>
      <c r="Q576" t="str">
        <f t="shared" si="222"/>
        <v>36</v>
      </c>
      <c r="R576" t="s">
        <v>802</v>
      </c>
      <c r="S576">
        <v>36</v>
      </c>
      <c r="T576" t="b">
        <f t="shared" si="224"/>
        <v>1</v>
      </c>
      <c r="U576">
        <f t="shared" si="230"/>
        <v>1.3183125599232981E-2</v>
      </c>
      <c r="V576">
        <f t="shared" si="209"/>
        <v>1</v>
      </c>
      <c r="W576">
        <f t="shared" si="210"/>
        <v>1</v>
      </c>
    </row>
    <row r="577" spans="1:23" x14ac:dyDescent="0.3">
      <c r="A577" t="s">
        <v>809</v>
      </c>
      <c r="B577" t="s">
        <v>810</v>
      </c>
      <c r="C577">
        <v>61</v>
      </c>
      <c r="D577">
        <v>18</v>
      </c>
      <c r="E577" s="1">
        <v>0.29509999999999997</v>
      </c>
      <c r="F577">
        <v>61</v>
      </c>
      <c r="G577">
        <v>18</v>
      </c>
      <c r="H577">
        <v>1</v>
      </c>
      <c r="I577">
        <v>0</v>
      </c>
      <c r="J577">
        <v>14</v>
      </c>
      <c r="K577">
        <v>0</v>
      </c>
      <c r="L577">
        <v>3</v>
      </c>
      <c r="M577">
        <v>0</v>
      </c>
      <c r="N577">
        <f t="shared" si="231"/>
        <v>0.16666666666666666</v>
      </c>
      <c r="O577">
        <f t="shared" si="232"/>
        <v>0.77777777777777779</v>
      </c>
      <c r="P577">
        <f t="shared" si="208"/>
        <v>0.77777777777777779</v>
      </c>
      <c r="Q577" t="str">
        <f t="shared" si="222"/>
        <v>36</v>
      </c>
      <c r="R577" t="s">
        <v>802</v>
      </c>
      <c r="S577">
        <v>36</v>
      </c>
      <c r="T577" t="b">
        <f t="shared" si="224"/>
        <v>1</v>
      </c>
      <c r="U577">
        <f t="shared" si="230"/>
        <v>4.314477468839885E-3</v>
      </c>
      <c r="V577">
        <f t="shared" si="209"/>
        <v>1</v>
      </c>
      <c r="W577">
        <f t="shared" si="210"/>
        <v>1</v>
      </c>
    </row>
    <row r="578" spans="1:23" x14ac:dyDescent="0.3">
      <c r="A578" t="s">
        <v>811</v>
      </c>
      <c r="B578" t="s">
        <v>41</v>
      </c>
      <c r="C578">
        <v>0</v>
      </c>
      <c r="D578">
        <v>1927</v>
      </c>
      <c r="E578" t="s">
        <v>42</v>
      </c>
      <c r="F578">
        <v>0</v>
      </c>
      <c r="G578">
        <v>1920</v>
      </c>
      <c r="H578">
        <v>13</v>
      </c>
      <c r="I578">
        <v>14</v>
      </c>
      <c r="J578">
        <v>1173</v>
      </c>
      <c r="K578">
        <v>29</v>
      </c>
      <c r="L578">
        <v>685</v>
      </c>
      <c r="M578">
        <v>6</v>
      </c>
      <c r="N578">
        <f t="shared" si="231"/>
        <v>0.35677083333333331</v>
      </c>
      <c r="O578">
        <f t="shared" si="232"/>
        <v>0.61093750000000002</v>
      </c>
      <c r="P578">
        <f t="shared" si="208"/>
        <v>0.61093750000000002</v>
      </c>
      <c r="Q578" t="str">
        <f t="shared" si="222"/>
        <v>36</v>
      </c>
      <c r="S578" t="s">
        <v>43</v>
      </c>
      <c r="T578" t="b">
        <f t="shared" si="224"/>
        <v>0</v>
      </c>
      <c r="V578">
        <f t="shared" si="209"/>
        <v>1</v>
      </c>
      <c r="W578">
        <f t="shared" si="210"/>
        <v>1</v>
      </c>
    </row>
    <row r="579" spans="1:23" x14ac:dyDescent="0.3">
      <c r="A579" t="s">
        <v>811</v>
      </c>
      <c r="B579" t="s">
        <v>44</v>
      </c>
      <c r="C579">
        <v>0</v>
      </c>
      <c r="D579">
        <v>581</v>
      </c>
      <c r="E579" t="s">
        <v>42</v>
      </c>
      <c r="F579">
        <v>0</v>
      </c>
      <c r="G579">
        <v>579</v>
      </c>
      <c r="H579">
        <v>7</v>
      </c>
      <c r="I579">
        <v>0</v>
      </c>
      <c r="J579">
        <v>373</v>
      </c>
      <c r="K579">
        <v>11</v>
      </c>
      <c r="L579">
        <v>188</v>
      </c>
      <c r="M579">
        <v>0</v>
      </c>
      <c r="N579">
        <f t="shared" si="231"/>
        <v>0.32469775474956825</v>
      </c>
      <c r="O579">
        <f t="shared" si="232"/>
        <v>0.64421416234887741</v>
      </c>
      <c r="P579">
        <f t="shared" ref="P579:P642" si="233">IF(G579="","",IF(G579=0,10,IF(G579=0,10,IF(N579=O579,9,IF(O579&gt;N579,O579,N579+2)))))</f>
        <v>0.64421416234887741</v>
      </c>
      <c r="Q579" t="str">
        <f t="shared" si="222"/>
        <v>36</v>
      </c>
      <c r="S579" t="s">
        <v>45</v>
      </c>
      <c r="T579" t="b">
        <f t="shared" si="224"/>
        <v>0</v>
      </c>
      <c r="V579">
        <f t="shared" ref="V579:V642" si="234">IF(S579="","",IF(S579="WE",0,1))</f>
        <v>1</v>
      </c>
      <c r="W579">
        <f t="shared" ref="W579:W642" si="235">IF(S579="","",IF(S579="SL",0,1))</f>
        <v>1</v>
      </c>
    </row>
    <row r="580" spans="1:23" x14ac:dyDescent="0.3">
      <c r="A580" t="s">
        <v>811</v>
      </c>
      <c r="B580" t="s">
        <v>46</v>
      </c>
      <c r="C580">
        <v>0</v>
      </c>
      <c r="D580">
        <v>2</v>
      </c>
      <c r="E580" t="s">
        <v>42</v>
      </c>
      <c r="F580">
        <v>0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2</v>
      </c>
      <c r="M580">
        <v>0</v>
      </c>
      <c r="N580">
        <f t="shared" si="231"/>
        <v>1</v>
      </c>
      <c r="O580">
        <f t="shared" si="232"/>
        <v>0</v>
      </c>
      <c r="P580">
        <f t="shared" si="233"/>
        <v>3</v>
      </c>
      <c r="Q580" t="str">
        <f t="shared" si="222"/>
        <v>36</v>
      </c>
      <c r="S580" t="s">
        <v>47</v>
      </c>
      <c r="T580" t="b">
        <f t="shared" si="224"/>
        <v>0</v>
      </c>
      <c r="V580">
        <f t="shared" si="234"/>
        <v>1</v>
      </c>
      <c r="W580">
        <f t="shared" si="235"/>
        <v>1</v>
      </c>
    </row>
    <row r="581" spans="1:23" x14ac:dyDescent="0.3">
      <c r="A581" t="s">
        <v>812</v>
      </c>
      <c r="B581" t="s">
        <v>49</v>
      </c>
      <c r="C581">
        <f>SUM(C564:C577)</f>
        <v>10480</v>
      </c>
      <c r="D581">
        <f>SUM(D564:D577)</f>
        <v>4181</v>
      </c>
      <c r="F581">
        <f t="shared" ref="F581:M581" si="236">SUM(F564:F577)</f>
        <v>10480</v>
      </c>
      <c r="G581">
        <f t="shared" si="236"/>
        <v>4172</v>
      </c>
      <c r="H581">
        <f t="shared" si="236"/>
        <v>26</v>
      </c>
      <c r="I581">
        <f t="shared" si="236"/>
        <v>19</v>
      </c>
      <c r="J581">
        <f t="shared" si="236"/>
        <v>2655</v>
      </c>
      <c r="K581">
        <f t="shared" si="236"/>
        <v>58</v>
      </c>
      <c r="L581">
        <f t="shared" si="236"/>
        <v>1389</v>
      </c>
      <c r="M581">
        <f t="shared" si="236"/>
        <v>25</v>
      </c>
      <c r="N581">
        <f t="shared" si="231"/>
        <v>0.3329338446788111</v>
      </c>
      <c r="O581">
        <f t="shared" si="232"/>
        <v>0.63638542665388298</v>
      </c>
      <c r="P581">
        <f t="shared" si="233"/>
        <v>0.63638542665388298</v>
      </c>
      <c r="Q581" t="str">
        <f t="shared" si="222"/>
        <v>36</v>
      </c>
      <c r="S581" t="s">
        <v>50</v>
      </c>
      <c r="T581" t="b">
        <f t="shared" si="224"/>
        <v>0</v>
      </c>
      <c r="V581">
        <f t="shared" si="234"/>
        <v>1</v>
      </c>
      <c r="W581">
        <f t="shared" si="235"/>
        <v>1</v>
      </c>
    </row>
    <row r="582" spans="1:23" x14ac:dyDescent="0.3">
      <c r="A582" t="s">
        <v>813</v>
      </c>
      <c r="B582" t="s">
        <v>52</v>
      </c>
      <c r="G582">
        <f>SUM(G$578:G$580)*SUMIF($R$564:$R$577,$R582,$U$564:$U$577)</f>
        <v>2352.3307766059443</v>
      </c>
      <c r="H582">
        <f t="shared" ref="H582:M583" si="237">SUM(H$578:H$580)*SUMIF($R$564:$R$577,$R582,$U$564:$U$577)</f>
        <v>18.811121764141898</v>
      </c>
      <c r="I582">
        <f t="shared" si="237"/>
        <v>13.167785234899329</v>
      </c>
      <c r="J582">
        <f t="shared" si="237"/>
        <v>1454.0997123681686</v>
      </c>
      <c r="K582">
        <f t="shared" si="237"/>
        <v>37.622243528283796</v>
      </c>
      <c r="L582">
        <f t="shared" si="237"/>
        <v>822.98657718120808</v>
      </c>
      <c r="M582">
        <f t="shared" si="237"/>
        <v>5.6433365292425695</v>
      </c>
      <c r="N582">
        <f t="shared" si="231"/>
        <v>0.349860055977609</v>
      </c>
      <c r="O582">
        <f t="shared" si="232"/>
        <v>0.61815273890443823</v>
      </c>
      <c r="P582">
        <f t="shared" si="233"/>
        <v>0.61815273890443823</v>
      </c>
      <c r="Q582" t="str">
        <f t="shared" si="222"/>
        <v>36</v>
      </c>
      <c r="R582" t="s">
        <v>783</v>
      </c>
      <c r="S582" t="s">
        <v>19</v>
      </c>
      <c r="T582" t="b">
        <f t="shared" si="224"/>
        <v>0</v>
      </c>
      <c r="U582">
        <f>SUMIF($R$564:$R$577,$R582,$U$564:$U$577)</f>
        <v>0.94055608820709491</v>
      </c>
      <c r="V582">
        <f t="shared" si="234"/>
        <v>1</v>
      </c>
      <c r="W582">
        <f t="shared" si="235"/>
        <v>0</v>
      </c>
    </row>
    <row r="583" spans="1:23" x14ac:dyDescent="0.3">
      <c r="A583" t="s">
        <v>813</v>
      </c>
      <c r="B583" t="s">
        <v>52</v>
      </c>
      <c r="G583">
        <f t="shared" ref="G583" si="238">SUM(G$578:G$580)*SUMIF($R$564:$R$577,$R583,$U$564:$U$577)</f>
        <v>148.66922339405562</v>
      </c>
      <c r="H583">
        <f t="shared" si="237"/>
        <v>1.1888782358581016</v>
      </c>
      <c r="I583">
        <f t="shared" si="237"/>
        <v>0.83221476510067116</v>
      </c>
      <c r="J583">
        <f t="shared" si="237"/>
        <v>91.900287631831262</v>
      </c>
      <c r="K583">
        <f t="shared" si="237"/>
        <v>2.3777564717162032</v>
      </c>
      <c r="L583">
        <f t="shared" si="237"/>
        <v>52.013422818791952</v>
      </c>
      <c r="M583">
        <f t="shared" si="237"/>
        <v>0.35666347075743049</v>
      </c>
      <c r="N583">
        <f t="shared" si="231"/>
        <v>0.34986005597760894</v>
      </c>
      <c r="O583">
        <f t="shared" si="232"/>
        <v>0.61815273890443823</v>
      </c>
      <c r="P583">
        <f t="shared" si="233"/>
        <v>0.61815273890443823</v>
      </c>
      <c r="Q583" t="str">
        <f t="shared" si="222"/>
        <v>36</v>
      </c>
      <c r="R583" t="s">
        <v>802</v>
      </c>
      <c r="S583" t="s">
        <v>19</v>
      </c>
      <c r="T583" t="b">
        <f t="shared" si="224"/>
        <v>0</v>
      </c>
      <c r="U583">
        <f>SUMIF($R$564:$R$577,$R583,$U$564:$U$577)</f>
        <v>5.9443911792905084E-2</v>
      </c>
      <c r="V583">
        <f t="shared" si="234"/>
        <v>1</v>
      </c>
      <c r="W583">
        <f t="shared" si="235"/>
        <v>0</v>
      </c>
    </row>
    <row r="584" spans="1:23" x14ac:dyDescent="0.3">
      <c r="A584" t="s">
        <v>814</v>
      </c>
      <c r="B584" t="s">
        <v>54</v>
      </c>
      <c r="G584">
        <f>SUM(H584:M584)</f>
        <v>2352.3307766059447</v>
      </c>
      <c r="H584">
        <f>(SUMIF($R$564:$R$577,$R584,H$564:H$577)/(SUMIF($R$564:$R$577,$R584,$G$564:$G$577))-H$581/$G$581)*$U582*SUM($G$578:$G$580)+H582</f>
        <v>17.339741085389608</v>
      </c>
      <c r="I584">
        <f t="shared" ref="I584:M584" si="239">(SUMIF($R$564:$R$577,$R584,I$564:I$577)/(SUMIF($R$564:$R$577,$R584,$G$564:$G$577))-I$581/$G$581)*$U582*SUM($G$578:$G$580)+I582</f>
        <v>13.844850250356437</v>
      </c>
      <c r="J584">
        <f t="shared" si="239"/>
        <v>1465.383937706428</v>
      </c>
      <c r="K584">
        <f t="shared" si="239"/>
        <v>37.29118287556453</v>
      </c>
      <c r="L584">
        <f t="shared" si="239"/>
        <v>812.53632581360102</v>
      </c>
      <c r="M584">
        <f t="shared" si="239"/>
        <v>5.9347388746048386</v>
      </c>
      <c r="N584">
        <f t="shared" si="231"/>
        <v>0.3454175466708671</v>
      </c>
      <c r="O584">
        <f t="shared" si="232"/>
        <v>0.62294977912109539</v>
      </c>
      <c r="P584">
        <f t="shared" si="233"/>
        <v>0.62294977912109539</v>
      </c>
      <c r="Q584" t="str">
        <f t="shared" si="222"/>
        <v>36</v>
      </c>
      <c r="R584" t="s">
        <v>783</v>
      </c>
      <c r="S584" t="s">
        <v>18</v>
      </c>
      <c r="T584" t="b">
        <f t="shared" si="224"/>
        <v>0</v>
      </c>
      <c r="V584">
        <f t="shared" si="234"/>
        <v>0</v>
      </c>
      <c r="W584">
        <f t="shared" si="235"/>
        <v>1</v>
      </c>
    </row>
    <row r="585" spans="1:23" x14ac:dyDescent="0.3">
      <c r="A585" t="s">
        <v>814</v>
      </c>
      <c r="B585" t="s">
        <v>54</v>
      </c>
      <c r="G585">
        <f>SUM(H585:M585)</f>
        <v>148.66922339405562</v>
      </c>
      <c r="H585">
        <f t="shared" ref="H585:M585" si="240">(SUMIF($R$564:$R$577,$R585,H$564:H$577)/(SUMIF($R$564:$R$577,$R585,$G$564:$G$577))-H$581/$G$581)*$U583*SUM($G$578:$G$580)+H583</f>
        <v>2.6602589146103917</v>
      </c>
      <c r="I585">
        <f t="shared" si="240"/>
        <v>0.15514974964356265</v>
      </c>
      <c r="J585">
        <f t="shared" si="240"/>
        <v>80.616062293572</v>
      </c>
      <c r="K585">
        <f t="shared" si="240"/>
        <v>2.7088171244354684</v>
      </c>
      <c r="L585">
        <f t="shared" si="240"/>
        <v>62.463674186399039</v>
      </c>
      <c r="M585">
        <f t="shared" si="240"/>
        <v>6.5261125395160491E-2</v>
      </c>
      <c r="N585">
        <f t="shared" si="231"/>
        <v>0.42015201775041078</v>
      </c>
      <c r="O585">
        <f t="shared" si="232"/>
        <v>0.54225118321829713</v>
      </c>
      <c r="P585">
        <f t="shared" si="233"/>
        <v>0.54225118321829713</v>
      </c>
      <c r="Q585" t="str">
        <f t="shared" si="222"/>
        <v>36</v>
      </c>
      <c r="R585" t="s">
        <v>802</v>
      </c>
      <c r="S585" t="s">
        <v>18</v>
      </c>
      <c r="T585" t="b">
        <f t="shared" si="224"/>
        <v>0</v>
      </c>
      <c r="V585">
        <f t="shared" si="234"/>
        <v>0</v>
      </c>
      <c r="W585">
        <f t="shared" si="235"/>
        <v>1</v>
      </c>
    </row>
    <row r="586" spans="1:23" x14ac:dyDescent="0.3">
      <c r="N586" t="str">
        <f t="shared" si="231"/>
        <v/>
      </c>
      <c r="O586" t="str">
        <f t="shared" si="232"/>
        <v/>
      </c>
      <c r="P586" t="str">
        <f t="shared" si="233"/>
        <v/>
      </c>
      <c r="Q586" t="str">
        <f>IF(LEFT(A586,3)="Dis",Q581,IF(LEFT(A586,2)="HD",Q581,LEFT(A586,2)))</f>
        <v/>
      </c>
      <c r="T586" t="str">
        <f t="shared" si="224"/>
        <v/>
      </c>
      <c r="V586" t="str">
        <f t="shared" si="234"/>
        <v/>
      </c>
      <c r="W586" t="str">
        <f t="shared" si="235"/>
        <v/>
      </c>
    </row>
    <row r="587" spans="1:23" x14ac:dyDescent="0.3">
      <c r="A587" t="s">
        <v>815</v>
      </c>
      <c r="B587" t="s">
        <v>816</v>
      </c>
      <c r="C587">
        <v>344</v>
      </c>
      <c r="D587">
        <v>133</v>
      </c>
      <c r="E587" s="1">
        <v>0.3866</v>
      </c>
      <c r="F587">
        <v>344</v>
      </c>
      <c r="G587">
        <v>132</v>
      </c>
      <c r="H587">
        <v>4</v>
      </c>
      <c r="I587">
        <v>2</v>
      </c>
      <c r="J587">
        <v>70</v>
      </c>
      <c r="K587">
        <v>0</v>
      </c>
      <c r="L587">
        <v>56</v>
      </c>
      <c r="M587">
        <v>0</v>
      </c>
      <c r="N587">
        <f t="shared" si="231"/>
        <v>0.42424242424242425</v>
      </c>
      <c r="O587">
        <f t="shared" si="232"/>
        <v>0.53030303030303028</v>
      </c>
      <c r="P587">
        <f t="shared" si="233"/>
        <v>0.53030303030303028</v>
      </c>
      <c r="Q587" t="str">
        <f t="shared" si="222"/>
        <v>37</v>
      </c>
      <c r="R587" t="s">
        <v>817</v>
      </c>
      <c r="S587">
        <v>37</v>
      </c>
      <c r="T587" t="b">
        <f t="shared" si="224"/>
        <v>1</v>
      </c>
      <c r="U587">
        <f>G587/G$612</f>
        <v>3.8084246970571264E-2</v>
      </c>
      <c r="V587">
        <f t="shared" si="234"/>
        <v>1</v>
      </c>
      <c r="W587">
        <f t="shared" si="235"/>
        <v>1</v>
      </c>
    </row>
    <row r="588" spans="1:23" x14ac:dyDescent="0.3">
      <c r="A588" t="s">
        <v>818</v>
      </c>
      <c r="B588" t="s">
        <v>819</v>
      </c>
      <c r="C588">
        <v>147</v>
      </c>
      <c r="D588">
        <v>49</v>
      </c>
      <c r="E588" s="1">
        <v>0.33329999999999999</v>
      </c>
      <c r="F588">
        <v>147</v>
      </c>
      <c r="G588">
        <v>44</v>
      </c>
      <c r="H588">
        <v>0</v>
      </c>
      <c r="I588">
        <v>1</v>
      </c>
      <c r="J588">
        <v>21</v>
      </c>
      <c r="K588">
        <v>0</v>
      </c>
      <c r="L588">
        <v>22</v>
      </c>
      <c r="M588">
        <v>0</v>
      </c>
      <c r="N588">
        <f t="shared" si="231"/>
        <v>0.5</v>
      </c>
      <c r="O588">
        <f t="shared" si="232"/>
        <v>0.47727272727272729</v>
      </c>
      <c r="P588">
        <f t="shared" si="233"/>
        <v>2.5</v>
      </c>
      <c r="Q588" t="str">
        <f t="shared" si="222"/>
        <v>37</v>
      </c>
      <c r="R588" t="s">
        <v>820</v>
      </c>
      <c r="S588">
        <v>37</v>
      </c>
      <c r="T588" t="b">
        <f t="shared" si="224"/>
        <v>1</v>
      </c>
      <c r="U588">
        <f t="shared" ref="U588:U608" si="241">G588/G$612</f>
        <v>1.2694748990190421E-2</v>
      </c>
      <c r="V588">
        <f t="shared" si="234"/>
        <v>1</v>
      </c>
      <c r="W588">
        <f t="shared" si="235"/>
        <v>1</v>
      </c>
    </row>
    <row r="589" spans="1:23" x14ac:dyDescent="0.3">
      <c r="A589" t="s">
        <v>821</v>
      </c>
      <c r="B589" t="s">
        <v>822</v>
      </c>
      <c r="C589">
        <v>255</v>
      </c>
      <c r="D589">
        <v>29</v>
      </c>
      <c r="E589" s="1">
        <v>0.1137</v>
      </c>
      <c r="F589">
        <v>255</v>
      </c>
      <c r="G589">
        <v>29</v>
      </c>
      <c r="H589">
        <v>0</v>
      </c>
      <c r="I589">
        <v>1</v>
      </c>
      <c r="J589">
        <v>7</v>
      </c>
      <c r="K589">
        <v>0</v>
      </c>
      <c r="L589">
        <v>21</v>
      </c>
      <c r="M589">
        <v>0</v>
      </c>
      <c r="N589">
        <f t="shared" si="231"/>
        <v>0.72413793103448276</v>
      </c>
      <c r="O589">
        <f t="shared" si="232"/>
        <v>0.2413793103448276</v>
      </c>
      <c r="P589">
        <f t="shared" si="233"/>
        <v>2.7241379310344827</v>
      </c>
      <c r="Q589" t="str">
        <f t="shared" ref="Q589:Q652" si="242">IF(LEFT(A589,3)="Dis",Q588,IF(LEFT(A589,2)="HD",Q588,LEFT(A589,2)))</f>
        <v>37</v>
      </c>
      <c r="R589" t="s">
        <v>823</v>
      </c>
      <c r="S589">
        <v>37</v>
      </c>
      <c r="T589" t="b">
        <f t="shared" si="224"/>
        <v>1</v>
      </c>
      <c r="U589">
        <f t="shared" si="241"/>
        <v>8.3669936526255054E-3</v>
      </c>
      <c r="V589">
        <f t="shared" si="234"/>
        <v>1</v>
      </c>
      <c r="W589">
        <f t="shared" si="235"/>
        <v>1</v>
      </c>
    </row>
    <row r="590" spans="1:23" x14ac:dyDescent="0.3">
      <c r="A590" t="s">
        <v>824</v>
      </c>
      <c r="B590" t="s">
        <v>825</v>
      </c>
      <c r="C590">
        <v>1724</v>
      </c>
      <c r="D590">
        <v>826</v>
      </c>
      <c r="E590" s="1">
        <v>0.47910000000000003</v>
      </c>
      <c r="F590">
        <v>1724</v>
      </c>
      <c r="G590">
        <v>825</v>
      </c>
      <c r="H590">
        <v>3</v>
      </c>
      <c r="I590">
        <v>4</v>
      </c>
      <c r="J590">
        <v>403</v>
      </c>
      <c r="K590">
        <v>18</v>
      </c>
      <c r="L590">
        <v>391</v>
      </c>
      <c r="M590">
        <v>6</v>
      </c>
      <c r="N590">
        <f t="shared" si="231"/>
        <v>0.47393939393939394</v>
      </c>
      <c r="O590">
        <f t="shared" si="232"/>
        <v>0.48848484848484847</v>
      </c>
      <c r="P590">
        <f t="shared" si="233"/>
        <v>0.48848484848484847</v>
      </c>
      <c r="Q590" t="str">
        <f t="shared" si="242"/>
        <v>37</v>
      </c>
      <c r="R590" t="s">
        <v>823</v>
      </c>
      <c r="S590">
        <v>37</v>
      </c>
      <c r="T590" t="b">
        <f t="shared" si="224"/>
        <v>1</v>
      </c>
      <c r="U590">
        <f t="shared" si="241"/>
        <v>0.23802654356607039</v>
      </c>
      <c r="V590">
        <f t="shared" si="234"/>
        <v>1</v>
      </c>
      <c r="W590">
        <f t="shared" si="235"/>
        <v>1</v>
      </c>
    </row>
    <row r="591" spans="1:23" x14ac:dyDescent="0.3">
      <c r="A591" t="s">
        <v>826</v>
      </c>
      <c r="B591" t="s">
        <v>827</v>
      </c>
      <c r="C591">
        <v>257</v>
      </c>
      <c r="D591">
        <v>22</v>
      </c>
      <c r="E591" s="1">
        <v>8.5599999999999996E-2</v>
      </c>
      <c r="F591">
        <v>257</v>
      </c>
      <c r="G591">
        <v>19</v>
      </c>
      <c r="H591">
        <v>0</v>
      </c>
      <c r="I591">
        <v>0</v>
      </c>
      <c r="J591">
        <v>15</v>
      </c>
      <c r="K591">
        <v>0</v>
      </c>
      <c r="L591">
        <v>4</v>
      </c>
      <c r="M591">
        <v>0</v>
      </c>
      <c r="N591">
        <f t="shared" si="231"/>
        <v>0.21052631578947367</v>
      </c>
      <c r="O591">
        <f t="shared" si="232"/>
        <v>0.78947368421052633</v>
      </c>
      <c r="P591">
        <f t="shared" si="233"/>
        <v>0.78947368421052633</v>
      </c>
      <c r="Q591" t="str">
        <f t="shared" si="242"/>
        <v>37</v>
      </c>
      <c r="R591" t="s">
        <v>802</v>
      </c>
      <c r="S591">
        <v>37</v>
      </c>
      <c r="T591" t="b">
        <f t="shared" si="224"/>
        <v>1</v>
      </c>
      <c r="U591">
        <f t="shared" si="241"/>
        <v>5.4818234275822277E-3</v>
      </c>
      <c r="V591">
        <f t="shared" si="234"/>
        <v>1</v>
      </c>
      <c r="W591">
        <f t="shared" si="235"/>
        <v>1</v>
      </c>
    </row>
    <row r="592" spans="1:23" x14ac:dyDescent="0.3">
      <c r="A592" t="s">
        <v>828</v>
      </c>
      <c r="B592" t="s">
        <v>829</v>
      </c>
      <c r="C592">
        <v>48</v>
      </c>
      <c r="D592">
        <v>22</v>
      </c>
      <c r="E592" s="1">
        <v>0.45829999999999999</v>
      </c>
      <c r="F592">
        <v>48</v>
      </c>
      <c r="G592">
        <v>22</v>
      </c>
      <c r="H592">
        <v>0</v>
      </c>
      <c r="I592">
        <v>0</v>
      </c>
      <c r="J592">
        <v>14</v>
      </c>
      <c r="K592">
        <v>0</v>
      </c>
      <c r="L592">
        <v>8</v>
      </c>
      <c r="M592">
        <v>0</v>
      </c>
      <c r="N592">
        <f t="shared" si="231"/>
        <v>0.36363636363636365</v>
      </c>
      <c r="O592">
        <f t="shared" si="232"/>
        <v>0.63636363636363635</v>
      </c>
      <c r="P592">
        <f t="shared" si="233"/>
        <v>0.63636363636363635</v>
      </c>
      <c r="Q592" t="str">
        <f t="shared" si="242"/>
        <v>37</v>
      </c>
      <c r="R592" t="s">
        <v>820</v>
      </c>
      <c r="S592">
        <v>37</v>
      </c>
      <c r="T592" t="b">
        <f t="shared" si="224"/>
        <v>1</v>
      </c>
      <c r="U592">
        <f t="shared" si="241"/>
        <v>6.3473744950952107E-3</v>
      </c>
      <c r="V592">
        <f t="shared" si="234"/>
        <v>1</v>
      </c>
      <c r="W592">
        <f t="shared" si="235"/>
        <v>1</v>
      </c>
    </row>
    <row r="593" spans="1:23" x14ac:dyDescent="0.3">
      <c r="A593" t="s">
        <v>830</v>
      </c>
      <c r="B593" t="s">
        <v>831</v>
      </c>
      <c r="C593">
        <v>137</v>
      </c>
      <c r="D593">
        <v>33</v>
      </c>
      <c r="E593" s="1">
        <v>0.2409</v>
      </c>
      <c r="F593">
        <v>137</v>
      </c>
      <c r="G593">
        <v>33</v>
      </c>
      <c r="H593">
        <v>1</v>
      </c>
      <c r="I593">
        <v>1</v>
      </c>
      <c r="J593">
        <v>22</v>
      </c>
      <c r="K593">
        <v>0</v>
      </c>
      <c r="L593">
        <v>9</v>
      </c>
      <c r="M593">
        <v>0</v>
      </c>
      <c r="N593">
        <f t="shared" si="231"/>
        <v>0.27272727272727271</v>
      </c>
      <c r="O593">
        <f t="shared" si="232"/>
        <v>0.66666666666666663</v>
      </c>
      <c r="P593">
        <f t="shared" si="233"/>
        <v>0.66666666666666663</v>
      </c>
      <c r="Q593" t="str">
        <f t="shared" si="242"/>
        <v>37</v>
      </c>
      <c r="R593" t="s">
        <v>817</v>
      </c>
      <c r="S593">
        <v>37</v>
      </c>
      <c r="T593" t="b">
        <f t="shared" si="224"/>
        <v>1</v>
      </c>
      <c r="U593">
        <f t="shared" si="241"/>
        <v>9.5210617426428161E-3</v>
      </c>
      <c r="V593">
        <f t="shared" si="234"/>
        <v>1</v>
      </c>
      <c r="W593">
        <f t="shared" si="235"/>
        <v>1</v>
      </c>
    </row>
    <row r="594" spans="1:23" x14ac:dyDescent="0.3">
      <c r="A594" t="s">
        <v>832</v>
      </c>
      <c r="B594" t="s">
        <v>820</v>
      </c>
      <c r="C594">
        <v>1605</v>
      </c>
      <c r="D594">
        <v>799</v>
      </c>
      <c r="E594" s="1">
        <v>0.49780000000000002</v>
      </c>
      <c r="F594">
        <v>1605</v>
      </c>
      <c r="G594">
        <v>797</v>
      </c>
      <c r="H594">
        <v>4</v>
      </c>
      <c r="I594">
        <v>3</v>
      </c>
      <c r="J594">
        <v>411</v>
      </c>
      <c r="K594">
        <v>9</v>
      </c>
      <c r="L594">
        <v>366</v>
      </c>
      <c r="M594">
        <v>4</v>
      </c>
      <c r="N594">
        <f t="shared" si="231"/>
        <v>0.4592220828105395</v>
      </c>
      <c r="O594">
        <f t="shared" si="232"/>
        <v>0.51568381430363863</v>
      </c>
      <c r="P594">
        <f t="shared" si="233"/>
        <v>0.51568381430363863</v>
      </c>
      <c r="Q594" t="str">
        <f t="shared" si="242"/>
        <v>37</v>
      </c>
      <c r="R594" t="s">
        <v>820</v>
      </c>
      <c r="S594">
        <v>37</v>
      </c>
      <c r="T594" t="b">
        <f t="shared" si="224"/>
        <v>1</v>
      </c>
      <c r="U594">
        <f t="shared" si="241"/>
        <v>0.22994806693594921</v>
      </c>
      <c r="V594">
        <f t="shared" si="234"/>
        <v>1</v>
      </c>
      <c r="W594">
        <f t="shared" si="235"/>
        <v>1</v>
      </c>
    </row>
    <row r="595" spans="1:23" x14ac:dyDescent="0.3">
      <c r="A595" t="s">
        <v>833</v>
      </c>
      <c r="B595" t="s">
        <v>834</v>
      </c>
      <c r="C595">
        <v>131</v>
      </c>
      <c r="D595">
        <v>18</v>
      </c>
      <c r="E595" s="1">
        <v>0.13739999999999999</v>
      </c>
      <c r="F595">
        <v>131</v>
      </c>
      <c r="G595">
        <v>18</v>
      </c>
      <c r="H595">
        <v>0</v>
      </c>
      <c r="I595">
        <v>1</v>
      </c>
      <c r="J595">
        <v>15</v>
      </c>
      <c r="K595">
        <v>0</v>
      </c>
      <c r="L595">
        <v>0</v>
      </c>
      <c r="M595">
        <v>2</v>
      </c>
      <c r="N595">
        <f t="shared" si="231"/>
        <v>0</v>
      </c>
      <c r="O595">
        <f t="shared" si="232"/>
        <v>0.83333333333333337</v>
      </c>
      <c r="P595">
        <f t="shared" si="233"/>
        <v>0.83333333333333337</v>
      </c>
      <c r="Q595" t="str">
        <f t="shared" si="242"/>
        <v>37</v>
      </c>
      <c r="R595" t="s">
        <v>802</v>
      </c>
      <c r="S595">
        <v>37</v>
      </c>
      <c r="T595" t="b">
        <f t="shared" si="224"/>
        <v>1</v>
      </c>
      <c r="U595">
        <f t="shared" si="241"/>
        <v>5.1933064050779E-3</v>
      </c>
      <c r="V595">
        <f t="shared" si="234"/>
        <v>1</v>
      </c>
      <c r="W595">
        <f t="shared" si="235"/>
        <v>1</v>
      </c>
    </row>
    <row r="596" spans="1:23" x14ac:dyDescent="0.3">
      <c r="A596" t="s">
        <v>835</v>
      </c>
      <c r="B596" t="s">
        <v>836</v>
      </c>
      <c r="C596">
        <v>80</v>
      </c>
      <c r="D596">
        <v>41</v>
      </c>
      <c r="E596" s="1">
        <v>0.51249999999999996</v>
      </c>
      <c r="F596">
        <v>80</v>
      </c>
      <c r="G596">
        <v>41</v>
      </c>
      <c r="H596">
        <v>0</v>
      </c>
      <c r="I596">
        <v>0</v>
      </c>
      <c r="J596">
        <v>29</v>
      </c>
      <c r="K596">
        <v>0</v>
      </c>
      <c r="L596">
        <v>12</v>
      </c>
      <c r="M596">
        <v>0</v>
      </c>
      <c r="N596">
        <f t="shared" si="231"/>
        <v>0.29268292682926828</v>
      </c>
      <c r="O596">
        <f t="shared" si="232"/>
        <v>0.70731707317073167</v>
      </c>
      <c r="P596">
        <f t="shared" si="233"/>
        <v>0.70731707317073167</v>
      </c>
      <c r="Q596" t="str">
        <f t="shared" si="242"/>
        <v>37</v>
      </c>
      <c r="R596" t="s">
        <v>820</v>
      </c>
      <c r="S596">
        <v>37</v>
      </c>
      <c r="T596" t="b">
        <f t="shared" si="224"/>
        <v>1</v>
      </c>
      <c r="U596">
        <f t="shared" si="241"/>
        <v>1.1829197922677438E-2</v>
      </c>
      <c r="V596">
        <f t="shared" si="234"/>
        <v>1</v>
      </c>
      <c r="W596">
        <f t="shared" si="235"/>
        <v>1</v>
      </c>
    </row>
    <row r="597" spans="1:23" x14ac:dyDescent="0.3">
      <c r="A597" t="s">
        <v>837</v>
      </c>
      <c r="B597" t="s">
        <v>838</v>
      </c>
      <c r="C597">
        <v>331</v>
      </c>
      <c r="D597">
        <v>150</v>
      </c>
      <c r="E597" s="1">
        <v>0.45319999999999999</v>
      </c>
      <c r="F597">
        <v>331</v>
      </c>
      <c r="G597">
        <v>149</v>
      </c>
      <c r="H597">
        <v>2</v>
      </c>
      <c r="I597">
        <v>1</v>
      </c>
      <c r="J597">
        <v>108</v>
      </c>
      <c r="K597">
        <v>3</v>
      </c>
      <c r="L597">
        <v>35</v>
      </c>
      <c r="M597">
        <v>0</v>
      </c>
      <c r="N597">
        <f t="shared" si="231"/>
        <v>0.2348993288590604</v>
      </c>
      <c r="O597">
        <f t="shared" si="232"/>
        <v>0.72483221476510062</v>
      </c>
      <c r="P597">
        <f t="shared" si="233"/>
        <v>0.72483221476510062</v>
      </c>
      <c r="Q597" t="str">
        <f t="shared" si="242"/>
        <v>37</v>
      </c>
      <c r="R597" t="s">
        <v>817</v>
      </c>
      <c r="S597">
        <v>37</v>
      </c>
      <c r="T597" t="b">
        <f t="shared" si="224"/>
        <v>1</v>
      </c>
      <c r="U597">
        <f t="shared" si="241"/>
        <v>4.2989036353144834E-2</v>
      </c>
      <c r="V597">
        <f t="shared" si="234"/>
        <v>1</v>
      </c>
      <c r="W597">
        <f t="shared" si="235"/>
        <v>1</v>
      </c>
    </row>
    <row r="598" spans="1:23" x14ac:dyDescent="0.3">
      <c r="A598" t="s">
        <v>839</v>
      </c>
      <c r="B598" t="s">
        <v>840</v>
      </c>
      <c r="C598">
        <v>419</v>
      </c>
      <c r="D598">
        <v>172</v>
      </c>
      <c r="E598" s="1">
        <v>0.41049999999999998</v>
      </c>
      <c r="F598">
        <v>419</v>
      </c>
      <c r="G598">
        <v>172</v>
      </c>
      <c r="H598">
        <v>0</v>
      </c>
      <c r="I598">
        <v>3</v>
      </c>
      <c r="J598">
        <v>128</v>
      </c>
      <c r="K598">
        <v>2</v>
      </c>
      <c r="L598">
        <v>38</v>
      </c>
      <c r="M598">
        <v>1</v>
      </c>
      <c r="N598">
        <f t="shared" si="231"/>
        <v>0.22093023255813954</v>
      </c>
      <c r="O598">
        <f t="shared" si="232"/>
        <v>0.7441860465116279</v>
      </c>
      <c r="P598">
        <f t="shared" si="233"/>
        <v>0.7441860465116279</v>
      </c>
      <c r="Q598" t="str">
        <f t="shared" si="242"/>
        <v>37</v>
      </c>
      <c r="R598" t="s">
        <v>841</v>
      </c>
      <c r="S598">
        <v>37</v>
      </c>
      <c r="T598" t="b">
        <f t="shared" ref="T598:T671" si="243">IF(S598="","",ISNUMBER(S598))</f>
        <v>1</v>
      </c>
      <c r="U598">
        <f t="shared" si="241"/>
        <v>4.9624927870744372E-2</v>
      </c>
      <c r="V598">
        <f t="shared" si="234"/>
        <v>1</v>
      </c>
      <c r="W598">
        <f t="shared" si="235"/>
        <v>1</v>
      </c>
    </row>
    <row r="599" spans="1:23" x14ac:dyDescent="0.3">
      <c r="A599" t="s">
        <v>842</v>
      </c>
      <c r="B599" t="s">
        <v>843</v>
      </c>
      <c r="C599">
        <v>104</v>
      </c>
      <c r="D599">
        <v>60</v>
      </c>
      <c r="E599" s="1">
        <v>0.57689999999999997</v>
      </c>
      <c r="F599">
        <v>104</v>
      </c>
      <c r="G599">
        <v>60</v>
      </c>
      <c r="H599">
        <v>0</v>
      </c>
      <c r="I599">
        <v>0</v>
      </c>
      <c r="J599">
        <v>43</v>
      </c>
      <c r="K599">
        <v>1</v>
      </c>
      <c r="L599">
        <v>16</v>
      </c>
      <c r="M599">
        <v>0</v>
      </c>
      <c r="N599">
        <f t="shared" si="231"/>
        <v>0.26666666666666666</v>
      </c>
      <c r="O599">
        <f t="shared" si="232"/>
        <v>0.71666666666666667</v>
      </c>
      <c r="P599">
        <f t="shared" si="233"/>
        <v>0.71666666666666667</v>
      </c>
      <c r="Q599" t="str">
        <f t="shared" si="242"/>
        <v>37</v>
      </c>
      <c r="R599" t="s">
        <v>820</v>
      </c>
      <c r="S599">
        <v>37</v>
      </c>
      <c r="T599" t="b">
        <f t="shared" si="243"/>
        <v>1</v>
      </c>
      <c r="U599">
        <f t="shared" si="241"/>
        <v>1.7311021350259664E-2</v>
      </c>
      <c r="V599">
        <f t="shared" si="234"/>
        <v>1</v>
      </c>
      <c r="W599">
        <f t="shared" si="235"/>
        <v>1</v>
      </c>
    </row>
    <row r="600" spans="1:23" x14ac:dyDescent="0.3">
      <c r="A600" t="s">
        <v>844</v>
      </c>
      <c r="B600" t="s">
        <v>845</v>
      </c>
      <c r="C600">
        <v>232</v>
      </c>
      <c r="D600">
        <v>115</v>
      </c>
      <c r="E600" s="1">
        <v>0.49569999999999997</v>
      </c>
      <c r="F600">
        <v>232</v>
      </c>
      <c r="G600">
        <v>115</v>
      </c>
      <c r="H600">
        <v>4</v>
      </c>
      <c r="I600">
        <v>0</v>
      </c>
      <c r="J600">
        <v>85</v>
      </c>
      <c r="K600">
        <v>1</v>
      </c>
      <c r="L600">
        <v>25</v>
      </c>
      <c r="M600">
        <v>0</v>
      </c>
      <c r="N600">
        <f t="shared" si="231"/>
        <v>0.21739130434782608</v>
      </c>
      <c r="O600">
        <f t="shared" si="232"/>
        <v>0.73913043478260865</v>
      </c>
      <c r="P600">
        <f t="shared" si="233"/>
        <v>0.73913043478260865</v>
      </c>
      <c r="Q600" t="str">
        <f t="shared" si="242"/>
        <v>37</v>
      </c>
      <c r="R600" t="s">
        <v>820</v>
      </c>
      <c r="S600">
        <v>37</v>
      </c>
      <c r="T600" t="b">
        <f t="shared" si="243"/>
        <v>1</v>
      </c>
      <c r="U600">
        <f t="shared" si="241"/>
        <v>3.3179457587997695E-2</v>
      </c>
      <c r="V600">
        <f t="shared" si="234"/>
        <v>1</v>
      </c>
      <c r="W600">
        <f t="shared" si="235"/>
        <v>1</v>
      </c>
    </row>
    <row r="601" spans="1:23" x14ac:dyDescent="0.3">
      <c r="A601" t="s">
        <v>846</v>
      </c>
      <c r="B601" t="s">
        <v>847</v>
      </c>
      <c r="C601">
        <v>400</v>
      </c>
      <c r="D601">
        <v>194</v>
      </c>
      <c r="E601" s="1">
        <v>0.48499999999999999</v>
      </c>
      <c r="F601">
        <v>400</v>
      </c>
      <c r="G601">
        <v>193</v>
      </c>
      <c r="H601">
        <v>2</v>
      </c>
      <c r="I601">
        <v>0</v>
      </c>
      <c r="J601">
        <v>127</v>
      </c>
      <c r="K601">
        <v>5</v>
      </c>
      <c r="L601">
        <v>59</v>
      </c>
      <c r="M601">
        <v>0</v>
      </c>
      <c r="N601">
        <f t="shared" si="231"/>
        <v>0.30569948186528495</v>
      </c>
      <c r="O601">
        <f t="shared" si="232"/>
        <v>0.65803108808290156</v>
      </c>
      <c r="P601">
        <f t="shared" si="233"/>
        <v>0.65803108808290156</v>
      </c>
      <c r="Q601" t="str">
        <f t="shared" si="242"/>
        <v>37</v>
      </c>
      <c r="R601" t="s">
        <v>841</v>
      </c>
      <c r="S601">
        <v>37</v>
      </c>
      <c r="T601" t="b">
        <f t="shared" si="243"/>
        <v>1</v>
      </c>
      <c r="U601">
        <f t="shared" si="241"/>
        <v>5.5683785343335256E-2</v>
      </c>
      <c r="V601">
        <f t="shared" si="234"/>
        <v>1</v>
      </c>
      <c r="W601">
        <f t="shared" si="235"/>
        <v>1</v>
      </c>
    </row>
    <row r="602" spans="1:23" x14ac:dyDescent="0.3">
      <c r="A602" t="s">
        <v>848</v>
      </c>
      <c r="B602" t="s">
        <v>849</v>
      </c>
      <c r="C602">
        <v>297</v>
      </c>
      <c r="D602">
        <v>172</v>
      </c>
      <c r="E602" s="1">
        <v>0.57909999999999995</v>
      </c>
      <c r="F602">
        <v>297</v>
      </c>
      <c r="G602">
        <v>169</v>
      </c>
      <c r="H602">
        <v>7</v>
      </c>
      <c r="I602">
        <v>2</v>
      </c>
      <c r="J602">
        <v>49</v>
      </c>
      <c r="K602">
        <v>0</v>
      </c>
      <c r="L602">
        <v>110</v>
      </c>
      <c r="M602">
        <v>1</v>
      </c>
      <c r="N602">
        <f t="shared" si="231"/>
        <v>0.65088757396449703</v>
      </c>
      <c r="O602">
        <f t="shared" si="232"/>
        <v>0.28994082840236685</v>
      </c>
      <c r="P602">
        <f t="shared" si="233"/>
        <v>2.6508875739644973</v>
      </c>
      <c r="Q602" t="str">
        <f t="shared" si="242"/>
        <v>37</v>
      </c>
      <c r="R602" t="s">
        <v>820</v>
      </c>
      <c r="S602">
        <v>37</v>
      </c>
      <c r="T602" t="b">
        <f t="shared" si="243"/>
        <v>1</v>
      </c>
      <c r="U602">
        <f t="shared" si="241"/>
        <v>4.8759376803231391E-2</v>
      </c>
      <c r="V602">
        <f t="shared" si="234"/>
        <v>1</v>
      </c>
      <c r="W602">
        <f t="shared" si="235"/>
        <v>1</v>
      </c>
    </row>
    <row r="603" spans="1:23" x14ac:dyDescent="0.3">
      <c r="A603" t="s">
        <v>850</v>
      </c>
      <c r="B603" t="s">
        <v>851</v>
      </c>
      <c r="C603">
        <v>70</v>
      </c>
      <c r="D603">
        <v>41</v>
      </c>
      <c r="E603" s="1">
        <v>0.5857</v>
      </c>
      <c r="F603">
        <v>70</v>
      </c>
      <c r="G603">
        <v>41</v>
      </c>
      <c r="H603">
        <v>0</v>
      </c>
      <c r="I603">
        <v>0</v>
      </c>
      <c r="J603">
        <v>29</v>
      </c>
      <c r="K603">
        <v>0</v>
      </c>
      <c r="L603">
        <v>12</v>
      </c>
      <c r="M603">
        <v>0</v>
      </c>
      <c r="N603">
        <f t="shared" si="231"/>
        <v>0.29268292682926828</v>
      </c>
      <c r="O603">
        <f t="shared" si="232"/>
        <v>0.70731707317073167</v>
      </c>
      <c r="P603">
        <f t="shared" si="233"/>
        <v>0.70731707317073167</v>
      </c>
      <c r="Q603" t="str">
        <f t="shared" si="242"/>
        <v>37</v>
      </c>
      <c r="R603" t="s">
        <v>802</v>
      </c>
      <c r="S603">
        <v>37</v>
      </c>
      <c r="T603" t="b">
        <f t="shared" si="243"/>
        <v>1</v>
      </c>
      <c r="U603">
        <f t="shared" si="241"/>
        <v>1.1829197922677438E-2</v>
      </c>
      <c r="V603">
        <f t="shared" si="234"/>
        <v>1</v>
      </c>
      <c r="W603">
        <f t="shared" si="235"/>
        <v>1</v>
      </c>
    </row>
    <row r="604" spans="1:23" x14ac:dyDescent="0.3">
      <c r="A604" t="s">
        <v>852</v>
      </c>
      <c r="B604" t="s">
        <v>853</v>
      </c>
      <c r="C604">
        <v>482</v>
      </c>
      <c r="D604">
        <v>188</v>
      </c>
      <c r="E604" s="1">
        <v>0.39</v>
      </c>
      <c r="F604">
        <v>482</v>
      </c>
      <c r="G604">
        <v>188</v>
      </c>
      <c r="H604">
        <v>2</v>
      </c>
      <c r="I604">
        <v>1</v>
      </c>
      <c r="J604">
        <v>134</v>
      </c>
      <c r="K604">
        <v>3</v>
      </c>
      <c r="L604">
        <v>48</v>
      </c>
      <c r="M604">
        <v>0</v>
      </c>
      <c r="N604">
        <f t="shared" si="231"/>
        <v>0.25531914893617019</v>
      </c>
      <c r="O604">
        <f t="shared" si="232"/>
        <v>0.71276595744680848</v>
      </c>
      <c r="P604">
        <f t="shared" si="233"/>
        <v>0.71276595744680848</v>
      </c>
      <c r="Q604" t="str">
        <f t="shared" si="242"/>
        <v>37</v>
      </c>
      <c r="R604" t="s">
        <v>817</v>
      </c>
      <c r="S604">
        <v>37</v>
      </c>
      <c r="T604" t="b">
        <f t="shared" si="243"/>
        <v>1</v>
      </c>
      <c r="U604">
        <f t="shared" si="241"/>
        <v>5.4241200230813615E-2</v>
      </c>
      <c r="V604">
        <f t="shared" si="234"/>
        <v>1</v>
      </c>
      <c r="W604">
        <f t="shared" si="235"/>
        <v>1</v>
      </c>
    </row>
    <row r="605" spans="1:23" x14ac:dyDescent="0.3">
      <c r="A605" t="s">
        <v>854</v>
      </c>
      <c r="B605" t="s">
        <v>855</v>
      </c>
      <c r="C605">
        <v>66</v>
      </c>
      <c r="D605">
        <v>24</v>
      </c>
      <c r="E605" s="1">
        <v>0.36359999999999998</v>
      </c>
      <c r="F605">
        <v>66</v>
      </c>
      <c r="G605">
        <v>24</v>
      </c>
      <c r="H605">
        <v>0</v>
      </c>
      <c r="I605">
        <v>0</v>
      </c>
      <c r="J605">
        <v>19</v>
      </c>
      <c r="K605">
        <v>0</v>
      </c>
      <c r="L605">
        <v>5</v>
      </c>
      <c r="M605">
        <v>0</v>
      </c>
      <c r="N605">
        <f t="shared" si="231"/>
        <v>0.20833333333333334</v>
      </c>
      <c r="O605">
        <f t="shared" si="232"/>
        <v>0.79166666666666663</v>
      </c>
      <c r="P605">
        <f t="shared" si="233"/>
        <v>0.79166666666666663</v>
      </c>
      <c r="Q605" t="str">
        <f t="shared" si="242"/>
        <v>37</v>
      </c>
      <c r="R605" t="s">
        <v>841</v>
      </c>
      <c r="S605">
        <v>37</v>
      </c>
      <c r="T605" t="b">
        <f t="shared" si="243"/>
        <v>1</v>
      </c>
      <c r="U605">
        <f t="shared" si="241"/>
        <v>6.9244085401038661E-3</v>
      </c>
      <c r="V605">
        <f t="shared" si="234"/>
        <v>1</v>
      </c>
      <c r="W605">
        <f t="shared" si="235"/>
        <v>1</v>
      </c>
    </row>
    <row r="606" spans="1:23" x14ac:dyDescent="0.3">
      <c r="A606" t="s">
        <v>856</v>
      </c>
      <c r="B606" t="s">
        <v>857</v>
      </c>
      <c r="C606">
        <v>81</v>
      </c>
      <c r="D606">
        <v>38</v>
      </c>
      <c r="E606" s="1">
        <v>0.46910000000000002</v>
      </c>
      <c r="F606">
        <v>81</v>
      </c>
      <c r="G606">
        <v>37</v>
      </c>
      <c r="H606">
        <v>0</v>
      </c>
      <c r="I606">
        <v>0</v>
      </c>
      <c r="J606">
        <v>19</v>
      </c>
      <c r="K606">
        <v>0</v>
      </c>
      <c r="L606">
        <v>18</v>
      </c>
      <c r="M606">
        <v>0</v>
      </c>
      <c r="N606">
        <f t="shared" si="231"/>
        <v>0.48648648648648651</v>
      </c>
      <c r="O606">
        <f t="shared" si="232"/>
        <v>0.51351351351351349</v>
      </c>
      <c r="P606">
        <f t="shared" si="233"/>
        <v>0.51351351351351349</v>
      </c>
      <c r="Q606" t="str">
        <f t="shared" si="242"/>
        <v>37</v>
      </c>
      <c r="R606" t="s">
        <v>823</v>
      </c>
      <c r="S606">
        <v>37</v>
      </c>
      <c r="T606" t="b">
        <f t="shared" si="243"/>
        <v>1</v>
      </c>
      <c r="U606">
        <f t="shared" si="241"/>
        <v>1.0675129832660127E-2</v>
      </c>
      <c r="V606">
        <f t="shared" si="234"/>
        <v>1</v>
      </c>
      <c r="W606">
        <f t="shared" si="235"/>
        <v>1</v>
      </c>
    </row>
    <row r="607" spans="1:23" x14ac:dyDescent="0.3">
      <c r="A607" t="s">
        <v>858</v>
      </c>
      <c r="B607" t="s">
        <v>859</v>
      </c>
      <c r="C607">
        <v>324</v>
      </c>
      <c r="D607">
        <v>134</v>
      </c>
      <c r="E607" s="1">
        <v>0.41360000000000002</v>
      </c>
      <c r="F607">
        <v>324</v>
      </c>
      <c r="G607">
        <v>133</v>
      </c>
      <c r="H607">
        <v>3</v>
      </c>
      <c r="I607">
        <v>1</v>
      </c>
      <c r="J607">
        <v>85</v>
      </c>
      <c r="K607">
        <v>1</v>
      </c>
      <c r="L607">
        <v>43</v>
      </c>
      <c r="M607">
        <v>0</v>
      </c>
      <c r="N607">
        <f t="shared" si="231"/>
        <v>0.32330827067669171</v>
      </c>
      <c r="O607">
        <f t="shared" si="232"/>
        <v>0.63909774436090228</v>
      </c>
      <c r="P607">
        <f t="shared" si="233"/>
        <v>0.63909774436090228</v>
      </c>
      <c r="Q607" t="str">
        <f t="shared" si="242"/>
        <v>37</v>
      </c>
      <c r="R607" t="s">
        <v>823</v>
      </c>
      <c r="S607">
        <v>37</v>
      </c>
      <c r="T607" t="b">
        <f t="shared" si="243"/>
        <v>1</v>
      </c>
      <c r="U607">
        <f t="shared" si="241"/>
        <v>3.8372763993075591E-2</v>
      </c>
      <c r="V607">
        <f t="shared" si="234"/>
        <v>1</v>
      </c>
      <c r="W607">
        <f t="shared" si="235"/>
        <v>1</v>
      </c>
    </row>
    <row r="608" spans="1:23" x14ac:dyDescent="0.3">
      <c r="A608" t="s">
        <v>860</v>
      </c>
      <c r="B608" t="s">
        <v>861</v>
      </c>
      <c r="C608">
        <v>507</v>
      </c>
      <c r="D608">
        <v>230</v>
      </c>
      <c r="E608" s="1">
        <v>0.4536</v>
      </c>
      <c r="F608">
        <v>507</v>
      </c>
      <c r="G608">
        <v>225</v>
      </c>
      <c r="H608">
        <v>3</v>
      </c>
      <c r="I608">
        <v>0</v>
      </c>
      <c r="J608">
        <v>160</v>
      </c>
      <c r="K608">
        <v>0</v>
      </c>
      <c r="L608">
        <v>61</v>
      </c>
      <c r="M608">
        <v>1</v>
      </c>
      <c r="N608">
        <f t="shared" si="231"/>
        <v>0.27111111111111114</v>
      </c>
      <c r="O608">
        <f t="shared" si="232"/>
        <v>0.71111111111111114</v>
      </c>
      <c r="P608">
        <f t="shared" si="233"/>
        <v>0.71111111111111114</v>
      </c>
      <c r="Q608" t="str">
        <f t="shared" si="242"/>
        <v>37</v>
      </c>
      <c r="R608" t="s">
        <v>820</v>
      </c>
      <c r="S608">
        <v>37</v>
      </c>
      <c r="T608" t="b">
        <f t="shared" si="243"/>
        <v>1</v>
      </c>
      <c r="U608">
        <f t="shared" si="241"/>
        <v>6.4916330063473748E-2</v>
      </c>
      <c r="V608">
        <f t="shared" si="234"/>
        <v>1</v>
      </c>
      <c r="W608">
        <f t="shared" si="235"/>
        <v>1</v>
      </c>
    </row>
    <row r="609" spans="1:23" x14ac:dyDescent="0.3">
      <c r="A609" t="s">
        <v>862</v>
      </c>
      <c r="B609" t="s">
        <v>41</v>
      </c>
      <c r="C609">
        <v>0</v>
      </c>
      <c r="D609">
        <v>1028</v>
      </c>
      <c r="E609" t="s">
        <v>42</v>
      </c>
      <c r="F609">
        <v>0</v>
      </c>
      <c r="G609">
        <v>1021</v>
      </c>
      <c r="H609">
        <v>4</v>
      </c>
      <c r="I609">
        <v>1</v>
      </c>
      <c r="J609">
        <v>555</v>
      </c>
      <c r="K609">
        <v>7</v>
      </c>
      <c r="L609">
        <v>448</v>
      </c>
      <c r="M609">
        <v>6</v>
      </c>
      <c r="N609">
        <f t="shared" si="231"/>
        <v>0.43878550440744368</v>
      </c>
      <c r="O609">
        <f t="shared" si="232"/>
        <v>0.54358472086190013</v>
      </c>
      <c r="P609">
        <f t="shared" si="233"/>
        <v>0.54358472086190013</v>
      </c>
      <c r="Q609" t="str">
        <f t="shared" si="242"/>
        <v>37</v>
      </c>
      <c r="S609" t="s">
        <v>43</v>
      </c>
      <c r="T609" t="b">
        <f t="shared" si="243"/>
        <v>0</v>
      </c>
      <c r="V609">
        <f t="shared" si="234"/>
        <v>1</v>
      </c>
      <c r="W609">
        <f t="shared" si="235"/>
        <v>1</v>
      </c>
    </row>
    <row r="610" spans="1:23" x14ac:dyDescent="0.3">
      <c r="A610" t="s">
        <v>862</v>
      </c>
      <c r="B610" t="s">
        <v>44</v>
      </c>
      <c r="C610">
        <v>0</v>
      </c>
      <c r="D610">
        <v>180</v>
      </c>
      <c r="E610" t="s">
        <v>42</v>
      </c>
      <c r="F610">
        <v>0</v>
      </c>
      <c r="G610">
        <v>178</v>
      </c>
      <c r="H610">
        <v>0</v>
      </c>
      <c r="I610">
        <v>2</v>
      </c>
      <c r="J610">
        <v>113</v>
      </c>
      <c r="K610">
        <v>2</v>
      </c>
      <c r="L610">
        <v>61</v>
      </c>
      <c r="M610">
        <v>0</v>
      </c>
      <c r="N610">
        <f t="shared" si="231"/>
        <v>0.34269662921348315</v>
      </c>
      <c r="O610">
        <f t="shared" si="232"/>
        <v>0.6348314606741573</v>
      </c>
      <c r="P610">
        <f t="shared" si="233"/>
        <v>0.6348314606741573</v>
      </c>
      <c r="Q610" t="str">
        <f t="shared" si="242"/>
        <v>37</v>
      </c>
      <c r="S610" t="s">
        <v>45</v>
      </c>
      <c r="T610" t="b">
        <f t="shared" si="243"/>
        <v>0</v>
      </c>
      <c r="V610">
        <f t="shared" si="234"/>
        <v>1</v>
      </c>
      <c r="W610">
        <f t="shared" si="235"/>
        <v>1</v>
      </c>
    </row>
    <row r="611" spans="1:23" x14ac:dyDescent="0.3">
      <c r="A611" t="s">
        <v>862</v>
      </c>
      <c r="B611" t="s">
        <v>46</v>
      </c>
      <c r="C611">
        <v>0</v>
      </c>
      <c r="D611">
        <v>0</v>
      </c>
      <c r="E611" t="s">
        <v>42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t="e">
        <f t="shared" si="231"/>
        <v>#DIV/0!</v>
      </c>
      <c r="O611" t="e">
        <f t="shared" si="232"/>
        <v>#DIV/0!</v>
      </c>
      <c r="P611">
        <f t="shared" si="233"/>
        <v>10</v>
      </c>
      <c r="Q611" t="str">
        <f t="shared" si="242"/>
        <v>37</v>
      </c>
      <c r="S611" t="s">
        <v>47</v>
      </c>
      <c r="T611" t="b">
        <f t="shared" si="243"/>
        <v>0</v>
      </c>
      <c r="V611">
        <f t="shared" si="234"/>
        <v>1</v>
      </c>
      <c r="W611">
        <f t="shared" si="235"/>
        <v>1</v>
      </c>
    </row>
    <row r="612" spans="1:23" x14ac:dyDescent="0.3">
      <c r="A612" t="s">
        <v>863</v>
      </c>
      <c r="B612" t="s">
        <v>49</v>
      </c>
      <c r="C612">
        <f>SUM(C587:C608)</f>
        <v>8041</v>
      </c>
      <c r="D612">
        <f>SUM(D587:D608)</f>
        <v>3490</v>
      </c>
      <c r="F612">
        <f>SUM(F587:F608)</f>
        <v>8041</v>
      </c>
      <c r="G612">
        <f>SUM(G587:G608)</f>
        <v>3466</v>
      </c>
      <c r="H612">
        <f t="shared" ref="H612:M612" si="244">SUM(H587:H608)</f>
        <v>35</v>
      </c>
      <c r="I612">
        <f t="shared" si="244"/>
        <v>21</v>
      </c>
      <c r="J612">
        <f t="shared" si="244"/>
        <v>1993</v>
      </c>
      <c r="K612">
        <f t="shared" si="244"/>
        <v>43</v>
      </c>
      <c r="L612">
        <f t="shared" si="244"/>
        <v>1359</v>
      </c>
      <c r="M612">
        <f t="shared" si="244"/>
        <v>15</v>
      </c>
      <c r="N612">
        <f t="shared" si="231"/>
        <v>0.39209463358338142</v>
      </c>
      <c r="O612">
        <f t="shared" si="232"/>
        <v>0.57501442585112517</v>
      </c>
      <c r="P612">
        <f t="shared" si="233"/>
        <v>0.57501442585112517</v>
      </c>
      <c r="Q612" t="str">
        <f t="shared" si="242"/>
        <v>37</v>
      </c>
      <c r="S612" t="s">
        <v>50</v>
      </c>
      <c r="T612" t="b">
        <f t="shared" si="243"/>
        <v>0</v>
      </c>
      <c r="V612">
        <f t="shared" si="234"/>
        <v>1</v>
      </c>
      <c r="W612">
        <f t="shared" si="235"/>
        <v>1</v>
      </c>
    </row>
    <row r="613" spans="1:23" x14ac:dyDescent="0.3">
      <c r="A613" t="s">
        <v>864</v>
      </c>
      <c r="B613" t="s">
        <v>52</v>
      </c>
      <c r="G613">
        <f>SUM(G$609:G$611)*SUMIF($R$587:$R$608,$R613,$U$587:$U$608)</f>
        <v>173.65781881130985</v>
      </c>
      <c r="H613">
        <f t="shared" ref="H613:M617" si="245">SUM(H$609:H$611)*SUMIF($R$587:$R$608,$R613,$U$587:$U$608)</f>
        <v>0.57934218118869008</v>
      </c>
      <c r="I613">
        <f t="shared" si="245"/>
        <v>0.43450663589151756</v>
      </c>
      <c r="J613">
        <f t="shared" si="245"/>
        <v>96.750144258511241</v>
      </c>
      <c r="K613">
        <f t="shared" si="245"/>
        <v>1.3035199076745527</v>
      </c>
      <c r="L613">
        <f t="shared" si="245"/>
        <v>73.721292556260806</v>
      </c>
      <c r="M613">
        <f t="shared" si="245"/>
        <v>0.86901327178303511</v>
      </c>
      <c r="N613">
        <f t="shared" si="231"/>
        <v>0.42452043369474557</v>
      </c>
      <c r="O613">
        <f t="shared" si="232"/>
        <v>0.55713094245204331</v>
      </c>
      <c r="P613">
        <f t="shared" si="233"/>
        <v>0.55713094245204331</v>
      </c>
      <c r="Q613" t="str">
        <f t="shared" si="242"/>
        <v>37</v>
      </c>
      <c r="R613" t="s">
        <v>817</v>
      </c>
      <c r="S613" t="s">
        <v>19</v>
      </c>
      <c r="T613" t="b">
        <f t="shared" si="243"/>
        <v>0</v>
      </c>
      <c r="U613">
        <f>SUMIF($R$587:$R$608,$R613,$U$587:$U$608)</f>
        <v>0.14483554529717252</v>
      </c>
      <c r="V613">
        <f t="shared" si="234"/>
        <v>1</v>
      </c>
      <c r="W613">
        <f t="shared" si="235"/>
        <v>0</v>
      </c>
    </row>
    <row r="614" spans="1:23" x14ac:dyDescent="0.3">
      <c r="A614" t="s">
        <v>864</v>
      </c>
      <c r="B614" t="s">
        <v>52</v>
      </c>
      <c r="G614">
        <f t="shared" ref="G614:G617" si="246">SUM(G$609:G$611)*SUMIF($R$587:$R$608,$R614,$U$587:$U$608)</f>
        <v>509.55770340450078</v>
      </c>
      <c r="H614">
        <f t="shared" si="245"/>
        <v>1.6999422965954989</v>
      </c>
      <c r="I614">
        <f t="shared" si="245"/>
        <v>1.2749567224466243</v>
      </c>
      <c r="J614">
        <f t="shared" si="245"/>
        <v>283.89036353144832</v>
      </c>
      <c r="K614">
        <f t="shared" si="245"/>
        <v>3.8248701673398724</v>
      </c>
      <c r="L614">
        <f t="shared" si="245"/>
        <v>216.31765724177723</v>
      </c>
      <c r="M614">
        <f t="shared" si="245"/>
        <v>2.5499134448932486</v>
      </c>
      <c r="N614">
        <f t="shared" si="231"/>
        <v>0.42452043369474562</v>
      </c>
      <c r="O614">
        <f t="shared" si="232"/>
        <v>0.55713094245204342</v>
      </c>
      <c r="P614">
        <f t="shared" si="233"/>
        <v>0.55713094245204342</v>
      </c>
      <c r="Q614" t="str">
        <f t="shared" si="242"/>
        <v>37</v>
      </c>
      <c r="R614" t="s">
        <v>820</v>
      </c>
      <c r="S614" t="s">
        <v>19</v>
      </c>
      <c r="T614" t="b">
        <f t="shared" si="243"/>
        <v>0</v>
      </c>
      <c r="U614">
        <f t="shared" ref="U614:U617" si="247">SUMIF($R$587:$R$608,$R614,$U$587:$U$608)</f>
        <v>0.42498557414887472</v>
      </c>
      <c r="V614">
        <f t="shared" si="234"/>
        <v>1</v>
      </c>
      <c r="W614">
        <f t="shared" si="235"/>
        <v>0</v>
      </c>
    </row>
    <row r="615" spans="1:23" x14ac:dyDescent="0.3">
      <c r="A615" t="s">
        <v>864</v>
      </c>
      <c r="B615" t="s">
        <v>52</v>
      </c>
      <c r="G615">
        <f t="shared" si="246"/>
        <v>354.2342758222735</v>
      </c>
      <c r="H615">
        <f t="shared" si="245"/>
        <v>1.1817657241777264</v>
      </c>
      <c r="I615">
        <f t="shared" si="245"/>
        <v>0.88632429313329486</v>
      </c>
      <c r="J615">
        <f t="shared" si="245"/>
        <v>197.3548759376803</v>
      </c>
      <c r="K615">
        <f t="shared" si="245"/>
        <v>2.6589728793998844</v>
      </c>
      <c r="L615">
        <f t="shared" si="245"/>
        <v>150.37968840161568</v>
      </c>
      <c r="M615">
        <f t="shared" si="245"/>
        <v>1.7726485862665897</v>
      </c>
      <c r="N615">
        <f t="shared" si="231"/>
        <v>0.42452043369474557</v>
      </c>
      <c r="O615">
        <f t="shared" si="232"/>
        <v>0.55713094245204331</v>
      </c>
      <c r="P615">
        <f t="shared" si="233"/>
        <v>0.55713094245204331</v>
      </c>
      <c r="Q615" t="str">
        <f t="shared" si="242"/>
        <v>37</v>
      </c>
      <c r="R615" t="s">
        <v>823</v>
      </c>
      <c r="S615" t="s">
        <v>19</v>
      </c>
      <c r="T615" t="b">
        <f t="shared" si="243"/>
        <v>0</v>
      </c>
      <c r="U615">
        <f t="shared" si="247"/>
        <v>0.2954414310444316</v>
      </c>
      <c r="V615">
        <f t="shared" si="234"/>
        <v>1</v>
      </c>
      <c r="W615">
        <f t="shared" si="235"/>
        <v>0</v>
      </c>
    </row>
    <row r="616" spans="1:23" x14ac:dyDescent="0.3">
      <c r="A616" t="s">
        <v>864</v>
      </c>
      <c r="B616" t="s">
        <v>52</v>
      </c>
      <c r="G616">
        <f t="shared" si="246"/>
        <v>26.98268897864974</v>
      </c>
      <c r="H616">
        <f t="shared" si="245"/>
        <v>9.0017311021350258E-2</v>
      </c>
      <c r="I616">
        <f t="shared" si="245"/>
        <v>6.7512983266012697E-2</v>
      </c>
      <c r="J616">
        <f t="shared" si="245"/>
        <v>15.032890940565492</v>
      </c>
      <c r="K616">
        <f t="shared" si="245"/>
        <v>0.20253894979803808</v>
      </c>
      <c r="L616">
        <f t="shared" si="245"/>
        <v>11.45470282746682</v>
      </c>
      <c r="M616">
        <f t="shared" si="245"/>
        <v>0.13502596653202539</v>
      </c>
      <c r="N616">
        <f t="shared" si="231"/>
        <v>0.42452043369474557</v>
      </c>
      <c r="O616">
        <f t="shared" si="232"/>
        <v>0.55713094245204331</v>
      </c>
      <c r="P616">
        <f t="shared" si="233"/>
        <v>0.55713094245204331</v>
      </c>
      <c r="Q616" t="str">
        <f t="shared" si="242"/>
        <v>37</v>
      </c>
      <c r="R616" t="s">
        <v>802</v>
      </c>
      <c r="S616" t="s">
        <v>19</v>
      </c>
      <c r="T616" t="b">
        <f t="shared" si="243"/>
        <v>0</v>
      </c>
      <c r="U616">
        <f t="shared" si="247"/>
        <v>2.2504327755337564E-2</v>
      </c>
      <c r="V616">
        <f t="shared" si="234"/>
        <v>1</v>
      </c>
      <c r="W616">
        <f t="shared" si="235"/>
        <v>0</v>
      </c>
    </row>
    <row r="617" spans="1:23" x14ac:dyDescent="0.3">
      <c r="A617" t="s">
        <v>864</v>
      </c>
      <c r="B617" t="s">
        <v>52</v>
      </c>
      <c r="G617">
        <f t="shared" si="246"/>
        <v>134.56751298326603</v>
      </c>
      <c r="H617">
        <f t="shared" si="245"/>
        <v>0.44893248701673399</v>
      </c>
      <c r="I617">
        <f t="shared" si="245"/>
        <v>0.33669936526255051</v>
      </c>
      <c r="J617">
        <f t="shared" si="245"/>
        <v>74.971725331794573</v>
      </c>
      <c r="K617">
        <f t="shared" si="245"/>
        <v>1.0100980957876515</v>
      </c>
      <c r="L617">
        <f t="shared" si="245"/>
        <v>57.126658972879397</v>
      </c>
      <c r="M617">
        <f t="shared" si="245"/>
        <v>0.67339873052510102</v>
      </c>
      <c r="N617">
        <f t="shared" si="231"/>
        <v>0.42452043369474557</v>
      </c>
      <c r="O617">
        <f t="shared" si="232"/>
        <v>0.55713094245204331</v>
      </c>
      <c r="P617">
        <f t="shared" si="233"/>
        <v>0.55713094245204331</v>
      </c>
      <c r="Q617" t="str">
        <f t="shared" si="242"/>
        <v>37</v>
      </c>
      <c r="R617" t="s">
        <v>841</v>
      </c>
      <c r="S617" t="s">
        <v>19</v>
      </c>
      <c r="T617" t="b">
        <f t="shared" si="243"/>
        <v>0</v>
      </c>
      <c r="U617">
        <f t="shared" si="247"/>
        <v>0.1122331217541835</v>
      </c>
      <c r="V617">
        <f t="shared" si="234"/>
        <v>1</v>
      </c>
      <c r="W617">
        <f t="shared" si="235"/>
        <v>0</v>
      </c>
    </row>
    <row r="618" spans="1:23" x14ac:dyDescent="0.3">
      <c r="A618" t="s">
        <v>865</v>
      </c>
      <c r="B618" t="s">
        <v>54</v>
      </c>
      <c r="G618">
        <f>SUM(H618:M618)</f>
        <v>173.65781881130982</v>
      </c>
      <c r="H618">
        <f>(SUMIF($R$587:$R$608,$R618,H$587:H$608)/(SUMIF($R$587:$R608,$R618,$G$587:$G$608))-H$612/$G$612)*$U613*SUM($G$609:$G$611)+H613</f>
        <v>1.9391160824016604</v>
      </c>
      <c r="I618">
        <f>(SUMIF($R$587:$R$608,$R618,I$587:I$608)/(SUMIF($R$587:$R608,$R618,$G$587:$G$608))-I$612/$G$612)*$U613*SUM($G$609:$G$611)+I613</f>
        <v>1.111998212626224</v>
      </c>
      <c r="J618">
        <f>(SUMIF($R$587:$R$608,$R618,J$587:J$608)/(SUMIF($R$587:$R608,$R618,$G$587:$G$608))-J$612/$G$612)*$U613*SUM($G$609:$G$611)+J613</f>
        <v>112.43565121438529</v>
      </c>
      <c r="K618">
        <f>(SUMIF($R$587:$R$608,$R618,K$587:K$608)/(SUMIF($R$587:$R608,$R618,$G$587:$G$608))-K$612/$G$612)*$U613*SUM($G$609:$G$611)+K613</f>
        <v>1.2246721843951747</v>
      </c>
      <c r="L618">
        <f>(SUMIF($R$587:$R$608,$R618,L$587:L$608)/(SUMIF($R$587:$R608,$R618,$G$587:$G$608))-L$612/$G$612)*$U613*SUM($G$609:$G$611)+L613</f>
        <v>56.828916397988991</v>
      </c>
      <c r="M618">
        <f>(SUMIF($R$587:$R$608,$R618,M$587:M$608)/(SUMIF($R$587:$R608,$R618,$G$587:$G$608))-M$612/$G$612)*$U613*SUM($G$609:$G$611)+M613</f>
        <v>0.11746471951250781</v>
      </c>
      <c r="N618">
        <f t="shared" si="231"/>
        <v>0.32724651724283832</v>
      </c>
      <c r="O618">
        <f t="shared" si="232"/>
        <v>0.64745516201924491</v>
      </c>
      <c r="P618">
        <f t="shared" si="233"/>
        <v>0.64745516201924491</v>
      </c>
      <c r="Q618" t="str">
        <f t="shared" si="242"/>
        <v>37</v>
      </c>
      <c r="R618" t="s">
        <v>817</v>
      </c>
      <c r="S618" t="s">
        <v>18</v>
      </c>
      <c r="T618" t="b">
        <f t="shared" si="243"/>
        <v>0</v>
      </c>
      <c r="V618">
        <f t="shared" si="234"/>
        <v>0</v>
      </c>
      <c r="W618">
        <f t="shared" si="235"/>
        <v>1</v>
      </c>
    </row>
    <row r="619" spans="1:23" x14ac:dyDescent="0.3">
      <c r="A619" t="s">
        <v>865</v>
      </c>
      <c r="B619" t="s">
        <v>54</v>
      </c>
      <c r="G619">
        <f t="shared" ref="G619:G622" ca="1" si="248">SUM(H619:M619)</f>
        <v>509.55770340450084</v>
      </c>
      <c r="H619">
        <f ca="1">(SUMIF($R$587:$R$608,$R619,H$587:H$608)/(SUMIF($R$587:$R609,$R619,$G$587:$G$608))-H$612/$G$612)*$U614*SUM($G$609:$G$611)+H614</f>
        <v>2.7811541779695519</v>
      </c>
      <c r="I619">
        <f ca="1">(SUMIF($R$587:$R$608,$R619,I$587:I$608)/(SUMIF($R$587:$R609,$R619,$G$587:$G$608))-I$612/$G$612)*$U614*SUM($G$609:$G$611)+I614</f>
        <v>0.26321068335414921</v>
      </c>
      <c r="J619">
        <f ca="1">(SUMIF($R$587:$R$608,$R619,J$587:J$608)/(SUMIF($R$587:$R609,$R619,$G$587:$G$608))-J$612/$G$612)*$U614*SUM($G$609:$G$611)+J614</f>
        <v>271.78404417623483</v>
      </c>
      <c r="K619">
        <f ca="1">(SUMIF($R$587:$R$608,$R619,K$587:K$608)/(SUMIF($R$587:$R609,$R619,$G$587:$G$608))-K$612/$G$612)*$U614*SUM($G$609:$G$611)+K614</f>
        <v>1.3084301077918243</v>
      </c>
      <c r="L619">
        <f ca="1">(SUMIF($R$587:$R$608,$R619,L$587:L$608)/(SUMIF($R$587:$R609,$R619,$G$587:$G$608))-L$612/$G$612)*$U614*SUM($G$609:$G$611)+L614</f>
        <v>231.00060042506726</v>
      </c>
      <c r="M619">
        <f ca="1">(SUMIF($R$587:$R$608,$R619,M$587:M$608)/(SUMIF($R$587:$R609,$R619,$G$587:$G$608))-M$612/$G$612)*$U614*SUM($G$609:$G$611)+M614</f>
        <v>2.4202638340832334</v>
      </c>
      <c r="N619">
        <f t="shared" ca="1" si="231"/>
        <v>0.45333550819011498</v>
      </c>
      <c r="O619">
        <f t="shared" ca="1" si="232"/>
        <v>0.53337245685889523</v>
      </c>
      <c r="P619">
        <f t="shared" ca="1" si="233"/>
        <v>0.53337245685889523</v>
      </c>
      <c r="Q619" t="str">
        <f t="shared" si="242"/>
        <v>37</v>
      </c>
      <c r="R619" t="s">
        <v>820</v>
      </c>
      <c r="S619" t="s">
        <v>18</v>
      </c>
      <c r="T619" t="b">
        <f t="shared" si="243"/>
        <v>0</v>
      </c>
      <c r="V619">
        <f t="shared" si="234"/>
        <v>0</v>
      </c>
      <c r="W619">
        <f t="shared" si="235"/>
        <v>1</v>
      </c>
    </row>
    <row r="620" spans="1:23" x14ac:dyDescent="0.3">
      <c r="A620" t="s">
        <v>865</v>
      </c>
      <c r="B620" t="s">
        <v>54</v>
      </c>
      <c r="G620">
        <f t="shared" ca="1" si="248"/>
        <v>354.23427582227345</v>
      </c>
      <c r="H620">
        <f ca="1">(SUMIF($R$587:$R$608,$R620,H$587:H$608)/(SUMIF($R$587:$R610,$R620,$G$587:$G$608))-H$612/$G$612)*$U615*SUM($G$609:$G$611)+H615</f>
        <v>-0.31973446444880937</v>
      </c>
      <c r="I620">
        <f ca="1">(SUMIF($R$587:$R$608,$R620,I$587:I$608)/(SUMIF($R$587:$R610,$R620,$G$587:$G$608))-I$612/$G$612)*$U615*SUM($G$609:$G$611)+I615</f>
        <v>0.81566076391582687</v>
      </c>
      <c r="J620">
        <f ca="1">(SUMIF($R$587:$R$608,$R620,J$587:J$608)/(SUMIF($R$587:$R610,$R620,$G$587:$G$608))-J$612/$G$612)*$U615*SUM($G$609:$G$611)+J615</f>
        <v>171.47405894004874</v>
      </c>
      <c r="K620">
        <f ca="1">(SUMIF($R$587:$R$608,$R620,K$587:K$608)/(SUMIF($R$587:$R610,$R620,$G$587:$G$608))-K$612/$G$612)*$U615*SUM($G$609:$G$611)+K615</f>
        <v>4.8369665723145516</v>
      </c>
      <c r="L620">
        <f ca="1">(SUMIF($R$587:$R$608,$R620,L$587:L$608)/(SUMIF($R$587:$R610,$R620,$G$587:$G$608))-L$612/$G$612)*$U615*SUM($G$609:$G$611)+L615</f>
        <v>175.11212324221876</v>
      </c>
      <c r="M620">
        <f ca="1">(SUMIF($R$587:$R$608,$R620,M$587:M$608)/(SUMIF($R$587:$R610,$R620,$G$587:$G$608))-M$612/$G$612)*$U615*SUM($G$609:$G$611)+M615</f>
        <v>2.3152007682244369</v>
      </c>
      <c r="N620">
        <f t="shared" ca="1" si="231"/>
        <v>0.49433986261136426</v>
      </c>
      <c r="O620">
        <f t="shared" ca="1" si="232"/>
        <v>0.48406964160091825</v>
      </c>
      <c r="P620">
        <f t="shared" ca="1" si="233"/>
        <v>2.4943398626113642</v>
      </c>
      <c r="Q620" t="str">
        <f t="shared" si="242"/>
        <v>37</v>
      </c>
      <c r="R620" t="s">
        <v>823</v>
      </c>
      <c r="S620" t="s">
        <v>18</v>
      </c>
      <c r="T620" t="b">
        <f t="shared" si="243"/>
        <v>0</v>
      </c>
      <c r="V620">
        <f t="shared" si="234"/>
        <v>0</v>
      </c>
      <c r="W620">
        <f t="shared" si="235"/>
        <v>1</v>
      </c>
    </row>
    <row r="621" spans="1:23" x14ac:dyDescent="0.3">
      <c r="A621" t="s">
        <v>865</v>
      </c>
      <c r="B621" t="s">
        <v>54</v>
      </c>
      <c r="G621">
        <f t="shared" ca="1" si="248"/>
        <v>26.98268897864974</v>
      </c>
      <c r="H621">
        <f ca="1">(SUMIF($R$587:$R$608,$R621,H$587:H$608)/(SUMIF($R$587:$R611,$R621,$G$587:$G$608))-H$612/$G$612)*$U616*SUM($G$609:$G$611)+H616</f>
        <v>-0.18245646689346245</v>
      </c>
      <c r="I621">
        <f ca="1">(SUMIF($R$587:$R$608,$R621,I$587:I$608)/(SUMIF($R$587:$R611,$R621,$G$587:$G$608))-I$612/$G$612)*$U616*SUM($G$609:$G$611)+I616</f>
        <v>0.24996062649981399</v>
      </c>
      <c r="J621">
        <f ca="1">(SUMIF($R$587:$R$608,$R621,J$587:J$608)/(SUMIF($R$587:$R611,$R621,$G$587:$G$608))-J$612/$G$612)*$U616*SUM($G$609:$G$611)+J616</f>
        <v>19.92743821856638</v>
      </c>
      <c r="K621">
        <f ca="1">(SUMIF($R$587:$R$608,$R621,K$587:K$608)/(SUMIF($R$587:$R611,$R621,$G$587:$G$608))-K$612/$G$612)*$U616*SUM($G$609:$G$611)+K616</f>
        <v>-0.1322145487830175</v>
      </c>
      <c r="L621">
        <f ca="1">(SUMIF($R$587:$R$608,$R621,L$587:L$608)/(SUMIF($R$587:$R611,$R621,$G$587:$G$608))-L$612/$G$612)*$U616*SUM($G$609:$G$611)+L616</f>
        <v>6.4098458390118287</v>
      </c>
      <c r="M621">
        <f ca="1">(SUMIF($R$587:$R$608,$R621,M$587:M$608)/(SUMIF($R$587:$R611,$R621,$G$587:$G$608))-M$612/$G$612)*$U616*SUM($G$609:$G$611)+M616</f>
        <v>0.71011531024819785</v>
      </c>
      <c r="N621">
        <f t="shared" ca="1" si="231"/>
        <v>0.23755400523956929</v>
      </c>
      <c r="O621">
        <f t="shared" ca="1" si="232"/>
        <v>0.73852677301117464</v>
      </c>
      <c r="P621">
        <f t="shared" ca="1" si="233"/>
        <v>0.73852677301117464</v>
      </c>
      <c r="Q621" t="str">
        <f t="shared" si="242"/>
        <v>37</v>
      </c>
      <c r="R621" t="s">
        <v>802</v>
      </c>
      <c r="S621" t="s">
        <v>18</v>
      </c>
      <c r="T621" t="b">
        <f t="shared" si="243"/>
        <v>0</v>
      </c>
      <c r="V621">
        <f t="shared" si="234"/>
        <v>0</v>
      </c>
      <c r="W621">
        <f t="shared" si="235"/>
        <v>1</v>
      </c>
    </row>
    <row r="622" spans="1:23" x14ac:dyDescent="0.3">
      <c r="A622" t="s">
        <v>865</v>
      </c>
      <c r="B622" t="s">
        <v>54</v>
      </c>
      <c r="G622">
        <f t="shared" ca="1" si="248"/>
        <v>134.567512983266</v>
      </c>
      <c r="H622">
        <f ca="1">(SUMIF($R$587:$R$608,$R622,H$587:H$608)/(SUMIF($R$587:$R612,$R622,$G$587:$G$608))-H$612/$G$612)*$U617*SUM($G$609:$G$611)+H617</f>
        <v>-0.21807932902894128</v>
      </c>
      <c r="I622">
        <f ca="1">(SUMIF($R$587:$R$608,$R622,I$587:I$608)/(SUMIF($R$587:$R612,$R622,$G$587:$G$608))-I$612/$G$612)*$U617*SUM($G$609:$G$611)+I617</f>
        <v>0.55916971360398549</v>
      </c>
      <c r="J622">
        <f ca="1">(SUMIF($R$587:$R$608,$R622,J$587:J$608)/(SUMIF($R$587:$R612,$R622,$G$587:$G$608))-J$612/$G$612)*$U617*SUM($G$609:$G$611)+J617</f>
        <v>92.37880745076481</v>
      </c>
      <c r="K622">
        <f ca="1">(SUMIF($R$587:$R$608,$R622,K$587:K$608)/(SUMIF($R$587:$R612,$R622,$G$587:$G$608))-K$612/$G$612)*$U617*SUM($G$609:$G$611)+K617</f>
        <v>1.7621456842814665</v>
      </c>
      <c r="L622">
        <f ca="1">(SUMIF($R$587:$R$608,$R622,L$587:L$608)/(SUMIF($R$587:$R612,$R622,$G$587:$G$608))-L$612/$G$612)*$U617*SUM($G$609:$G$611)+L617</f>
        <v>39.648514095713061</v>
      </c>
      <c r="M622">
        <f ca="1">(SUMIF($R$587:$R$608,$R622,M$587:M$608)/(SUMIF($R$587:$R612,$R622,$G$587:$G$608))-M$612/$G$612)*$U617*SUM($G$609:$G$611)+M617</f>
        <v>0.43695536793162437</v>
      </c>
      <c r="N622">
        <f t="shared" ca="1" si="231"/>
        <v>0.29463659702653128</v>
      </c>
      <c r="O622">
        <f t="shared" ca="1" si="232"/>
        <v>0.68648669654950434</v>
      </c>
      <c r="P622">
        <f t="shared" ca="1" si="233"/>
        <v>0.68648669654950434</v>
      </c>
      <c r="Q622" t="str">
        <f t="shared" si="242"/>
        <v>37</v>
      </c>
      <c r="R622" t="s">
        <v>841</v>
      </c>
      <c r="S622" t="s">
        <v>18</v>
      </c>
      <c r="T622" t="b">
        <f t="shared" si="243"/>
        <v>0</v>
      </c>
      <c r="V622">
        <f t="shared" si="234"/>
        <v>0</v>
      </c>
      <c r="W622">
        <f t="shared" si="235"/>
        <v>1</v>
      </c>
    </row>
    <row r="623" spans="1:23" x14ac:dyDescent="0.3">
      <c r="N623" t="str">
        <f t="shared" si="231"/>
        <v/>
      </c>
      <c r="O623" t="str">
        <f t="shared" si="232"/>
        <v/>
      </c>
      <c r="P623" t="str">
        <f t="shared" si="233"/>
        <v/>
      </c>
      <c r="Q623" t="str">
        <f>IF(LEFT(A623,3)="Dis",Q612,IF(LEFT(A623,2)="HD",Q612,LEFT(A623,2)))</f>
        <v/>
      </c>
      <c r="T623" t="str">
        <f t="shared" si="243"/>
        <v/>
      </c>
      <c r="V623" t="str">
        <f t="shared" si="234"/>
        <v/>
      </c>
      <c r="W623" t="str">
        <f t="shared" si="235"/>
        <v/>
      </c>
    </row>
    <row r="624" spans="1:23" x14ac:dyDescent="0.3">
      <c r="A624" t="s">
        <v>866</v>
      </c>
      <c r="B624" t="s">
        <v>867</v>
      </c>
      <c r="C624">
        <v>284</v>
      </c>
      <c r="D624">
        <v>145</v>
      </c>
      <c r="E624" s="1">
        <v>0.51060000000000005</v>
      </c>
      <c r="F624">
        <v>284</v>
      </c>
      <c r="G624">
        <v>144</v>
      </c>
      <c r="H624">
        <v>4</v>
      </c>
      <c r="I624">
        <v>1</v>
      </c>
      <c r="J624">
        <v>55</v>
      </c>
      <c r="K624">
        <v>1</v>
      </c>
      <c r="L624">
        <v>82</v>
      </c>
      <c r="M624">
        <v>1</v>
      </c>
      <c r="N624">
        <f t="shared" si="231"/>
        <v>0.56944444444444442</v>
      </c>
      <c r="O624">
        <f t="shared" si="232"/>
        <v>0.38194444444444442</v>
      </c>
      <c r="P624">
        <f t="shared" si="233"/>
        <v>2.5694444444444446</v>
      </c>
      <c r="Q624" t="str">
        <f t="shared" si="242"/>
        <v>38</v>
      </c>
      <c r="R624" t="s">
        <v>160</v>
      </c>
      <c r="S624">
        <v>38</v>
      </c>
      <c r="T624" t="b">
        <f t="shared" si="243"/>
        <v>1</v>
      </c>
      <c r="U624">
        <f>G624/G$654</f>
        <v>3.6253776435045321E-2</v>
      </c>
      <c r="V624">
        <f t="shared" si="234"/>
        <v>1</v>
      </c>
      <c r="W624">
        <f t="shared" si="235"/>
        <v>1</v>
      </c>
    </row>
    <row r="625" spans="1:23" x14ac:dyDescent="0.3">
      <c r="A625" t="s">
        <v>868</v>
      </c>
      <c r="B625" t="s">
        <v>869</v>
      </c>
      <c r="C625">
        <v>172</v>
      </c>
      <c r="D625">
        <v>105</v>
      </c>
      <c r="E625" s="1">
        <v>0.61050000000000004</v>
      </c>
      <c r="F625">
        <v>172</v>
      </c>
      <c r="G625">
        <v>103</v>
      </c>
      <c r="H625">
        <v>1</v>
      </c>
      <c r="I625">
        <v>2</v>
      </c>
      <c r="J625">
        <v>25</v>
      </c>
      <c r="K625">
        <v>1</v>
      </c>
      <c r="L625">
        <v>74</v>
      </c>
      <c r="M625">
        <v>0</v>
      </c>
      <c r="N625">
        <f t="shared" si="231"/>
        <v>0.71844660194174759</v>
      </c>
      <c r="O625">
        <f t="shared" si="232"/>
        <v>0.24271844660194175</v>
      </c>
      <c r="P625">
        <f t="shared" si="233"/>
        <v>2.7184466019417477</v>
      </c>
      <c r="Q625" t="str">
        <f t="shared" si="242"/>
        <v>38</v>
      </c>
      <c r="R625" t="s">
        <v>160</v>
      </c>
      <c r="S625">
        <v>38</v>
      </c>
      <c r="T625" t="b">
        <f t="shared" si="243"/>
        <v>1</v>
      </c>
      <c r="U625">
        <f t="shared" ref="U625:U650" si="249">G625/G$654</f>
        <v>2.5931520644511583E-2</v>
      </c>
      <c r="V625">
        <f t="shared" si="234"/>
        <v>1</v>
      </c>
      <c r="W625">
        <f t="shared" si="235"/>
        <v>1</v>
      </c>
    </row>
    <row r="626" spans="1:23" x14ac:dyDescent="0.3">
      <c r="A626" t="s">
        <v>870</v>
      </c>
      <c r="B626" t="s">
        <v>871</v>
      </c>
      <c r="C626">
        <v>130</v>
      </c>
      <c r="D626">
        <v>69</v>
      </c>
      <c r="E626" s="1">
        <v>0.53080000000000005</v>
      </c>
      <c r="F626">
        <v>130</v>
      </c>
      <c r="G626">
        <v>69</v>
      </c>
      <c r="H626">
        <v>2</v>
      </c>
      <c r="I626">
        <v>0</v>
      </c>
      <c r="J626">
        <v>26</v>
      </c>
      <c r="K626">
        <v>4</v>
      </c>
      <c r="L626">
        <v>37</v>
      </c>
      <c r="M626">
        <v>0</v>
      </c>
      <c r="N626">
        <f t="shared" si="231"/>
        <v>0.53623188405797106</v>
      </c>
      <c r="O626">
        <f t="shared" si="232"/>
        <v>0.37681159420289856</v>
      </c>
      <c r="P626">
        <f t="shared" si="233"/>
        <v>2.5362318840579712</v>
      </c>
      <c r="Q626" t="str">
        <f t="shared" si="242"/>
        <v>38</v>
      </c>
      <c r="R626" t="s">
        <v>160</v>
      </c>
      <c r="S626">
        <v>38</v>
      </c>
      <c r="T626" t="b">
        <f t="shared" si="243"/>
        <v>1</v>
      </c>
      <c r="U626">
        <f t="shared" si="249"/>
        <v>1.7371601208459216E-2</v>
      </c>
      <c r="V626">
        <f t="shared" si="234"/>
        <v>1</v>
      </c>
      <c r="W626">
        <f t="shared" si="235"/>
        <v>1</v>
      </c>
    </row>
    <row r="627" spans="1:23" x14ac:dyDescent="0.3">
      <c r="A627" t="s">
        <v>872</v>
      </c>
      <c r="B627" t="s">
        <v>873</v>
      </c>
      <c r="C627">
        <v>580</v>
      </c>
      <c r="D627">
        <v>261</v>
      </c>
      <c r="E627" s="1">
        <v>0.45</v>
      </c>
      <c r="F627">
        <v>580</v>
      </c>
      <c r="G627">
        <v>260</v>
      </c>
      <c r="H627">
        <v>3</v>
      </c>
      <c r="I627">
        <v>0</v>
      </c>
      <c r="J627">
        <v>114</v>
      </c>
      <c r="K627">
        <v>6</v>
      </c>
      <c r="L627">
        <v>136</v>
      </c>
      <c r="M627">
        <v>1</v>
      </c>
      <c r="N627">
        <f t="shared" si="231"/>
        <v>0.52307692307692311</v>
      </c>
      <c r="O627">
        <f t="shared" si="232"/>
        <v>0.43846153846153846</v>
      </c>
      <c r="P627">
        <f t="shared" si="233"/>
        <v>2.523076923076923</v>
      </c>
      <c r="Q627" t="str">
        <f t="shared" si="242"/>
        <v>38</v>
      </c>
      <c r="R627" t="s">
        <v>160</v>
      </c>
      <c r="S627">
        <v>38</v>
      </c>
      <c r="T627" t="b">
        <f t="shared" si="243"/>
        <v>1</v>
      </c>
      <c r="U627">
        <f t="shared" si="249"/>
        <v>6.5458207452165157E-2</v>
      </c>
      <c r="V627">
        <f t="shared" si="234"/>
        <v>1</v>
      </c>
      <c r="W627">
        <f t="shared" si="235"/>
        <v>1</v>
      </c>
    </row>
    <row r="628" spans="1:23" x14ac:dyDescent="0.3">
      <c r="A628" t="s">
        <v>874</v>
      </c>
      <c r="B628" t="s">
        <v>875</v>
      </c>
      <c r="C628">
        <v>1732</v>
      </c>
      <c r="D628">
        <v>701</v>
      </c>
      <c r="E628" s="1">
        <v>0.4047</v>
      </c>
      <c r="F628">
        <v>1732</v>
      </c>
      <c r="G628">
        <v>701</v>
      </c>
      <c r="H628">
        <v>3</v>
      </c>
      <c r="I628">
        <v>6</v>
      </c>
      <c r="J628">
        <v>312</v>
      </c>
      <c r="K628">
        <v>8</v>
      </c>
      <c r="L628">
        <v>370</v>
      </c>
      <c r="M628">
        <v>2</v>
      </c>
      <c r="N628">
        <f t="shared" si="231"/>
        <v>0.52781740370898711</v>
      </c>
      <c r="O628">
        <f t="shared" si="232"/>
        <v>0.44507845934379459</v>
      </c>
      <c r="P628">
        <f t="shared" si="233"/>
        <v>2.5278174037089869</v>
      </c>
      <c r="Q628" t="str">
        <f t="shared" si="242"/>
        <v>38</v>
      </c>
      <c r="R628" t="s">
        <v>160</v>
      </c>
      <c r="S628">
        <v>38</v>
      </c>
      <c r="T628" t="b">
        <f t="shared" si="243"/>
        <v>1</v>
      </c>
      <c r="U628">
        <f t="shared" si="249"/>
        <v>0.17648539778449143</v>
      </c>
      <c r="V628">
        <f t="shared" si="234"/>
        <v>1</v>
      </c>
      <c r="W628">
        <f t="shared" si="235"/>
        <v>1</v>
      </c>
    </row>
    <row r="629" spans="1:23" x14ac:dyDescent="0.3">
      <c r="A629" t="s">
        <v>876</v>
      </c>
      <c r="B629" t="s">
        <v>877</v>
      </c>
      <c r="C629">
        <v>1108</v>
      </c>
      <c r="D629">
        <v>436</v>
      </c>
      <c r="E629" s="1">
        <v>0.39350000000000002</v>
      </c>
      <c r="F629">
        <v>1108</v>
      </c>
      <c r="G629">
        <v>433</v>
      </c>
      <c r="H629">
        <v>5</v>
      </c>
      <c r="I629">
        <v>2</v>
      </c>
      <c r="J629">
        <v>180</v>
      </c>
      <c r="K629">
        <v>5</v>
      </c>
      <c r="L629">
        <v>239</v>
      </c>
      <c r="M629">
        <v>2</v>
      </c>
      <c r="N629">
        <f t="shared" si="231"/>
        <v>0.55196304849884525</v>
      </c>
      <c r="O629">
        <f t="shared" si="232"/>
        <v>0.41570438799076215</v>
      </c>
      <c r="P629">
        <f t="shared" si="233"/>
        <v>2.5519630484988451</v>
      </c>
      <c r="Q629" t="str">
        <f t="shared" si="242"/>
        <v>38</v>
      </c>
      <c r="R629" t="s">
        <v>160</v>
      </c>
      <c r="S629">
        <v>38</v>
      </c>
      <c r="T629" t="b">
        <f t="shared" si="243"/>
        <v>1</v>
      </c>
      <c r="U629">
        <f t="shared" si="249"/>
        <v>0.10901309164149044</v>
      </c>
      <c r="V629">
        <f t="shared" si="234"/>
        <v>1</v>
      </c>
      <c r="W629">
        <f t="shared" si="235"/>
        <v>1</v>
      </c>
    </row>
    <row r="630" spans="1:23" x14ac:dyDescent="0.3">
      <c r="A630" t="s">
        <v>878</v>
      </c>
      <c r="B630" t="s">
        <v>879</v>
      </c>
      <c r="C630">
        <v>230</v>
      </c>
      <c r="D630">
        <v>134</v>
      </c>
      <c r="E630" s="1">
        <v>0.58260000000000001</v>
      </c>
      <c r="F630">
        <v>230</v>
      </c>
      <c r="G630">
        <v>134</v>
      </c>
      <c r="H630">
        <v>3</v>
      </c>
      <c r="I630">
        <v>2</v>
      </c>
      <c r="J630">
        <v>43</v>
      </c>
      <c r="K630">
        <v>2</v>
      </c>
      <c r="L630">
        <v>84</v>
      </c>
      <c r="M630">
        <v>0</v>
      </c>
      <c r="N630">
        <f t="shared" si="231"/>
        <v>0.62686567164179108</v>
      </c>
      <c r="O630">
        <f t="shared" si="232"/>
        <v>0.32089552238805968</v>
      </c>
      <c r="P630">
        <f t="shared" si="233"/>
        <v>2.6268656716417911</v>
      </c>
      <c r="Q630" t="str">
        <f t="shared" si="242"/>
        <v>38</v>
      </c>
      <c r="R630" t="s">
        <v>160</v>
      </c>
      <c r="S630">
        <v>38</v>
      </c>
      <c r="T630" t="b">
        <f t="shared" si="243"/>
        <v>1</v>
      </c>
      <c r="U630">
        <f t="shared" si="249"/>
        <v>3.3736153071500505E-2</v>
      </c>
      <c r="V630">
        <f t="shared" si="234"/>
        <v>1</v>
      </c>
      <c r="W630">
        <f t="shared" si="235"/>
        <v>1</v>
      </c>
    </row>
    <row r="631" spans="1:23" x14ac:dyDescent="0.3">
      <c r="A631" t="s">
        <v>880</v>
      </c>
      <c r="B631" t="s">
        <v>881</v>
      </c>
      <c r="C631">
        <v>164</v>
      </c>
      <c r="D631">
        <v>94</v>
      </c>
      <c r="E631" s="1">
        <v>0.57320000000000004</v>
      </c>
      <c r="F631">
        <v>164</v>
      </c>
      <c r="G631">
        <v>91</v>
      </c>
      <c r="H631">
        <v>3</v>
      </c>
      <c r="I631">
        <v>1</v>
      </c>
      <c r="J631">
        <v>50</v>
      </c>
      <c r="K631">
        <v>0</v>
      </c>
      <c r="L631">
        <v>37</v>
      </c>
      <c r="M631">
        <v>0</v>
      </c>
      <c r="N631">
        <f t="shared" si="231"/>
        <v>0.40659340659340659</v>
      </c>
      <c r="O631">
        <f t="shared" si="232"/>
        <v>0.5494505494505495</v>
      </c>
      <c r="P631">
        <f t="shared" si="233"/>
        <v>0.5494505494505495</v>
      </c>
      <c r="Q631" t="str">
        <f t="shared" si="242"/>
        <v>38</v>
      </c>
      <c r="R631" t="s">
        <v>160</v>
      </c>
      <c r="S631">
        <v>38</v>
      </c>
      <c r="T631" t="b">
        <f t="shared" si="243"/>
        <v>1</v>
      </c>
      <c r="U631">
        <f t="shared" si="249"/>
        <v>2.2910372608257804E-2</v>
      </c>
      <c r="V631">
        <f t="shared" si="234"/>
        <v>1</v>
      </c>
      <c r="W631">
        <f t="shared" si="235"/>
        <v>1</v>
      </c>
    </row>
    <row r="632" spans="1:23" x14ac:dyDescent="0.3">
      <c r="A632" t="s">
        <v>882</v>
      </c>
      <c r="B632" t="s">
        <v>883</v>
      </c>
      <c r="C632">
        <v>171</v>
      </c>
      <c r="D632">
        <v>89</v>
      </c>
      <c r="E632" s="1">
        <v>0.52049999999999996</v>
      </c>
      <c r="F632">
        <v>171</v>
      </c>
      <c r="G632">
        <v>88</v>
      </c>
      <c r="H632">
        <v>1</v>
      </c>
      <c r="I632">
        <v>0</v>
      </c>
      <c r="J632">
        <v>53</v>
      </c>
      <c r="K632">
        <v>1</v>
      </c>
      <c r="L632">
        <v>33</v>
      </c>
      <c r="M632">
        <v>0</v>
      </c>
      <c r="N632">
        <f t="shared" si="231"/>
        <v>0.375</v>
      </c>
      <c r="O632">
        <f t="shared" si="232"/>
        <v>0.60227272727272729</v>
      </c>
      <c r="P632">
        <f t="shared" si="233"/>
        <v>0.60227272727272729</v>
      </c>
      <c r="Q632" t="str">
        <f t="shared" si="242"/>
        <v>38</v>
      </c>
      <c r="R632" t="s">
        <v>160</v>
      </c>
      <c r="S632">
        <v>38</v>
      </c>
      <c r="T632" t="b">
        <f t="shared" si="243"/>
        <v>1</v>
      </c>
      <c r="U632">
        <f t="shared" si="249"/>
        <v>2.2155085599194362E-2</v>
      </c>
      <c r="V632">
        <f t="shared" si="234"/>
        <v>1</v>
      </c>
      <c r="W632">
        <f t="shared" si="235"/>
        <v>1</v>
      </c>
    </row>
    <row r="633" spans="1:23" x14ac:dyDescent="0.3">
      <c r="A633" t="s">
        <v>884</v>
      </c>
      <c r="B633" t="s">
        <v>885</v>
      </c>
      <c r="C633">
        <v>120</v>
      </c>
      <c r="D633">
        <v>64</v>
      </c>
      <c r="E633" s="1">
        <v>0.5333</v>
      </c>
      <c r="F633">
        <v>120</v>
      </c>
      <c r="G633">
        <v>61</v>
      </c>
      <c r="H633">
        <v>0</v>
      </c>
      <c r="I633">
        <v>2</v>
      </c>
      <c r="J633">
        <v>38</v>
      </c>
      <c r="K633">
        <v>0</v>
      </c>
      <c r="L633">
        <v>20</v>
      </c>
      <c r="M633">
        <v>1</v>
      </c>
      <c r="N633">
        <f t="shared" si="231"/>
        <v>0.32786885245901637</v>
      </c>
      <c r="O633">
        <f t="shared" si="232"/>
        <v>0.62295081967213117</v>
      </c>
      <c r="P633">
        <f t="shared" si="233"/>
        <v>0.62295081967213117</v>
      </c>
      <c r="Q633" t="str">
        <f t="shared" si="242"/>
        <v>38</v>
      </c>
      <c r="R633" t="s">
        <v>160</v>
      </c>
      <c r="S633">
        <v>38</v>
      </c>
      <c r="T633" t="b">
        <f t="shared" si="243"/>
        <v>1</v>
      </c>
      <c r="U633">
        <f t="shared" si="249"/>
        <v>1.5357502517623363E-2</v>
      </c>
      <c r="V633">
        <f t="shared" si="234"/>
        <v>1</v>
      </c>
      <c r="W633">
        <f t="shared" si="235"/>
        <v>1</v>
      </c>
    </row>
    <row r="634" spans="1:23" x14ac:dyDescent="0.3">
      <c r="A634" t="s">
        <v>886</v>
      </c>
      <c r="B634" t="s">
        <v>887</v>
      </c>
      <c r="C634">
        <v>264</v>
      </c>
      <c r="D634">
        <v>109</v>
      </c>
      <c r="E634" s="1">
        <v>0.41289999999999999</v>
      </c>
      <c r="F634">
        <v>264</v>
      </c>
      <c r="G634">
        <v>109</v>
      </c>
      <c r="H634">
        <v>2</v>
      </c>
      <c r="I634">
        <v>0</v>
      </c>
      <c r="J634">
        <v>41</v>
      </c>
      <c r="K634">
        <v>1</v>
      </c>
      <c r="L634">
        <v>65</v>
      </c>
      <c r="M634">
        <v>0</v>
      </c>
      <c r="N634">
        <f t="shared" si="231"/>
        <v>0.59633027522935778</v>
      </c>
      <c r="O634">
        <f t="shared" si="232"/>
        <v>0.37614678899082571</v>
      </c>
      <c r="P634">
        <f t="shared" si="233"/>
        <v>2.5963302752293576</v>
      </c>
      <c r="Q634" t="str">
        <f t="shared" si="242"/>
        <v>38</v>
      </c>
      <c r="R634" t="s">
        <v>160</v>
      </c>
      <c r="S634">
        <v>38</v>
      </c>
      <c r="T634" t="b">
        <f t="shared" si="243"/>
        <v>1</v>
      </c>
      <c r="U634">
        <f t="shared" si="249"/>
        <v>2.7442094662638469E-2</v>
      </c>
      <c r="V634">
        <f t="shared" si="234"/>
        <v>1</v>
      </c>
      <c r="W634">
        <f t="shared" si="235"/>
        <v>1</v>
      </c>
    </row>
    <row r="635" spans="1:23" x14ac:dyDescent="0.3">
      <c r="A635" t="s">
        <v>888</v>
      </c>
      <c r="B635" t="s">
        <v>889</v>
      </c>
      <c r="C635">
        <v>321</v>
      </c>
      <c r="D635">
        <v>140</v>
      </c>
      <c r="E635" s="1">
        <v>0.43609999999999999</v>
      </c>
      <c r="F635">
        <v>321</v>
      </c>
      <c r="G635">
        <v>140</v>
      </c>
      <c r="H635">
        <v>5</v>
      </c>
      <c r="I635">
        <v>1</v>
      </c>
      <c r="J635">
        <v>53</v>
      </c>
      <c r="K635">
        <v>1</v>
      </c>
      <c r="L635">
        <v>79</v>
      </c>
      <c r="M635">
        <v>1</v>
      </c>
      <c r="N635">
        <f t="shared" si="231"/>
        <v>0.56428571428571428</v>
      </c>
      <c r="O635">
        <f t="shared" si="232"/>
        <v>0.37857142857142856</v>
      </c>
      <c r="P635">
        <f t="shared" si="233"/>
        <v>2.5642857142857141</v>
      </c>
      <c r="Q635" t="str">
        <f t="shared" si="242"/>
        <v>38</v>
      </c>
      <c r="R635" t="s">
        <v>160</v>
      </c>
      <c r="S635">
        <v>38</v>
      </c>
      <c r="T635" t="b">
        <f t="shared" si="243"/>
        <v>1</v>
      </c>
      <c r="U635">
        <f t="shared" si="249"/>
        <v>3.5246727089627394E-2</v>
      </c>
      <c r="V635">
        <f t="shared" si="234"/>
        <v>1</v>
      </c>
      <c r="W635">
        <f t="shared" si="235"/>
        <v>1</v>
      </c>
    </row>
    <row r="636" spans="1:23" x14ac:dyDescent="0.3">
      <c r="A636" t="s">
        <v>890</v>
      </c>
      <c r="B636" t="s">
        <v>891</v>
      </c>
      <c r="C636">
        <v>219</v>
      </c>
      <c r="D636">
        <v>120</v>
      </c>
      <c r="E636" s="1">
        <v>0.54790000000000005</v>
      </c>
      <c r="F636">
        <v>219</v>
      </c>
      <c r="G636">
        <v>119</v>
      </c>
      <c r="H636">
        <v>1</v>
      </c>
      <c r="I636">
        <v>0</v>
      </c>
      <c r="J636">
        <v>85</v>
      </c>
      <c r="K636">
        <v>4</v>
      </c>
      <c r="L636">
        <v>29</v>
      </c>
      <c r="M636">
        <v>0</v>
      </c>
      <c r="N636">
        <f t="shared" si="231"/>
        <v>0.24369747899159663</v>
      </c>
      <c r="O636">
        <f t="shared" si="232"/>
        <v>0.7142857142857143</v>
      </c>
      <c r="P636">
        <f t="shared" si="233"/>
        <v>0.7142857142857143</v>
      </c>
      <c r="Q636" t="str">
        <f t="shared" si="242"/>
        <v>38</v>
      </c>
      <c r="R636" t="s">
        <v>160</v>
      </c>
      <c r="S636">
        <v>38</v>
      </c>
      <c r="T636" t="b">
        <f t="shared" si="243"/>
        <v>1</v>
      </c>
      <c r="U636">
        <f t="shared" si="249"/>
        <v>2.9959718026183284E-2</v>
      </c>
      <c r="V636">
        <f t="shared" si="234"/>
        <v>1</v>
      </c>
      <c r="W636">
        <f t="shared" si="235"/>
        <v>1</v>
      </c>
    </row>
    <row r="637" spans="1:23" x14ac:dyDescent="0.3">
      <c r="A637" t="s">
        <v>892</v>
      </c>
      <c r="B637" t="s">
        <v>893</v>
      </c>
      <c r="C637">
        <v>331</v>
      </c>
      <c r="D637">
        <v>155</v>
      </c>
      <c r="E637" s="1">
        <v>0.46829999999999999</v>
      </c>
      <c r="F637">
        <v>331</v>
      </c>
      <c r="G637">
        <v>155</v>
      </c>
      <c r="H637">
        <v>8</v>
      </c>
      <c r="I637">
        <v>5</v>
      </c>
      <c r="J637">
        <v>65</v>
      </c>
      <c r="K637">
        <v>2</v>
      </c>
      <c r="L637">
        <v>75</v>
      </c>
      <c r="M637">
        <v>0</v>
      </c>
      <c r="N637">
        <f t="shared" si="231"/>
        <v>0.4838709677419355</v>
      </c>
      <c r="O637">
        <f t="shared" si="232"/>
        <v>0.41935483870967744</v>
      </c>
      <c r="P637">
        <f t="shared" si="233"/>
        <v>2.4838709677419355</v>
      </c>
      <c r="Q637" t="str">
        <f t="shared" si="242"/>
        <v>38</v>
      </c>
      <c r="R637" t="s">
        <v>160</v>
      </c>
      <c r="S637">
        <v>38</v>
      </c>
      <c r="T637" t="b">
        <f t="shared" si="243"/>
        <v>1</v>
      </c>
      <c r="U637">
        <f t="shared" si="249"/>
        <v>3.9023162134944611E-2</v>
      </c>
      <c r="V637">
        <f t="shared" si="234"/>
        <v>1</v>
      </c>
      <c r="W637">
        <f t="shared" si="235"/>
        <v>1</v>
      </c>
    </row>
    <row r="638" spans="1:23" x14ac:dyDescent="0.3">
      <c r="A638" t="s">
        <v>894</v>
      </c>
      <c r="B638" t="s">
        <v>895</v>
      </c>
      <c r="C638">
        <v>183</v>
      </c>
      <c r="D638">
        <v>104</v>
      </c>
      <c r="E638" s="1">
        <v>0.56830000000000003</v>
      </c>
      <c r="F638">
        <v>183</v>
      </c>
      <c r="G638">
        <v>104</v>
      </c>
      <c r="H638">
        <v>0</v>
      </c>
      <c r="I638">
        <v>3</v>
      </c>
      <c r="J638">
        <v>50</v>
      </c>
      <c r="K638">
        <v>0</v>
      </c>
      <c r="L638">
        <v>51</v>
      </c>
      <c r="M638">
        <v>0</v>
      </c>
      <c r="N638">
        <f t="shared" si="231"/>
        <v>0.49038461538461536</v>
      </c>
      <c r="O638">
        <f t="shared" si="232"/>
        <v>0.48076923076923078</v>
      </c>
      <c r="P638">
        <f t="shared" si="233"/>
        <v>2.4903846153846154</v>
      </c>
      <c r="Q638" t="str">
        <f t="shared" si="242"/>
        <v>38</v>
      </c>
      <c r="R638" t="s">
        <v>160</v>
      </c>
      <c r="S638">
        <v>38</v>
      </c>
      <c r="T638" t="b">
        <f t="shared" si="243"/>
        <v>1</v>
      </c>
      <c r="U638">
        <f t="shared" si="249"/>
        <v>2.6183282980866064E-2</v>
      </c>
      <c r="V638">
        <f t="shared" si="234"/>
        <v>1</v>
      </c>
      <c r="W638">
        <f t="shared" si="235"/>
        <v>1</v>
      </c>
    </row>
    <row r="639" spans="1:23" x14ac:dyDescent="0.3">
      <c r="A639" t="s">
        <v>896</v>
      </c>
      <c r="B639" t="s">
        <v>897</v>
      </c>
      <c r="C639">
        <v>165</v>
      </c>
      <c r="D639">
        <v>92</v>
      </c>
      <c r="E639" s="1">
        <v>0.55759999999999998</v>
      </c>
      <c r="F639">
        <v>165</v>
      </c>
      <c r="G639">
        <v>91</v>
      </c>
      <c r="H639">
        <v>7</v>
      </c>
      <c r="I639">
        <v>2</v>
      </c>
      <c r="J639">
        <v>45</v>
      </c>
      <c r="K639">
        <v>0</v>
      </c>
      <c r="L639">
        <v>37</v>
      </c>
      <c r="M639">
        <v>0</v>
      </c>
      <c r="N639">
        <f t="shared" si="231"/>
        <v>0.40659340659340659</v>
      </c>
      <c r="O639">
        <f t="shared" si="232"/>
        <v>0.49450549450549453</v>
      </c>
      <c r="P639">
        <f t="shared" si="233"/>
        <v>0.49450549450549453</v>
      </c>
      <c r="Q639" t="str">
        <f t="shared" si="242"/>
        <v>38</v>
      </c>
      <c r="R639" t="s">
        <v>160</v>
      </c>
      <c r="S639">
        <v>38</v>
      </c>
      <c r="T639" t="b">
        <f t="shared" si="243"/>
        <v>1</v>
      </c>
      <c r="U639">
        <f t="shared" si="249"/>
        <v>2.2910372608257804E-2</v>
      </c>
      <c r="V639">
        <f t="shared" si="234"/>
        <v>1</v>
      </c>
      <c r="W639">
        <f t="shared" si="235"/>
        <v>1</v>
      </c>
    </row>
    <row r="640" spans="1:23" x14ac:dyDescent="0.3">
      <c r="A640" t="s">
        <v>898</v>
      </c>
      <c r="B640" t="s">
        <v>899</v>
      </c>
      <c r="C640">
        <v>150</v>
      </c>
      <c r="D640">
        <v>73</v>
      </c>
      <c r="E640" s="1">
        <v>0.48670000000000002</v>
      </c>
      <c r="F640">
        <v>150</v>
      </c>
      <c r="G640">
        <v>72</v>
      </c>
      <c r="H640">
        <v>0</v>
      </c>
      <c r="I640">
        <v>0</v>
      </c>
      <c r="J640">
        <v>46</v>
      </c>
      <c r="K640">
        <v>1</v>
      </c>
      <c r="L640">
        <v>25</v>
      </c>
      <c r="M640">
        <v>0</v>
      </c>
      <c r="N640">
        <f t="shared" si="231"/>
        <v>0.34722222222222221</v>
      </c>
      <c r="O640">
        <f t="shared" si="232"/>
        <v>0.63888888888888884</v>
      </c>
      <c r="P640">
        <f t="shared" si="233"/>
        <v>0.63888888888888884</v>
      </c>
      <c r="Q640" t="str">
        <f t="shared" si="242"/>
        <v>38</v>
      </c>
      <c r="R640" t="s">
        <v>160</v>
      </c>
      <c r="S640">
        <v>38</v>
      </c>
      <c r="T640" t="b">
        <f t="shared" si="243"/>
        <v>1</v>
      </c>
      <c r="U640">
        <f t="shared" si="249"/>
        <v>1.812688821752266E-2</v>
      </c>
      <c r="V640">
        <f t="shared" si="234"/>
        <v>1</v>
      </c>
      <c r="W640">
        <f t="shared" si="235"/>
        <v>1</v>
      </c>
    </row>
    <row r="641" spans="1:23" x14ac:dyDescent="0.3">
      <c r="A641" t="s">
        <v>900</v>
      </c>
      <c r="B641" t="s">
        <v>901</v>
      </c>
      <c r="C641">
        <v>189</v>
      </c>
      <c r="D641">
        <v>80</v>
      </c>
      <c r="E641" s="1">
        <v>0.42330000000000001</v>
      </c>
      <c r="F641">
        <v>189</v>
      </c>
      <c r="G641">
        <v>80</v>
      </c>
      <c r="H641">
        <v>0</v>
      </c>
      <c r="I641">
        <v>0</v>
      </c>
      <c r="J641">
        <v>31</v>
      </c>
      <c r="K641">
        <v>0</v>
      </c>
      <c r="L641">
        <v>49</v>
      </c>
      <c r="M641">
        <v>0</v>
      </c>
      <c r="N641">
        <f t="shared" si="231"/>
        <v>0.61250000000000004</v>
      </c>
      <c r="O641">
        <f t="shared" si="232"/>
        <v>0.38750000000000001</v>
      </c>
      <c r="P641">
        <f t="shared" si="233"/>
        <v>2.6124999999999998</v>
      </c>
      <c r="Q641" t="str">
        <f t="shared" si="242"/>
        <v>38</v>
      </c>
      <c r="R641" t="s">
        <v>160</v>
      </c>
      <c r="S641">
        <v>38</v>
      </c>
      <c r="T641" t="b">
        <f t="shared" si="243"/>
        <v>1</v>
      </c>
      <c r="U641">
        <f t="shared" si="249"/>
        <v>2.014098690835851E-2</v>
      </c>
      <c r="V641">
        <f t="shared" si="234"/>
        <v>1</v>
      </c>
      <c r="W641">
        <f t="shared" si="235"/>
        <v>1</v>
      </c>
    </row>
    <row r="642" spans="1:23" x14ac:dyDescent="0.3">
      <c r="A642" t="s">
        <v>902</v>
      </c>
      <c r="B642" t="s">
        <v>903</v>
      </c>
      <c r="C642">
        <v>204</v>
      </c>
      <c r="D642">
        <v>105</v>
      </c>
      <c r="E642" s="1">
        <v>0.51470000000000005</v>
      </c>
      <c r="F642">
        <v>204</v>
      </c>
      <c r="G642">
        <v>105</v>
      </c>
      <c r="H642">
        <v>2</v>
      </c>
      <c r="I642">
        <v>1</v>
      </c>
      <c r="J642">
        <v>37</v>
      </c>
      <c r="K642">
        <v>2</v>
      </c>
      <c r="L642">
        <v>63</v>
      </c>
      <c r="M642">
        <v>0</v>
      </c>
      <c r="N642">
        <f t="shared" si="231"/>
        <v>0.6</v>
      </c>
      <c r="O642">
        <f t="shared" si="232"/>
        <v>0.35238095238095241</v>
      </c>
      <c r="P642">
        <f t="shared" si="233"/>
        <v>2.6</v>
      </c>
      <c r="Q642" t="str">
        <f t="shared" si="242"/>
        <v>38</v>
      </c>
      <c r="R642" t="s">
        <v>160</v>
      </c>
      <c r="S642">
        <v>38</v>
      </c>
      <c r="T642" t="b">
        <f t="shared" si="243"/>
        <v>1</v>
      </c>
      <c r="U642">
        <f t="shared" si="249"/>
        <v>2.6435045317220542E-2</v>
      </c>
      <c r="V642">
        <f t="shared" si="234"/>
        <v>1</v>
      </c>
      <c r="W642">
        <f t="shared" si="235"/>
        <v>1</v>
      </c>
    </row>
    <row r="643" spans="1:23" x14ac:dyDescent="0.3">
      <c r="A643" t="s">
        <v>904</v>
      </c>
      <c r="B643" t="s">
        <v>905</v>
      </c>
      <c r="C643">
        <v>173</v>
      </c>
      <c r="D643">
        <v>105</v>
      </c>
      <c r="E643" s="1">
        <v>0.6069</v>
      </c>
      <c r="F643">
        <v>173</v>
      </c>
      <c r="G643">
        <v>105</v>
      </c>
      <c r="H643">
        <v>10</v>
      </c>
      <c r="I643">
        <v>2</v>
      </c>
      <c r="J643">
        <v>37</v>
      </c>
      <c r="K643">
        <v>3</v>
      </c>
      <c r="L643">
        <v>53</v>
      </c>
      <c r="M643">
        <v>0</v>
      </c>
      <c r="N643">
        <f t="shared" si="231"/>
        <v>0.50476190476190474</v>
      </c>
      <c r="O643">
        <f t="shared" si="232"/>
        <v>0.35238095238095241</v>
      </c>
      <c r="P643">
        <f t="shared" ref="P643:P706" si="250">IF(G643="","",IF(G643=0,10,IF(G643=0,10,IF(N643=O643,9,IF(O643&gt;N643,O643,N643+2)))))</f>
        <v>2.5047619047619047</v>
      </c>
      <c r="Q643" t="str">
        <f t="shared" si="242"/>
        <v>38</v>
      </c>
      <c r="R643" t="s">
        <v>160</v>
      </c>
      <c r="S643">
        <v>38</v>
      </c>
      <c r="T643" t="b">
        <f t="shared" si="243"/>
        <v>1</v>
      </c>
      <c r="U643">
        <f t="shared" si="249"/>
        <v>2.6435045317220542E-2</v>
      </c>
      <c r="V643">
        <f t="shared" ref="V643:V706" si="251">IF(S643="","",IF(S643="WE",0,1))</f>
        <v>1</v>
      </c>
      <c r="W643">
        <f t="shared" ref="W643:W706" si="252">IF(S643="","",IF(S643="SL",0,1))</f>
        <v>1</v>
      </c>
    </row>
    <row r="644" spans="1:23" x14ac:dyDescent="0.3">
      <c r="A644" t="s">
        <v>906</v>
      </c>
      <c r="B644" t="s">
        <v>907</v>
      </c>
      <c r="C644">
        <v>131</v>
      </c>
      <c r="D644">
        <v>90</v>
      </c>
      <c r="E644" s="1">
        <v>0.68700000000000006</v>
      </c>
      <c r="F644">
        <v>131</v>
      </c>
      <c r="G644">
        <v>88</v>
      </c>
      <c r="H644">
        <v>1</v>
      </c>
      <c r="I644">
        <v>1</v>
      </c>
      <c r="J644">
        <v>26</v>
      </c>
      <c r="K644">
        <v>0</v>
      </c>
      <c r="L644">
        <v>60</v>
      </c>
      <c r="M644">
        <v>0</v>
      </c>
      <c r="N644">
        <f t="shared" si="231"/>
        <v>0.68181818181818177</v>
      </c>
      <c r="O644">
        <f t="shared" si="232"/>
        <v>0.29545454545454547</v>
      </c>
      <c r="P644">
        <f t="shared" si="250"/>
        <v>2.6818181818181817</v>
      </c>
      <c r="Q644" t="str">
        <f t="shared" si="242"/>
        <v>38</v>
      </c>
      <c r="R644" t="s">
        <v>160</v>
      </c>
      <c r="S644">
        <v>38</v>
      </c>
      <c r="T644" t="b">
        <f t="shared" si="243"/>
        <v>1</v>
      </c>
      <c r="U644">
        <f t="shared" si="249"/>
        <v>2.2155085599194362E-2</v>
      </c>
      <c r="V644">
        <f t="shared" si="251"/>
        <v>1</v>
      </c>
      <c r="W644">
        <f t="shared" si="252"/>
        <v>1</v>
      </c>
    </row>
    <row r="645" spans="1:23" x14ac:dyDescent="0.3">
      <c r="A645" t="s">
        <v>908</v>
      </c>
      <c r="B645" t="s">
        <v>909</v>
      </c>
      <c r="C645">
        <v>227</v>
      </c>
      <c r="D645">
        <v>136</v>
      </c>
      <c r="E645" s="1">
        <v>0.59909999999999997</v>
      </c>
      <c r="F645">
        <v>227</v>
      </c>
      <c r="G645">
        <v>135</v>
      </c>
      <c r="H645">
        <v>6</v>
      </c>
      <c r="I645">
        <v>2</v>
      </c>
      <c r="J645">
        <v>63</v>
      </c>
      <c r="K645">
        <v>2</v>
      </c>
      <c r="L645">
        <v>62</v>
      </c>
      <c r="M645">
        <v>0</v>
      </c>
      <c r="N645">
        <f t="shared" si="231"/>
        <v>0.45925925925925926</v>
      </c>
      <c r="O645">
        <f t="shared" si="232"/>
        <v>0.46666666666666667</v>
      </c>
      <c r="P645">
        <f t="shared" si="250"/>
        <v>0.46666666666666667</v>
      </c>
      <c r="Q645" t="str">
        <f t="shared" si="242"/>
        <v>38</v>
      </c>
      <c r="R645" t="s">
        <v>160</v>
      </c>
      <c r="S645">
        <v>38</v>
      </c>
      <c r="T645" t="b">
        <f t="shared" si="243"/>
        <v>1</v>
      </c>
      <c r="U645">
        <f t="shared" si="249"/>
        <v>3.3987915407854986E-2</v>
      </c>
      <c r="V645">
        <f t="shared" si="251"/>
        <v>1</v>
      </c>
      <c r="W645">
        <f t="shared" si="252"/>
        <v>1</v>
      </c>
    </row>
    <row r="646" spans="1:23" x14ac:dyDescent="0.3">
      <c r="A646" t="s">
        <v>910</v>
      </c>
      <c r="B646" t="s">
        <v>911</v>
      </c>
      <c r="C646">
        <v>283</v>
      </c>
      <c r="D646">
        <v>138</v>
      </c>
      <c r="E646" s="1">
        <v>0.48759999999999998</v>
      </c>
      <c r="F646">
        <v>283</v>
      </c>
      <c r="G646">
        <v>138</v>
      </c>
      <c r="H646">
        <v>4</v>
      </c>
      <c r="I646">
        <v>0</v>
      </c>
      <c r="J646">
        <v>96</v>
      </c>
      <c r="K646">
        <v>0</v>
      </c>
      <c r="L646">
        <v>38</v>
      </c>
      <c r="M646">
        <v>0</v>
      </c>
      <c r="N646">
        <f t="shared" si="231"/>
        <v>0.27536231884057971</v>
      </c>
      <c r="O646">
        <f t="shared" si="232"/>
        <v>0.69565217391304346</v>
      </c>
      <c r="P646">
        <f t="shared" si="250"/>
        <v>0.69565217391304346</v>
      </c>
      <c r="Q646" t="str">
        <f t="shared" si="242"/>
        <v>38</v>
      </c>
      <c r="R646" t="s">
        <v>160</v>
      </c>
      <c r="S646">
        <v>38</v>
      </c>
      <c r="T646" t="b">
        <f t="shared" si="243"/>
        <v>1</v>
      </c>
      <c r="U646">
        <f t="shared" si="249"/>
        <v>3.4743202416918431E-2</v>
      </c>
      <c r="V646">
        <f t="shared" si="251"/>
        <v>1</v>
      </c>
      <c r="W646">
        <f t="shared" si="252"/>
        <v>1</v>
      </c>
    </row>
    <row r="647" spans="1:23" x14ac:dyDescent="0.3">
      <c r="A647" t="s">
        <v>912</v>
      </c>
      <c r="B647" t="s">
        <v>913</v>
      </c>
      <c r="C647">
        <v>305</v>
      </c>
      <c r="D647">
        <v>165</v>
      </c>
      <c r="E647" s="1">
        <v>0.54100000000000004</v>
      </c>
      <c r="F647">
        <v>305</v>
      </c>
      <c r="G647">
        <v>165</v>
      </c>
      <c r="H647">
        <v>6</v>
      </c>
      <c r="I647">
        <v>0</v>
      </c>
      <c r="J647">
        <v>37</v>
      </c>
      <c r="K647">
        <v>2</v>
      </c>
      <c r="L647">
        <v>120</v>
      </c>
      <c r="M647">
        <v>0</v>
      </c>
      <c r="N647">
        <f t="shared" si="231"/>
        <v>0.72727272727272729</v>
      </c>
      <c r="O647">
        <f t="shared" si="232"/>
        <v>0.22424242424242424</v>
      </c>
      <c r="P647">
        <f t="shared" si="250"/>
        <v>2.7272727272727275</v>
      </c>
      <c r="Q647" t="str">
        <f t="shared" si="242"/>
        <v>38</v>
      </c>
      <c r="R647" t="s">
        <v>160</v>
      </c>
      <c r="S647">
        <v>38</v>
      </c>
      <c r="T647" t="b">
        <f t="shared" si="243"/>
        <v>1</v>
      </c>
      <c r="U647">
        <f t="shared" si="249"/>
        <v>4.1540785498489427E-2</v>
      </c>
      <c r="V647">
        <f t="shared" si="251"/>
        <v>1</v>
      </c>
      <c r="W647">
        <f t="shared" si="252"/>
        <v>1</v>
      </c>
    </row>
    <row r="648" spans="1:23" x14ac:dyDescent="0.3">
      <c r="A648" t="s">
        <v>914</v>
      </c>
      <c r="B648" t="s">
        <v>915</v>
      </c>
      <c r="C648">
        <v>210</v>
      </c>
      <c r="D648">
        <v>96</v>
      </c>
      <c r="E648" s="1">
        <v>0.45710000000000001</v>
      </c>
      <c r="F648">
        <v>210</v>
      </c>
      <c r="G648">
        <v>96</v>
      </c>
      <c r="H648">
        <v>5</v>
      </c>
      <c r="I648">
        <v>5</v>
      </c>
      <c r="J648">
        <v>34</v>
      </c>
      <c r="K648">
        <v>2</v>
      </c>
      <c r="L648">
        <v>50</v>
      </c>
      <c r="M648">
        <v>0</v>
      </c>
      <c r="N648">
        <f t="shared" si="231"/>
        <v>0.52083333333333337</v>
      </c>
      <c r="O648">
        <f t="shared" si="232"/>
        <v>0.35416666666666669</v>
      </c>
      <c r="P648">
        <f t="shared" si="250"/>
        <v>2.5208333333333335</v>
      </c>
      <c r="Q648" t="str">
        <f t="shared" si="242"/>
        <v>38</v>
      </c>
      <c r="R648" t="s">
        <v>160</v>
      </c>
      <c r="S648">
        <v>38</v>
      </c>
      <c r="T648" t="b">
        <f t="shared" si="243"/>
        <v>1</v>
      </c>
      <c r="U648">
        <f t="shared" si="249"/>
        <v>2.4169184290030211E-2</v>
      </c>
      <c r="V648">
        <f t="shared" si="251"/>
        <v>1</v>
      </c>
      <c r="W648">
        <f t="shared" si="252"/>
        <v>1</v>
      </c>
    </row>
    <row r="649" spans="1:23" x14ac:dyDescent="0.3">
      <c r="A649" t="s">
        <v>916</v>
      </c>
      <c r="B649" t="s">
        <v>917</v>
      </c>
      <c r="C649">
        <v>199</v>
      </c>
      <c r="D649">
        <v>100</v>
      </c>
      <c r="E649" s="1">
        <v>0.50249999999999995</v>
      </c>
      <c r="F649">
        <v>199</v>
      </c>
      <c r="G649">
        <v>99</v>
      </c>
      <c r="H649">
        <v>1</v>
      </c>
      <c r="I649">
        <v>1</v>
      </c>
      <c r="J649">
        <v>62</v>
      </c>
      <c r="K649">
        <v>1</v>
      </c>
      <c r="L649">
        <v>34</v>
      </c>
      <c r="M649">
        <v>0</v>
      </c>
      <c r="N649">
        <f t="shared" si="231"/>
        <v>0.34343434343434343</v>
      </c>
      <c r="O649">
        <f t="shared" si="232"/>
        <v>0.6262626262626263</v>
      </c>
      <c r="P649">
        <f t="shared" si="250"/>
        <v>0.6262626262626263</v>
      </c>
      <c r="Q649" t="str">
        <f t="shared" si="242"/>
        <v>38</v>
      </c>
      <c r="R649" t="s">
        <v>160</v>
      </c>
      <c r="S649">
        <v>38</v>
      </c>
      <c r="T649" t="b">
        <f t="shared" si="243"/>
        <v>1</v>
      </c>
      <c r="U649">
        <f t="shared" si="249"/>
        <v>2.4924471299093656E-2</v>
      </c>
      <c r="V649">
        <f t="shared" si="251"/>
        <v>1</v>
      </c>
      <c r="W649">
        <f t="shared" si="252"/>
        <v>1</v>
      </c>
    </row>
    <row r="650" spans="1:23" x14ac:dyDescent="0.3">
      <c r="A650" t="s">
        <v>918</v>
      </c>
      <c r="B650" t="s">
        <v>919</v>
      </c>
      <c r="C650">
        <v>172</v>
      </c>
      <c r="D650">
        <v>90</v>
      </c>
      <c r="E650" s="1">
        <v>0.52329999999999999</v>
      </c>
      <c r="F650">
        <v>172</v>
      </c>
      <c r="G650">
        <v>87</v>
      </c>
      <c r="H650">
        <v>3</v>
      </c>
      <c r="I650">
        <v>2</v>
      </c>
      <c r="J650">
        <v>20</v>
      </c>
      <c r="K650">
        <v>1</v>
      </c>
      <c r="L650">
        <v>61</v>
      </c>
      <c r="M650">
        <v>0</v>
      </c>
      <c r="N650">
        <f t="shared" si="231"/>
        <v>0.70114942528735635</v>
      </c>
      <c r="O650">
        <f t="shared" si="232"/>
        <v>0.22988505747126436</v>
      </c>
      <c r="P650">
        <f t="shared" si="250"/>
        <v>2.7011494252873565</v>
      </c>
      <c r="Q650" t="str">
        <f t="shared" si="242"/>
        <v>38</v>
      </c>
      <c r="R650" t="s">
        <v>160</v>
      </c>
      <c r="S650">
        <v>38</v>
      </c>
      <c r="T650" t="b">
        <f t="shared" si="243"/>
        <v>1</v>
      </c>
      <c r="U650">
        <f t="shared" si="249"/>
        <v>2.1903323262839881E-2</v>
      </c>
      <c r="V650">
        <f t="shared" si="251"/>
        <v>1</v>
      </c>
      <c r="W650">
        <f t="shared" si="252"/>
        <v>1</v>
      </c>
    </row>
    <row r="651" spans="1:23" x14ac:dyDescent="0.3">
      <c r="A651" t="s">
        <v>920</v>
      </c>
      <c r="B651" t="s">
        <v>41</v>
      </c>
      <c r="C651">
        <v>0</v>
      </c>
      <c r="D651">
        <v>465</v>
      </c>
      <c r="E651" t="s">
        <v>42</v>
      </c>
      <c r="F651">
        <v>0</v>
      </c>
      <c r="G651">
        <v>465</v>
      </c>
      <c r="H651">
        <v>2</v>
      </c>
      <c r="I651">
        <v>3</v>
      </c>
      <c r="J651">
        <v>162</v>
      </c>
      <c r="K651">
        <v>10</v>
      </c>
      <c r="L651">
        <v>288</v>
      </c>
      <c r="M651">
        <v>0</v>
      </c>
      <c r="N651">
        <f t="shared" si="231"/>
        <v>0.61935483870967745</v>
      </c>
      <c r="O651">
        <f t="shared" si="232"/>
        <v>0.34838709677419355</v>
      </c>
      <c r="P651">
        <f t="shared" si="250"/>
        <v>2.6193548387096772</v>
      </c>
      <c r="Q651" t="str">
        <f t="shared" si="242"/>
        <v>38</v>
      </c>
      <c r="R651" t="s">
        <v>160</v>
      </c>
      <c r="S651" t="s">
        <v>43</v>
      </c>
      <c r="T651" t="b">
        <f t="shared" si="243"/>
        <v>0</v>
      </c>
      <c r="V651">
        <f t="shared" si="251"/>
        <v>1</v>
      </c>
      <c r="W651">
        <f t="shared" si="252"/>
        <v>1</v>
      </c>
    </row>
    <row r="652" spans="1:23" x14ac:dyDescent="0.3">
      <c r="A652" t="s">
        <v>920</v>
      </c>
      <c r="B652" t="s">
        <v>44</v>
      </c>
      <c r="C652">
        <v>0</v>
      </c>
      <c r="D652">
        <v>385</v>
      </c>
      <c r="E652" t="s">
        <v>42</v>
      </c>
      <c r="F652">
        <v>0</v>
      </c>
      <c r="G652">
        <v>383</v>
      </c>
      <c r="H652">
        <v>7</v>
      </c>
      <c r="I652">
        <v>1</v>
      </c>
      <c r="J652">
        <v>170</v>
      </c>
      <c r="K652">
        <v>5</v>
      </c>
      <c r="L652">
        <v>198</v>
      </c>
      <c r="M652">
        <v>2</v>
      </c>
      <c r="N652">
        <f t="shared" si="231"/>
        <v>0.51697127937336818</v>
      </c>
      <c r="O652">
        <f t="shared" si="232"/>
        <v>0.44386422976501305</v>
      </c>
      <c r="P652">
        <f t="shared" si="250"/>
        <v>2.5169712793733683</v>
      </c>
      <c r="Q652" t="str">
        <f t="shared" si="242"/>
        <v>38</v>
      </c>
      <c r="R652" t="s">
        <v>160</v>
      </c>
      <c r="S652" t="s">
        <v>45</v>
      </c>
      <c r="T652" t="b">
        <f t="shared" si="243"/>
        <v>0</v>
      </c>
      <c r="V652">
        <f t="shared" si="251"/>
        <v>1</v>
      </c>
      <c r="W652">
        <f t="shared" si="252"/>
        <v>1</v>
      </c>
    </row>
    <row r="653" spans="1:23" x14ac:dyDescent="0.3">
      <c r="A653" t="s">
        <v>920</v>
      </c>
      <c r="B653" t="s">
        <v>46</v>
      </c>
      <c r="C653">
        <v>0</v>
      </c>
      <c r="D653">
        <v>0</v>
      </c>
      <c r="E653" t="s">
        <v>42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t="e">
        <f t="shared" ref="N653:N716" si="253">IF(G653="","",L653/G653)</f>
        <v>#DIV/0!</v>
      </c>
      <c r="O653" t="e">
        <f t="shared" ref="O653:O716" si="254">IF(G653="","",J653/G653)</f>
        <v>#DIV/0!</v>
      </c>
      <c r="P653">
        <f t="shared" si="250"/>
        <v>10</v>
      </c>
      <c r="Q653" t="str">
        <f t="shared" ref="Q653:Q716" si="255">IF(LEFT(A653,3)="Dis",Q652,IF(LEFT(A653,2)="HD",Q652,LEFT(A653,2)))</f>
        <v>38</v>
      </c>
      <c r="R653" t="s">
        <v>160</v>
      </c>
      <c r="S653" t="s">
        <v>47</v>
      </c>
      <c r="T653" t="b">
        <f t="shared" si="243"/>
        <v>0</v>
      </c>
      <c r="V653">
        <f t="shared" si="251"/>
        <v>1</v>
      </c>
      <c r="W653">
        <f t="shared" si="252"/>
        <v>1</v>
      </c>
    </row>
    <row r="654" spans="1:23" x14ac:dyDescent="0.3">
      <c r="A654" t="s">
        <v>921</v>
      </c>
      <c r="B654" t="s">
        <v>49</v>
      </c>
      <c r="C654">
        <f>SUM(C624:C650)</f>
        <v>8417</v>
      </c>
      <c r="D654">
        <f>SUM(D624:D650)</f>
        <v>3996</v>
      </c>
      <c r="F654">
        <f t="shared" ref="F654:M654" si="256">SUM(F624:F650)</f>
        <v>8417</v>
      </c>
      <c r="G654">
        <f t="shared" si="256"/>
        <v>3972</v>
      </c>
      <c r="H654">
        <f t="shared" si="256"/>
        <v>86</v>
      </c>
      <c r="I654">
        <f t="shared" si="256"/>
        <v>41</v>
      </c>
      <c r="J654">
        <f t="shared" si="256"/>
        <v>1724</v>
      </c>
      <c r="K654">
        <f t="shared" si="256"/>
        <v>50</v>
      </c>
      <c r="L654">
        <f t="shared" si="256"/>
        <v>2063</v>
      </c>
      <c r="M654">
        <f t="shared" si="256"/>
        <v>8</v>
      </c>
      <c r="N654">
        <f t="shared" si="253"/>
        <v>0.51938569989929506</v>
      </c>
      <c r="O654">
        <f t="shared" si="254"/>
        <v>0.43403826787512589</v>
      </c>
      <c r="P654">
        <f t="shared" si="250"/>
        <v>2.5193856998992952</v>
      </c>
      <c r="Q654" t="str">
        <f t="shared" si="255"/>
        <v>38</v>
      </c>
      <c r="S654" t="s">
        <v>50</v>
      </c>
      <c r="T654" t="b">
        <f t="shared" si="243"/>
        <v>0</v>
      </c>
      <c r="V654">
        <f t="shared" si="251"/>
        <v>1</v>
      </c>
      <c r="W654">
        <f t="shared" si="252"/>
        <v>1</v>
      </c>
    </row>
    <row r="655" spans="1:23" x14ac:dyDescent="0.3">
      <c r="N655" t="str">
        <f t="shared" si="253"/>
        <v/>
      </c>
      <c r="O655" t="str">
        <f t="shared" si="254"/>
        <v/>
      </c>
      <c r="P655" t="str">
        <f t="shared" si="250"/>
        <v/>
      </c>
      <c r="Q655" t="str">
        <f t="shared" si="255"/>
        <v/>
      </c>
      <c r="T655" t="str">
        <f t="shared" si="243"/>
        <v/>
      </c>
      <c r="V655" t="str">
        <f t="shared" si="251"/>
        <v/>
      </c>
      <c r="W655" t="str">
        <f t="shared" si="252"/>
        <v/>
      </c>
    </row>
    <row r="656" spans="1:23" x14ac:dyDescent="0.3">
      <c r="A656" t="s">
        <v>922</v>
      </c>
      <c r="B656" t="s">
        <v>923</v>
      </c>
      <c r="C656">
        <v>280</v>
      </c>
      <c r="D656">
        <v>146</v>
      </c>
      <c r="E656" s="1">
        <v>0.52139999999999997</v>
      </c>
      <c r="F656">
        <v>280</v>
      </c>
      <c r="G656">
        <v>144</v>
      </c>
      <c r="H656">
        <v>3</v>
      </c>
      <c r="I656">
        <v>1</v>
      </c>
      <c r="J656">
        <v>57</v>
      </c>
      <c r="K656">
        <v>4</v>
      </c>
      <c r="L656">
        <v>79</v>
      </c>
      <c r="M656">
        <v>0</v>
      </c>
      <c r="N656">
        <f t="shared" si="253"/>
        <v>0.54861111111111116</v>
      </c>
      <c r="O656">
        <f t="shared" si="254"/>
        <v>0.39583333333333331</v>
      </c>
      <c r="P656">
        <f t="shared" si="250"/>
        <v>2.5486111111111112</v>
      </c>
      <c r="Q656" t="str">
        <f t="shared" si="255"/>
        <v>39</v>
      </c>
      <c r="R656" t="s">
        <v>212</v>
      </c>
      <c r="S656">
        <v>39</v>
      </c>
      <c r="T656" t="b">
        <f t="shared" si="243"/>
        <v>1</v>
      </c>
      <c r="U656">
        <f>G656/G$686</f>
        <v>3.3962264150943396E-2</v>
      </c>
      <c r="V656">
        <f t="shared" si="251"/>
        <v>1</v>
      </c>
      <c r="W656">
        <f t="shared" si="252"/>
        <v>1</v>
      </c>
    </row>
    <row r="657" spans="1:23" x14ac:dyDescent="0.3">
      <c r="A657" t="s">
        <v>924</v>
      </c>
      <c r="B657" t="s">
        <v>925</v>
      </c>
      <c r="C657">
        <v>190</v>
      </c>
      <c r="D657">
        <v>115</v>
      </c>
      <c r="E657" s="1">
        <v>0.60529999999999995</v>
      </c>
      <c r="F657">
        <v>190</v>
      </c>
      <c r="G657">
        <v>114</v>
      </c>
      <c r="H657">
        <v>1</v>
      </c>
      <c r="I657">
        <v>0</v>
      </c>
      <c r="J657">
        <v>58</v>
      </c>
      <c r="K657">
        <v>2</v>
      </c>
      <c r="L657">
        <v>52</v>
      </c>
      <c r="M657">
        <v>1</v>
      </c>
      <c r="N657">
        <f t="shared" si="253"/>
        <v>0.45614035087719296</v>
      </c>
      <c r="O657">
        <f t="shared" si="254"/>
        <v>0.50877192982456143</v>
      </c>
      <c r="P657">
        <f t="shared" si="250"/>
        <v>0.50877192982456143</v>
      </c>
      <c r="Q657" t="str">
        <f t="shared" si="255"/>
        <v>39</v>
      </c>
      <c r="R657" t="s">
        <v>926</v>
      </c>
      <c r="S657">
        <v>39</v>
      </c>
      <c r="T657" t="b">
        <f t="shared" si="243"/>
        <v>1</v>
      </c>
      <c r="U657">
        <f t="shared" ref="U657:U682" si="257">G657/G$686</f>
        <v>2.688679245283019E-2</v>
      </c>
      <c r="V657">
        <f t="shared" si="251"/>
        <v>1</v>
      </c>
      <c r="W657">
        <f t="shared" si="252"/>
        <v>1</v>
      </c>
    </row>
    <row r="658" spans="1:23" x14ac:dyDescent="0.3">
      <c r="A658" t="s">
        <v>927</v>
      </c>
      <c r="B658" t="s">
        <v>928</v>
      </c>
      <c r="C658">
        <v>378</v>
      </c>
      <c r="D658">
        <v>177</v>
      </c>
      <c r="E658" s="1">
        <v>0.46829999999999999</v>
      </c>
      <c r="F658">
        <v>378</v>
      </c>
      <c r="G658">
        <v>176</v>
      </c>
      <c r="H658">
        <v>0</v>
      </c>
      <c r="I658">
        <v>0</v>
      </c>
      <c r="J658">
        <v>53</v>
      </c>
      <c r="K658">
        <v>2</v>
      </c>
      <c r="L658">
        <v>121</v>
      </c>
      <c r="M658">
        <v>0</v>
      </c>
      <c r="N658">
        <f t="shared" si="253"/>
        <v>0.6875</v>
      </c>
      <c r="O658">
        <f t="shared" si="254"/>
        <v>0.30113636363636365</v>
      </c>
      <c r="P658">
        <f t="shared" si="250"/>
        <v>2.6875</v>
      </c>
      <c r="Q658" t="str">
        <f t="shared" si="255"/>
        <v>39</v>
      </c>
      <c r="R658" t="s">
        <v>212</v>
      </c>
      <c r="S658">
        <v>39</v>
      </c>
      <c r="T658" t="b">
        <f t="shared" si="243"/>
        <v>1</v>
      </c>
      <c r="U658">
        <f t="shared" si="257"/>
        <v>4.1509433962264149E-2</v>
      </c>
      <c r="V658">
        <f t="shared" si="251"/>
        <v>1</v>
      </c>
      <c r="W658">
        <f t="shared" si="252"/>
        <v>1</v>
      </c>
    </row>
    <row r="659" spans="1:23" x14ac:dyDescent="0.3">
      <c r="A659" t="s">
        <v>929</v>
      </c>
      <c r="B659" t="s">
        <v>930</v>
      </c>
      <c r="C659">
        <v>80</v>
      </c>
      <c r="D659">
        <v>27</v>
      </c>
      <c r="E659" s="1">
        <v>0.33750000000000002</v>
      </c>
      <c r="F659">
        <v>80</v>
      </c>
      <c r="G659">
        <v>27</v>
      </c>
      <c r="H659">
        <v>0</v>
      </c>
      <c r="I659">
        <v>0</v>
      </c>
      <c r="J659">
        <v>4</v>
      </c>
      <c r="K659">
        <v>0</v>
      </c>
      <c r="L659">
        <v>23</v>
      </c>
      <c r="M659">
        <v>0</v>
      </c>
      <c r="N659">
        <f t="shared" si="253"/>
        <v>0.85185185185185186</v>
      </c>
      <c r="O659">
        <f t="shared" si="254"/>
        <v>0.14814814814814814</v>
      </c>
      <c r="P659">
        <f t="shared" si="250"/>
        <v>2.8518518518518521</v>
      </c>
      <c r="Q659" t="str">
        <f t="shared" si="255"/>
        <v>39</v>
      </c>
      <c r="R659" t="s">
        <v>926</v>
      </c>
      <c r="S659">
        <v>39</v>
      </c>
      <c r="T659" t="b">
        <f t="shared" si="243"/>
        <v>1</v>
      </c>
      <c r="U659">
        <f t="shared" si="257"/>
        <v>6.3679245283018871E-3</v>
      </c>
      <c r="V659">
        <f t="shared" si="251"/>
        <v>1</v>
      </c>
      <c r="W659">
        <f t="shared" si="252"/>
        <v>1</v>
      </c>
    </row>
    <row r="660" spans="1:23" x14ac:dyDescent="0.3">
      <c r="A660" t="s">
        <v>931</v>
      </c>
      <c r="B660" t="s">
        <v>932</v>
      </c>
      <c r="C660">
        <v>153</v>
      </c>
      <c r="D660">
        <v>90</v>
      </c>
      <c r="E660" s="1">
        <v>0.58819999999999995</v>
      </c>
      <c r="F660">
        <v>153</v>
      </c>
      <c r="G660">
        <v>89</v>
      </c>
      <c r="H660">
        <v>0</v>
      </c>
      <c r="I660">
        <v>0</v>
      </c>
      <c r="J660">
        <v>39</v>
      </c>
      <c r="K660">
        <v>1</v>
      </c>
      <c r="L660">
        <v>49</v>
      </c>
      <c r="M660">
        <v>0</v>
      </c>
      <c r="N660">
        <f t="shared" si="253"/>
        <v>0.550561797752809</v>
      </c>
      <c r="O660">
        <f t="shared" si="254"/>
        <v>0.43820224719101125</v>
      </c>
      <c r="P660">
        <f t="shared" si="250"/>
        <v>2.5505617977528088</v>
      </c>
      <c r="Q660" t="str">
        <f t="shared" si="255"/>
        <v>39</v>
      </c>
      <c r="R660" t="s">
        <v>926</v>
      </c>
      <c r="S660">
        <v>39</v>
      </c>
      <c r="T660" t="b">
        <f t="shared" si="243"/>
        <v>1</v>
      </c>
      <c r="U660">
        <f t="shared" si="257"/>
        <v>2.0990566037735848E-2</v>
      </c>
      <c r="V660">
        <f t="shared" si="251"/>
        <v>1</v>
      </c>
      <c r="W660">
        <f t="shared" si="252"/>
        <v>1</v>
      </c>
    </row>
    <row r="661" spans="1:23" x14ac:dyDescent="0.3">
      <c r="A661" t="s">
        <v>933</v>
      </c>
      <c r="B661" t="s">
        <v>934</v>
      </c>
      <c r="C661">
        <v>403</v>
      </c>
      <c r="D661">
        <v>222</v>
      </c>
      <c r="E661" s="1">
        <v>0.55089999999999995</v>
      </c>
      <c r="F661">
        <v>403</v>
      </c>
      <c r="G661">
        <v>219</v>
      </c>
      <c r="H661">
        <v>3</v>
      </c>
      <c r="I661">
        <v>2</v>
      </c>
      <c r="J661">
        <v>86</v>
      </c>
      <c r="K661">
        <v>3</v>
      </c>
      <c r="L661">
        <v>124</v>
      </c>
      <c r="M661">
        <v>1</v>
      </c>
      <c r="N661">
        <f t="shared" si="253"/>
        <v>0.56621004566210043</v>
      </c>
      <c r="O661">
        <f t="shared" si="254"/>
        <v>0.39269406392694062</v>
      </c>
      <c r="P661">
        <f t="shared" si="250"/>
        <v>2.5662100456621006</v>
      </c>
      <c r="Q661" t="str">
        <f t="shared" si="255"/>
        <v>39</v>
      </c>
      <c r="R661" t="s">
        <v>212</v>
      </c>
      <c r="S661">
        <v>39</v>
      </c>
      <c r="T661" t="b">
        <f t="shared" si="243"/>
        <v>1</v>
      </c>
      <c r="U661">
        <f t="shared" si="257"/>
        <v>5.1650943396226418E-2</v>
      </c>
      <c r="V661">
        <f t="shared" si="251"/>
        <v>1</v>
      </c>
      <c r="W661">
        <f t="shared" si="252"/>
        <v>1</v>
      </c>
    </row>
    <row r="662" spans="1:23" x14ac:dyDescent="0.3">
      <c r="A662" t="s">
        <v>935</v>
      </c>
      <c r="B662" t="s">
        <v>936</v>
      </c>
      <c r="C662">
        <v>269</v>
      </c>
      <c r="D662">
        <v>151</v>
      </c>
      <c r="E662" s="1">
        <v>0.56130000000000002</v>
      </c>
      <c r="F662">
        <v>269</v>
      </c>
      <c r="G662">
        <v>150</v>
      </c>
      <c r="H662">
        <v>2</v>
      </c>
      <c r="I662">
        <v>1</v>
      </c>
      <c r="J662">
        <v>70</v>
      </c>
      <c r="K662">
        <v>2</v>
      </c>
      <c r="L662">
        <v>75</v>
      </c>
      <c r="M662">
        <v>0</v>
      </c>
      <c r="N662">
        <f t="shared" si="253"/>
        <v>0.5</v>
      </c>
      <c r="O662">
        <f t="shared" si="254"/>
        <v>0.46666666666666667</v>
      </c>
      <c r="P662">
        <f t="shared" si="250"/>
        <v>2.5</v>
      </c>
      <c r="Q662" t="str">
        <f t="shared" si="255"/>
        <v>39</v>
      </c>
      <c r="R662" t="s">
        <v>926</v>
      </c>
      <c r="S662">
        <v>39</v>
      </c>
      <c r="T662" t="b">
        <f t="shared" si="243"/>
        <v>1</v>
      </c>
      <c r="U662">
        <f t="shared" si="257"/>
        <v>3.5377358490566037E-2</v>
      </c>
      <c r="V662">
        <f t="shared" si="251"/>
        <v>1</v>
      </c>
      <c r="W662">
        <f t="shared" si="252"/>
        <v>1</v>
      </c>
    </row>
    <row r="663" spans="1:23" x14ac:dyDescent="0.3">
      <c r="A663" t="s">
        <v>937</v>
      </c>
      <c r="B663" t="s">
        <v>938</v>
      </c>
      <c r="C663">
        <v>100</v>
      </c>
      <c r="D663">
        <v>64</v>
      </c>
      <c r="E663" s="1">
        <v>0.64</v>
      </c>
      <c r="F663">
        <v>100</v>
      </c>
      <c r="G663">
        <v>64</v>
      </c>
      <c r="H663">
        <v>0</v>
      </c>
      <c r="I663">
        <v>0</v>
      </c>
      <c r="J663">
        <v>27</v>
      </c>
      <c r="K663">
        <v>0</v>
      </c>
      <c r="L663">
        <v>37</v>
      </c>
      <c r="M663">
        <v>0</v>
      </c>
      <c r="N663">
        <f t="shared" si="253"/>
        <v>0.578125</v>
      </c>
      <c r="O663">
        <f t="shared" si="254"/>
        <v>0.421875</v>
      </c>
      <c r="P663">
        <f t="shared" si="250"/>
        <v>2.578125</v>
      </c>
      <c r="Q663" t="str">
        <f t="shared" si="255"/>
        <v>39</v>
      </c>
      <c r="R663" t="s">
        <v>926</v>
      </c>
      <c r="S663">
        <v>39</v>
      </c>
      <c r="T663" t="b">
        <f t="shared" si="243"/>
        <v>1</v>
      </c>
      <c r="U663">
        <f t="shared" si="257"/>
        <v>1.509433962264151E-2</v>
      </c>
      <c r="V663">
        <f t="shared" si="251"/>
        <v>1</v>
      </c>
      <c r="W663">
        <f t="shared" si="252"/>
        <v>1</v>
      </c>
    </row>
    <row r="664" spans="1:23" x14ac:dyDescent="0.3">
      <c r="A664" t="s">
        <v>939</v>
      </c>
      <c r="B664" t="s">
        <v>940</v>
      </c>
      <c r="C664">
        <v>473</v>
      </c>
      <c r="D664">
        <v>222</v>
      </c>
      <c r="E664" s="1">
        <v>0.46929999999999999</v>
      </c>
      <c r="F664">
        <v>473</v>
      </c>
      <c r="G664">
        <v>222</v>
      </c>
      <c r="H664">
        <v>3</v>
      </c>
      <c r="I664">
        <v>1</v>
      </c>
      <c r="J664">
        <v>87</v>
      </c>
      <c r="K664">
        <v>4</v>
      </c>
      <c r="L664">
        <v>127</v>
      </c>
      <c r="M664">
        <v>0</v>
      </c>
      <c r="N664">
        <f t="shared" si="253"/>
        <v>0.57207207207207211</v>
      </c>
      <c r="O664">
        <f t="shared" si="254"/>
        <v>0.39189189189189189</v>
      </c>
      <c r="P664">
        <f t="shared" si="250"/>
        <v>2.5720720720720722</v>
      </c>
      <c r="Q664" t="str">
        <f t="shared" si="255"/>
        <v>39</v>
      </c>
      <c r="R664" t="s">
        <v>212</v>
      </c>
      <c r="S664">
        <v>39</v>
      </c>
      <c r="T664" t="b">
        <f t="shared" si="243"/>
        <v>1</v>
      </c>
      <c r="U664">
        <f t="shared" si="257"/>
        <v>5.2358490566037738E-2</v>
      </c>
      <c r="V664">
        <f t="shared" si="251"/>
        <v>1</v>
      </c>
      <c r="W664">
        <f t="shared" si="252"/>
        <v>1</v>
      </c>
    </row>
    <row r="665" spans="1:23" x14ac:dyDescent="0.3">
      <c r="A665" t="s">
        <v>941</v>
      </c>
      <c r="B665" t="s">
        <v>942</v>
      </c>
      <c r="C665">
        <v>261</v>
      </c>
      <c r="D665">
        <v>152</v>
      </c>
      <c r="E665" s="1">
        <v>0.58240000000000003</v>
      </c>
      <c r="F665">
        <v>261</v>
      </c>
      <c r="G665">
        <v>152</v>
      </c>
      <c r="H665">
        <v>4</v>
      </c>
      <c r="I665">
        <v>1</v>
      </c>
      <c r="J665">
        <v>40</v>
      </c>
      <c r="K665">
        <v>0</v>
      </c>
      <c r="L665">
        <v>106</v>
      </c>
      <c r="M665">
        <v>1</v>
      </c>
      <c r="N665">
        <f t="shared" si="253"/>
        <v>0.69736842105263153</v>
      </c>
      <c r="O665">
        <f t="shared" si="254"/>
        <v>0.26315789473684209</v>
      </c>
      <c r="P665">
        <f t="shared" si="250"/>
        <v>2.6973684210526314</v>
      </c>
      <c r="Q665" t="str">
        <f t="shared" si="255"/>
        <v>39</v>
      </c>
      <c r="R665" t="s">
        <v>212</v>
      </c>
      <c r="S665">
        <v>39</v>
      </c>
      <c r="T665" t="b">
        <f t="shared" si="243"/>
        <v>1</v>
      </c>
      <c r="U665">
        <f t="shared" si="257"/>
        <v>3.5849056603773584E-2</v>
      </c>
      <c r="V665">
        <f t="shared" si="251"/>
        <v>1</v>
      </c>
      <c r="W665">
        <f t="shared" si="252"/>
        <v>1</v>
      </c>
    </row>
    <row r="666" spans="1:23" x14ac:dyDescent="0.3">
      <c r="A666" t="s">
        <v>943</v>
      </c>
      <c r="B666" t="s">
        <v>944</v>
      </c>
      <c r="C666">
        <v>176</v>
      </c>
      <c r="D666">
        <v>123</v>
      </c>
      <c r="E666" s="1">
        <v>0.69889999999999997</v>
      </c>
      <c r="F666">
        <v>176</v>
      </c>
      <c r="G666">
        <v>123</v>
      </c>
      <c r="H666">
        <v>0</v>
      </c>
      <c r="I666">
        <v>1</v>
      </c>
      <c r="J666">
        <v>72</v>
      </c>
      <c r="K666">
        <v>1</v>
      </c>
      <c r="L666">
        <v>49</v>
      </c>
      <c r="M666">
        <v>0</v>
      </c>
      <c r="N666">
        <f t="shared" si="253"/>
        <v>0.3983739837398374</v>
      </c>
      <c r="O666">
        <f t="shared" si="254"/>
        <v>0.58536585365853655</v>
      </c>
      <c r="P666">
        <f t="shared" si="250"/>
        <v>0.58536585365853655</v>
      </c>
      <c r="Q666" t="str">
        <f t="shared" si="255"/>
        <v>39</v>
      </c>
      <c r="R666" t="s">
        <v>926</v>
      </c>
      <c r="S666">
        <v>39</v>
      </c>
      <c r="T666" t="b">
        <f t="shared" si="243"/>
        <v>1</v>
      </c>
      <c r="U666">
        <f t="shared" si="257"/>
        <v>2.9009433962264151E-2</v>
      </c>
      <c r="V666">
        <f t="shared" si="251"/>
        <v>1</v>
      </c>
      <c r="W666">
        <f t="shared" si="252"/>
        <v>1</v>
      </c>
    </row>
    <row r="667" spans="1:23" x14ac:dyDescent="0.3">
      <c r="A667" t="s">
        <v>945</v>
      </c>
      <c r="B667" t="s">
        <v>946</v>
      </c>
      <c r="C667">
        <v>390</v>
      </c>
      <c r="D667">
        <v>234</v>
      </c>
      <c r="E667" s="1">
        <v>0.6</v>
      </c>
      <c r="F667">
        <v>390</v>
      </c>
      <c r="G667">
        <v>229</v>
      </c>
      <c r="H667">
        <v>5</v>
      </c>
      <c r="I667">
        <v>0</v>
      </c>
      <c r="J667">
        <v>138</v>
      </c>
      <c r="K667">
        <v>1</v>
      </c>
      <c r="L667">
        <v>85</v>
      </c>
      <c r="M667">
        <v>0</v>
      </c>
      <c r="N667">
        <f t="shared" si="253"/>
        <v>0.37117903930131002</v>
      </c>
      <c r="O667">
        <f t="shared" si="254"/>
        <v>0.6026200873362445</v>
      </c>
      <c r="P667">
        <f t="shared" si="250"/>
        <v>0.6026200873362445</v>
      </c>
      <c r="Q667" t="str">
        <f t="shared" si="255"/>
        <v>39</v>
      </c>
      <c r="R667" t="s">
        <v>212</v>
      </c>
      <c r="S667">
        <v>39</v>
      </c>
      <c r="T667" t="b">
        <f t="shared" si="243"/>
        <v>1</v>
      </c>
      <c r="U667">
        <f t="shared" si="257"/>
        <v>5.4009433962264153E-2</v>
      </c>
      <c r="V667">
        <f t="shared" si="251"/>
        <v>1</v>
      </c>
      <c r="W667">
        <f t="shared" si="252"/>
        <v>1</v>
      </c>
    </row>
    <row r="668" spans="1:23" x14ac:dyDescent="0.3">
      <c r="A668" t="s">
        <v>947</v>
      </c>
      <c r="B668" t="s">
        <v>948</v>
      </c>
      <c r="C668">
        <v>1015</v>
      </c>
      <c r="D668">
        <v>422</v>
      </c>
      <c r="E668" s="1">
        <v>0.4158</v>
      </c>
      <c r="F668">
        <v>1015</v>
      </c>
      <c r="G668">
        <v>422</v>
      </c>
      <c r="H668">
        <v>2</v>
      </c>
      <c r="I668">
        <v>1</v>
      </c>
      <c r="J668">
        <v>214</v>
      </c>
      <c r="K668">
        <v>2</v>
      </c>
      <c r="L668">
        <v>203</v>
      </c>
      <c r="M668">
        <v>0</v>
      </c>
      <c r="N668">
        <f t="shared" si="253"/>
        <v>0.48104265402843605</v>
      </c>
      <c r="O668">
        <f t="shared" si="254"/>
        <v>0.50710900473933651</v>
      </c>
      <c r="P668">
        <f t="shared" si="250"/>
        <v>0.50710900473933651</v>
      </c>
      <c r="Q668" t="str">
        <f t="shared" si="255"/>
        <v>39</v>
      </c>
      <c r="R668" t="s">
        <v>926</v>
      </c>
      <c r="S668">
        <v>39</v>
      </c>
      <c r="T668" t="b">
        <f t="shared" si="243"/>
        <v>1</v>
      </c>
      <c r="U668">
        <f t="shared" si="257"/>
        <v>9.9528301886792458E-2</v>
      </c>
      <c r="V668">
        <f t="shared" si="251"/>
        <v>1</v>
      </c>
      <c r="W668">
        <f t="shared" si="252"/>
        <v>1</v>
      </c>
    </row>
    <row r="669" spans="1:23" x14ac:dyDescent="0.3">
      <c r="A669" t="s">
        <v>949</v>
      </c>
      <c r="B669" t="s">
        <v>950</v>
      </c>
      <c r="C669">
        <v>1353</v>
      </c>
      <c r="D669">
        <v>579</v>
      </c>
      <c r="E669" s="1">
        <v>0.4279</v>
      </c>
      <c r="F669">
        <v>1353</v>
      </c>
      <c r="G669">
        <v>577</v>
      </c>
      <c r="H669">
        <v>4</v>
      </c>
      <c r="I669">
        <v>2</v>
      </c>
      <c r="J669">
        <v>315</v>
      </c>
      <c r="K669">
        <v>14</v>
      </c>
      <c r="L669">
        <v>242</v>
      </c>
      <c r="M669">
        <v>0</v>
      </c>
      <c r="N669">
        <f t="shared" si="253"/>
        <v>0.41941074523396882</v>
      </c>
      <c r="O669">
        <f t="shared" si="254"/>
        <v>0.54592720970537256</v>
      </c>
      <c r="P669">
        <f t="shared" si="250"/>
        <v>0.54592720970537256</v>
      </c>
      <c r="Q669" t="str">
        <f t="shared" si="255"/>
        <v>39</v>
      </c>
      <c r="R669" t="s">
        <v>926</v>
      </c>
      <c r="S669">
        <v>39</v>
      </c>
      <c r="T669" t="b">
        <f t="shared" si="243"/>
        <v>1</v>
      </c>
      <c r="U669">
        <f t="shared" si="257"/>
        <v>0.13608490566037737</v>
      </c>
      <c r="V669">
        <f t="shared" si="251"/>
        <v>1</v>
      </c>
      <c r="W669">
        <f t="shared" si="252"/>
        <v>1</v>
      </c>
    </row>
    <row r="670" spans="1:23" x14ac:dyDescent="0.3">
      <c r="A670" t="s">
        <v>951</v>
      </c>
      <c r="B670" t="s">
        <v>952</v>
      </c>
      <c r="C670">
        <v>87</v>
      </c>
      <c r="D670">
        <v>39</v>
      </c>
      <c r="E670" s="1">
        <v>0.44829999999999998</v>
      </c>
      <c r="F670">
        <v>87</v>
      </c>
      <c r="G670">
        <v>38</v>
      </c>
      <c r="H670">
        <v>2</v>
      </c>
      <c r="I670">
        <v>4</v>
      </c>
      <c r="J670">
        <v>11</v>
      </c>
      <c r="K670">
        <v>1</v>
      </c>
      <c r="L670">
        <v>20</v>
      </c>
      <c r="M670">
        <v>0</v>
      </c>
      <c r="N670">
        <f t="shared" si="253"/>
        <v>0.52631578947368418</v>
      </c>
      <c r="O670">
        <f t="shared" si="254"/>
        <v>0.28947368421052633</v>
      </c>
      <c r="P670">
        <f t="shared" si="250"/>
        <v>2.5263157894736841</v>
      </c>
      <c r="Q670" t="str">
        <f t="shared" si="255"/>
        <v>39</v>
      </c>
      <c r="R670" t="s">
        <v>212</v>
      </c>
      <c r="S670">
        <v>39</v>
      </c>
      <c r="T670" t="b">
        <f t="shared" si="243"/>
        <v>1</v>
      </c>
      <c r="U670">
        <f t="shared" si="257"/>
        <v>8.962264150943396E-3</v>
      </c>
      <c r="V670">
        <f t="shared" si="251"/>
        <v>1</v>
      </c>
      <c r="W670">
        <f t="shared" si="252"/>
        <v>1</v>
      </c>
    </row>
    <row r="671" spans="1:23" x14ac:dyDescent="0.3">
      <c r="A671" t="s">
        <v>953</v>
      </c>
      <c r="B671" t="s">
        <v>954</v>
      </c>
      <c r="C671">
        <v>305</v>
      </c>
      <c r="D671">
        <v>173</v>
      </c>
      <c r="E671" s="1">
        <v>0.56720000000000004</v>
      </c>
      <c r="F671">
        <v>305</v>
      </c>
      <c r="G671">
        <v>171</v>
      </c>
      <c r="H671">
        <v>4</v>
      </c>
      <c r="I671">
        <v>2</v>
      </c>
      <c r="J671">
        <v>92</v>
      </c>
      <c r="K671">
        <v>0</v>
      </c>
      <c r="L671">
        <v>73</v>
      </c>
      <c r="M671">
        <v>0</v>
      </c>
      <c r="N671">
        <f t="shared" si="253"/>
        <v>0.42690058479532161</v>
      </c>
      <c r="O671">
        <f t="shared" si="254"/>
        <v>0.53801169590643272</v>
      </c>
      <c r="P671">
        <f t="shared" si="250"/>
        <v>0.53801169590643272</v>
      </c>
      <c r="Q671" t="str">
        <f t="shared" si="255"/>
        <v>39</v>
      </c>
      <c r="R671" t="s">
        <v>212</v>
      </c>
      <c r="S671">
        <v>39</v>
      </c>
      <c r="T671" t="b">
        <f t="shared" si="243"/>
        <v>1</v>
      </c>
      <c r="U671">
        <f t="shared" si="257"/>
        <v>4.0330188679245281E-2</v>
      </c>
      <c r="V671">
        <f t="shared" si="251"/>
        <v>1</v>
      </c>
      <c r="W671">
        <f t="shared" si="252"/>
        <v>1</v>
      </c>
    </row>
    <row r="672" spans="1:23" x14ac:dyDescent="0.3">
      <c r="A672" t="s">
        <v>955</v>
      </c>
      <c r="B672" t="s">
        <v>956</v>
      </c>
      <c r="C672">
        <v>55</v>
      </c>
      <c r="D672">
        <v>28</v>
      </c>
      <c r="E672" s="1">
        <v>0.5091</v>
      </c>
      <c r="F672">
        <v>55</v>
      </c>
      <c r="G672">
        <v>28</v>
      </c>
      <c r="H672">
        <v>2</v>
      </c>
      <c r="I672">
        <v>2</v>
      </c>
      <c r="J672">
        <v>16</v>
      </c>
      <c r="K672">
        <v>0</v>
      </c>
      <c r="L672">
        <v>8</v>
      </c>
      <c r="M672">
        <v>0</v>
      </c>
      <c r="N672">
        <f t="shared" si="253"/>
        <v>0.2857142857142857</v>
      </c>
      <c r="O672">
        <f t="shared" si="254"/>
        <v>0.5714285714285714</v>
      </c>
      <c r="P672">
        <f t="shared" si="250"/>
        <v>0.5714285714285714</v>
      </c>
      <c r="Q672" t="str">
        <f t="shared" si="255"/>
        <v>39</v>
      </c>
      <c r="R672" t="s">
        <v>212</v>
      </c>
      <c r="S672">
        <v>39</v>
      </c>
      <c r="T672" t="b">
        <f t="shared" ref="T672:T722" si="258">IF(S672="","",ISNUMBER(S672))</f>
        <v>1</v>
      </c>
      <c r="U672">
        <f t="shared" si="257"/>
        <v>6.6037735849056606E-3</v>
      </c>
      <c r="V672">
        <f t="shared" si="251"/>
        <v>1</v>
      </c>
      <c r="W672">
        <f t="shared" si="252"/>
        <v>1</v>
      </c>
    </row>
    <row r="673" spans="1:23" x14ac:dyDescent="0.3">
      <c r="A673" t="s">
        <v>957</v>
      </c>
      <c r="B673" t="s">
        <v>958</v>
      </c>
      <c r="C673">
        <v>403</v>
      </c>
      <c r="D673">
        <v>264</v>
      </c>
      <c r="E673" s="1">
        <v>0.65510000000000002</v>
      </c>
      <c r="F673">
        <v>403</v>
      </c>
      <c r="G673">
        <v>259</v>
      </c>
      <c r="H673">
        <v>10</v>
      </c>
      <c r="I673">
        <v>1</v>
      </c>
      <c r="J673">
        <v>70</v>
      </c>
      <c r="K673">
        <v>1</v>
      </c>
      <c r="L673">
        <v>176</v>
      </c>
      <c r="M673">
        <v>1</v>
      </c>
      <c r="N673">
        <f t="shared" si="253"/>
        <v>0.67953667953667951</v>
      </c>
      <c r="O673">
        <f t="shared" si="254"/>
        <v>0.27027027027027029</v>
      </c>
      <c r="P673">
        <f t="shared" si="250"/>
        <v>2.6795366795366795</v>
      </c>
      <c r="Q673" t="str">
        <f t="shared" si="255"/>
        <v>39</v>
      </c>
      <c r="R673" t="s">
        <v>926</v>
      </c>
      <c r="S673">
        <v>39</v>
      </c>
      <c r="T673" t="b">
        <f t="shared" si="258"/>
        <v>1</v>
      </c>
      <c r="U673">
        <f t="shared" si="257"/>
        <v>6.1084905660377359E-2</v>
      </c>
      <c r="V673">
        <f t="shared" si="251"/>
        <v>1</v>
      </c>
      <c r="W673">
        <f t="shared" si="252"/>
        <v>1</v>
      </c>
    </row>
    <row r="674" spans="1:23" x14ac:dyDescent="0.3">
      <c r="A674" t="s">
        <v>959</v>
      </c>
      <c r="B674" t="s">
        <v>960</v>
      </c>
      <c r="C674">
        <v>229</v>
      </c>
      <c r="D674">
        <v>100</v>
      </c>
      <c r="E674" s="1">
        <v>0.43669999999999998</v>
      </c>
      <c r="F674">
        <v>229</v>
      </c>
      <c r="G674">
        <v>99</v>
      </c>
      <c r="H674">
        <v>0</v>
      </c>
      <c r="I674">
        <v>0</v>
      </c>
      <c r="J674">
        <v>39</v>
      </c>
      <c r="K674">
        <v>1</v>
      </c>
      <c r="L674">
        <v>59</v>
      </c>
      <c r="M674">
        <v>0</v>
      </c>
      <c r="N674">
        <f t="shared" si="253"/>
        <v>0.59595959595959591</v>
      </c>
      <c r="O674">
        <f t="shared" si="254"/>
        <v>0.39393939393939392</v>
      </c>
      <c r="P674">
        <f t="shared" si="250"/>
        <v>2.595959595959596</v>
      </c>
      <c r="Q674" t="str">
        <f t="shared" si="255"/>
        <v>39</v>
      </c>
      <c r="R674" t="s">
        <v>212</v>
      </c>
      <c r="S674">
        <v>39</v>
      </c>
      <c r="T674" t="b">
        <f t="shared" si="258"/>
        <v>1</v>
      </c>
      <c r="U674">
        <f t="shared" si="257"/>
        <v>2.3349056603773583E-2</v>
      </c>
      <c r="V674">
        <f t="shared" si="251"/>
        <v>1</v>
      </c>
      <c r="W674">
        <f t="shared" si="252"/>
        <v>1</v>
      </c>
    </row>
    <row r="675" spans="1:23" x14ac:dyDescent="0.3">
      <c r="A675" t="s">
        <v>961</v>
      </c>
      <c r="B675" t="s">
        <v>962</v>
      </c>
      <c r="C675">
        <v>133</v>
      </c>
      <c r="D675">
        <v>84</v>
      </c>
      <c r="E675" s="1">
        <v>0.63160000000000005</v>
      </c>
      <c r="F675">
        <v>133</v>
      </c>
      <c r="G675">
        <v>84</v>
      </c>
      <c r="H675">
        <v>1</v>
      </c>
      <c r="I675">
        <v>0</v>
      </c>
      <c r="J675">
        <v>55</v>
      </c>
      <c r="K675">
        <v>0</v>
      </c>
      <c r="L675">
        <v>28</v>
      </c>
      <c r="M675">
        <v>0</v>
      </c>
      <c r="N675">
        <f t="shared" si="253"/>
        <v>0.33333333333333331</v>
      </c>
      <c r="O675">
        <f t="shared" si="254"/>
        <v>0.65476190476190477</v>
      </c>
      <c r="P675">
        <f t="shared" si="250"/>
        <v>0.65476190476190477</v>
      </c>
      <c r="Q675" t="str">
        <f t="shared" si="255"/>
        <v>39</v>
      </c>
      <c r="R675" t="s">
        <v>926</v>
      </c>
      <c r="S675">
        <v>39</v>
      </c>
      <c r="T675" t="b">
        <f t="shared" si="258"/>
        <v>1</v>
      </c>
      <c r="U675">
        <f t="shared" si="257"/>
        <v>1.981132075471698E-2</v>
      </c>
      <c r="V675">
        <f t="shared" si="251"/>
        <v>1</v>
      </c>
      <c r="W675">
        <f t="shared" si="252"/>
        <v>1</v>
      </c>
    </row>
    <row r="676" spans="1:23" x14ac:dyDescent="0.3">
      <c r="A676" t="s">
        <v>963</v>
      </c>
      <c r="B676" t="s">
        <v>964</v>
      </c>
      <c r="C676">
        <v>305</v>
      </c>
      <c r="D676">
        <v>156</v>
      </c>
      <c r="E676" s="1">
        <v>0.51149999999999995</v>
      </c>
      <c r="F676">
        <v>305</v>
      </c>
      <c r="G676">
        <v>155</v>
      </c>
      <c r="H676">
        <v>2</v>
      </c>
      <c r="I676">
        <v>0</v>
      </c>
      <c r="J676">
        <v>51</v>
      </c>
      <c r="K676">
        <v>1</v>
      </c>
      <c r="L676">
        <v>101</v>
      </c>
      <c r="M676">
        <v>0</v>
      </c>
      <c r="N676">
        <f t="shared" si="253"/>
        <v>0.65161290322580645</v>
      </c>
      <c r="O676">
        <f t="shared" si="254"/>
        <v>0.32903225806451614</v>
      </c>
      <c r="P676">
        <f t="shared" si="250"/>
        <v>2.6516129032258062</v>
      </c>
      <c r="Q676" t="str">
        <f t="shared" si="255"/>
        <v>39</v>
      </c>
      <c r="R676" t="s">
        <v>212</v>
      </c>
      <c r="S676">
        <v>39</v>
      </c>
      <c r="T676" t="b">
        <f t="shared" si="258"/>
        <v>1</v>
      </c>
      <c r="U676">
        <f t="shared" si="257"/>
        <v>3.6556603773584904E-2</v>
      </c>
      <c r="V676">
        <f t="shared" si="251"/>
        <v>1</v>
      </c>
      <c r="W676">
        <f t="shared" si="252"/>
        <v>1</v>
      </c>
    </row>
    <row r="677" spans="1:23" x14ac:dyDescent="0.3">
      <c r="A677" t="s">
        <v>965</v>
      </c>
      <c r="B677" t="s">
        <v>966</v>
      </c>
      <c r="C677">
        <v>192</v>
      </c>
      <c r="D677">
        <v>86</v>
      </c>
      <c r="E677" s="1">
        <v>0.44790000000000002</v>
      </c>
      <c r="F677">
        <v>192</v>
      </c>
      <c r="G677">
        <v>84</v>
      </c>
      <c r="H677">
        <v>3</v>
      </c>
      <c r="I677">
        <v>1</v>
      </c>
      <c r="J677">
        <v>45</v>
      </c>
      <c r="K677">
        <v>0</v>
      </c>
      <c r="L677">
        <v>35</v>
      </c>
      <c r="M677">
        <v>0</v>
      </c>
      <c r="N677">
        <f t="shared" si="253"/>
        <v>0.41666666666666669</v>
      </c>
      <c r="O677">
        <f t="shared" si="254"/>
        <v>0.5357142857142857</v>
      </c>
      <c r="P677">
        <f t="shared" si="250"/>
        <v>0.5357142857142857</v>
      </c>
      <c r="Q677" t="str">
        <f t="shared" si="255"/>
        <v>39</v>
      </c>
      <c r="R677" t="s">
        <v>926</v>
      </c>
      <c r="S677">
        <v>39</v>
      </c>
      <c r="T677" t="b">
        <f t="shared" si="258"/>
        <v>1</v>
      </c>
      <c r="U677">
        <f t="shared" si="257"/>
        <v>1.981132075471698E-2</v>
      </c>
      <c r="V677">
        <f t="shared" si="251"/>
        <v>1</v>
      </c>
      <c r="W677">
        <f t="shared" si="252"/>
        <v>1</v>
      </c>
    </row>
    <row r="678" spans="1:23" x14ac:dyDescent="0.3">
      <c r="A678" t="s">
        <v>967</v>
      </c>
      <c r="B678" t="s">
        <v>968</v>
      </c>
      <c r="C678">
        <v>267</v>
      </c>
      <c r="D678">
        <v>127</v>
      </c>
      <c r="E678" s="1">
        <v>0.47570000000000001</v>
      </c>
      <c r="F678">
        <v>267</v>
      </c>
      <c r="G678">
        <v>127</v>
      </c>
      <c r="H678">
        <v>3</v>
      </c>
      <c r="I678">
        <v>1</v>
      </c>
      <c r="J678">
        <v>43</v>
      </c>
      <c r="K678">
        <v>1</v>
      </c>
      <c r="L678">
        <v>79</v>
      </c>
      <c r="M678">
        <v>0</v>
      </c>
      <c r="N678">
        <f t="shared" si="253"/>
        <v>0.62204724409448819</v>
      </c>
      <c r="O678">
        <f t="shared" si="254"/>
        <v>0.33858267716535434</v>
      </c>
      <c r="P678">
        <f t="shared" si="250"/>
        <v>2.622047244094488</v>
      </c>
      <c r="Q678" t="str">
        <f t="shared" si="255"/>
        <v>39</v>
      </c>
      <c r="R678" t="s">
        <v>926</v>
      </c>
      <c r="S678">
        <v>39</v>
      </c>
      <c r="T678" t="b">
        <f t="shared" si="258"/>
        <v>1</v>
      </c>
      <c r="U678">
        <f t="shared" si="257"/>
        <v>2.9952830188679246E-2</v>
      </c>
      <c r="V678">
        <f t="shared" si="251"/>
        <v>1</v>
      </c>
      <c r="W678">
        <f t="shared" si="252"/>
        <v>1</v>
      </c>
    </row>
    <row r="679" spans="1:23" x14ac:dyDescent="0.3">
      <c r="A679" t="s">
        <v>969</v>
      </c>
      <c r="B679" t="s">
        <v>970</v>
      </c>
      <c r="C679">
        <v>155</v>
      </c>
      <c r="D679">
        <v>85</v>
      </c>
      <c r="E679" s="1">
        <v>0.5484</v>
      </c>
      <c r="F679">
        <v>155</v>
      </c>
      <c r="G679">
        <v>85</v>
      </c>
      <c r="H679">
        <v>0</v>
      </c>
      <c r="I679">
        <v>0</v>
      </c>
      <c r="J679">
        <v>52</v>
      </c>
      <c r="K679">
        <v>0</v>
      </c>
      <c r="L679">
        <v>33</v>
      </c>
      <c r="M679">
        <v>0</v>
      </c>
      <c r="N679">
        <f t="shared" si="253"/>
        <v>0.38823529411764707</v>
      </c>
      <c r="O679">
        <f t="shared" si="254"/>
        <v>0.61176470588235299</v>
      </c>
      <c r="P679">
        <f t="shared" si="250"/>
        <v>0.61176470588235299</v>
      </c>
      <c r="Q679" t="str">
        <f t="shared" si="255"/>
        <v>39</v>
      </c>
      <c r="R679" t="s">
        <v>926</v>
      </c>
      <c r="S679">
        <v>39</v>
      </c>
      <c r="T679" t="b">
        <f t="shared" si="258"/>
        <v>1</v>
      </c>
      <c r="U679">
        <f t="shared" si="257"/>
        <v>2.0047169811320754E-2</v>
      </c>
      <c r="V679">
        <f t="shared" si="251"/>
        <v>1</v>
      </c>
      <c r="W679">
        <f t="shared" si="252"/>
        <v>1</v>
      </c>
    </row>
    <row r="680" spans="1:23" x14ac:dyDescent="0.3">
      <c r="A680" t="s">
        <v>971</v>
      </c>
      <c r="B680" t="s">
        <v>972</v>
      </c>
      <c r="C680">
        <v>497</v>
      </c>
      <c r="D680">
        <v>252</v>
      </c>
      <c r="E680" s="1">
        <v>0.50700000000000001</v>
      </c>
      <c r="F680">
        <v>497</v>
      </c>
      <c r="G680">
        <v>248</v>
      </c>
      <c r="H680">
        <v>1</v>
      </c>
      <c r="I680">
        <v>0</v>
      </c>
      <c r="J680">
        <v>135</v>
      </c>
      <c r="K680">
        <v>0</v>
      </c>
      <c r="L680">
        <v>111</v>
      </c>
      <c r="M680">
        <v>1</v>
      </c>
      <c r="N680">
        <f t="shared" si="253"/>
        <v>0.44758064516129031</v>
      </c>
      <c r="O680">
        <f t="shared" si="254"/>
        <v>0.54435483870967738</v>
      </c>
      <c r="P680">
        <f t="shared" si="250"/>
        <v>0.54435483870967738</v>
      </c>
      <c r="Q680" t="str">
        <f t="shared" si="255"/>
        <v>39</v>
      </c>
      <c r="R680" t="s">
        <v>926</v>
      </c>
      <c r="S680">
        <v>39</v>
      </c>
      <c r="T680" t="b">
        <f t="shared" si="258"/>
        <v>1</v>
      </c>
      <c r="U680">
        <f t="shared" si="257"/>
        <v>5.849056603773585E-2</v>
      </c>
      <c r="V680">
        <f t="shared" si="251"/>
        <v>1</v>
      </c>
      <c r="W680">
        <f t="shared" si="252"/>
        <v>1</v>
      </c>
    </row>
    <row r="681" spans="1:23" x14ac:dyDescent="0.3">
      <c r="A681" t="s">
        <v>973</v>
      </c>
      <c r="B681" t="s">
        <v>974</v>
      </c>
      <c r="C681">
        <v>85</v>
      </c>
      <c r="D681">
        <v>66</v>
      </c>
      <c r="E681" s="1">
        <v>0.77649999999999997</v>
      </c>
      <c r="F681">
        <v>85</v>
      </c>
      <c r="G681">
        <v>66</v>
      </c>
      <c r="H681">
        <v>0</v>
      </c>
      <c r="I681">
        <v>0</v>
      </c>
      <c r="J681">
        <v>17</v>
      </c>
      <c r="K681">
        <v>1</v>
      </c>
      <c r="L681">
        <v>48</v>
      </c>
      <c r="M681">
        <v>0</v>
      </c>
      <c r="N681">
        <f t="shared" si="253"/>
        <v>0.72727272727272729</v>
      </c>
      <c r="O681">
        <f t="shared" si="254"/>
        <v>0.25757575757575757</v>
      </c>
      <c r="P681">
        <f t="shared" si="250"/>
        <v>2.7272727272727275</v>
      </c>
      <c r="Q681" t="str">
        <f t="shared" si="255"/>
        <v>39</v>
      </c>
      <c r="R681" t="s">
        <v>926</v>
      </c>
      <c r="S681">
        <v>39</v>
      </c>
      <c r="T681" t="b">
        <f t="shared" si="258"/>
        <v>1</v>
      </c>
      <c r="U681">
        <f t="shared" si="257"/>
        <v>1.5566037735849057E-2</v>
      </c>
      <c r="V681">
        <f t="shared" si="251"/>
        <v>1</v>
      </c>
      <c r="W681">
        <f t="shared" si="252"/>
        <v>1</v>
      </c>
    </row>
    <row r="682" spans="1:23" x14ac:dyDescent="0.3">
      <c r="A682" t="s">
        <v>975</v>
      </c>
      <c r="B682" t="s">
        <v>976</v>
      </c>
      <c r="C682">
        <v>154</v>
      </c>
      <c r="D682">
        <v>89</v>
      </c>
      <c r="E682" s="1">
        <v>0.57789999999999997</v>
      </c>
      <c r="F682">
        <v>154</v>
      </c>
      <c r="G682">
        <v>88</v>
      </c>
      <c r="H682">
        <v>4</v>
      </c>
      <c r="I682">
        <v>2</v>
      </c>
      <c r="J682">
        <v>33</v>
      </c>
      <c r="K682">
        <v>2</v>
      </c>
      <c r="L682">
        <v>47</v>
      </c>
      <c r="M682">
        <v>0</v>
      </c>
      <c r="N682">
        <f t="shared" si="253"/>
        <v>0.53409090909090906</v>
      </c>
      <c r="O682">
        <f t="shared" si="254"/>
        <v>0.375</v>
      </c>
      <c r="P682">
        <f t="shared" si="250"/>
        <v>2.5340909090909092</v>
      </c>
      <c r="Q682" t="str">
        <f t="shared" si="255"/>
        <v>39</v>
      </c>
      <c r="R682" t="s">
        <v>926</v>
      </c>
      <c r="S682">
        <v>39</v>
      </c>
      <c r="T682" t="b">
        <f t="shared" si="258"/>
        <v>1</v>
      </c>
      <c r="U682">
        <f t="shared" si="257"/>
        <v>2.0754716981132074E-2</v>
      </c>
      <c r="V682">
        <f t="shared" si="251"/>
        <v>1</v>
      </c>
      <c r="W682">
        <f t="shared" si="252"/>
        <v>1</v>
      </c>
    </row>
    <row r="683" spans="1:23" x14ac:dyDescent="0.3">
      <c r="A683" t="s">
        <v>977</v>
      </c>
      <c r="B683" t="s">
        <v>41</v>
      </c>
      <c r="C683">
        <v>0</v>
      </c>
      <c r="D683">
        <v>377</v>
      </c>
      <c r="E683" t="s">
        <v>42</v>
      </c>
      <c r="F683">
        <v>0</v>
      </c>
      <c r="G683">
        <v>375</v>
      </c>
      <c r="H683">
        <v>1</v>
      </c>
      <c r="I683">
        <v>1</v>
      </c>
      <c r="J683">
        <v>166</v>
      </c>
      <c r="K683">
        <v>4</v>
      </c>
      <c r="L683">
        <v>198</v>
      </c>
      <c r="M683">
        <v>5</v>
      </c>
      <c r="N683">
        <f t="shared" si="253"/>
        <v>0.52800000000000002</v>
      </c>
      <c r="O683">
        <f t="shared" si="254"/>
        <v>0.44266666666666665</v>
      </c>
      <c r="P683">
        <f t="shared" si="250"/>
        <v>2.528</v>
      </c>
      <c r="Q683" t="str">
        <f t="shared" si="255"/>
        <v>39</v>
      </c>
      <c r="S683" t="s">
        <v>43</v>
      </c>
      <c r="T683" t="b">
        <f t="shared" si="258"/>
        <v>0</v>
      </c>
      <c r="V683">
        <f t="shared" si="251"/>
        <v>1</v>
      </c>
      <c r="W683">
        <f t="shared" si="252"/>
        <v>1</v>
      </c>
    </row>
    <row r="684" spans="1:23" x14ac:dyDescent="0.3">
      <c r="A684" t="s">
        <v>977</v>
      </c>
      <c r="B684" t="s">
        <v>44</v>
      </c>
      <c r="C684">
        <v>0</v>
      </c>
      <c r="D684">
        <v>341</v>
      </c>
      <c r="E684" t="s">
        <v>42</v>
      </c>
      <c r="F684">
        <v>0</v>
      </c>
      <c r="G684">
        <v>338</v>
      </c>
      <c r="H684">
        <v>5</v>
      </c>
      <c r="I684">
        <v>2</v>
      </c>
      <c r="J684">
        <v>146</v>
      </c>
      <c r="K684">
        <v>6</v>
      </c>
      <c r="L684">
        <v>178</v>
      </c>
      <c r="M684">
        <v>1</v>
      </c>
      <c r="N684">
        <f t="shared" si="253"/>
        <v>0.52662721893491127</v>
      </c>
      <c r="O684">
        <f t="shared" si="254"/>
        <v>0.43195266272189348</v>
      </c>
      <c r="P684">
        <f t="shared" si="250"/>
        <v>2.5266272189349115</v>
      </c>
      <c r="Q684" t="str">
        <f t="shared" si="255"/>
        <v>39</v>
      </c>
      <c r="S684" t="s">
        <v>45</v>
      </c>
      <c r="T684" t="b">
        <f t="shared" si="258"/>
        <v>0</v>
      </c>
      <c r="V684">
        <f t="shared" si="251"/>
        <v>1</v>
      </c>
      <c r="W684">
        <f t="shared" si="252"/>
        <v>1</v>
      </c>
    </row>
    <row r="685" spans="1:23" x14ac:dyDescent="0.3">
      <c r="A685" t="s">
        <v>977</v>
      </c>
      <c r="B685" t="s">
        <v>46</v>
      </c>
      <c r="C685">
        <v>0</v>
      </c>
      <c r="D685">
        <v>231</v>
      </c>
      <c r="E685" t="s">
        <v>42</v>
      </c>
      <c r="F685">
        <v>0</v>
      </c>
      <c r="G685">
        <v>231</v>
      </c>
      <c r="H685">
        <v>1</v>
      </c>
      <c r="I685">
        <v>1</v>
      </c>
      <c r="J685">
        <v>92</v>
      </c>
      <c r="K685">
        <v>6</v>
      </c>
      <c r="L685">
        <v>129</v>
      </c>
      <c r="M685">
        <v>2</v>
      </c>
      <c r="N685">
        <f t="shared" si="253"/>
        <v>0.55844155844155841</v>
      </c>
      <c r="O685">
        <f t="shared" si="254"/>
        <v>0.39826839826839827</v>
      </c>
      <c r="P685">
        <f t="shared" si="250"/>
        <v>2.5584415584415585</v>
      </c>
      <c r="Q685" t="str">
        <f t="shared" si="255"/>
        <v>39</v>
      </c>
      <c r="S685" t="s">
        <v>47</v>
      </c>
      <c r="T685" t="b">
        <f t="shared" si="258"/>
        <v>0</v>
      </c>
      <c r="V685">
        <f t="shared" si="251"/>
        <v>1</v>
      </c>
      <c r="W685">
        <f t="shared" si="252"/>
        <v>1</v>
      </c>
    </row>
    <row r="686" spans="1:23" x14ac:dyDescent="0.3">
      <c r="A686" t="s">
        <v>978</v>
      </c>
      <c r="B686" t="s">
        <v>49</v>
      </c>
      <c r="C686">
        <f>SUM(C656:C682)</f>
        <v>8388</v>
      </c>
      <c r="D686">
        <f>SUM(D656:D682)</f>
        <v>4273</v>
      </c>
      <c r="F686">
        <f t="shared" ref="F686:M686" si="259">SUM(F656:F682)</f>
        <v>8388</v>
      </c>
      <c r="G686">
        <f t="shared" si="259"/>
        <v>4240</v>
      </c>
      <c r="H686">
        <f t="shared" si="259"/>
        <v>59</v>
      </c>
      <c r="I686">
        <f t="shared" si="259"/>
        <v>23</v>
      </c>
      <c r="J686">
        <f t="shared" si="259"/>
        <v>1919</v>
      </c>
      <c r="K686">
        <f t="shared" si="259"/>
        <v>44</v>
      </c>
      <c r="L686">
        <f t="shared" si="259"/>
        <v>2190</v>
      </c>
      <c r="M686">
        <f t="shared" si="259"/>
        <v>5</v>
      </c>
      <c r="N686">
        <f t="shared" si="253"/>
        <v>0.51650943396226412</v>
      </c>
      <c r="O686">
        <f t="shared" si="254"/>
        <v>0.45259433962264151</v>
      </c>
      <c r="P686">
        <f t="shared" si="250"/>
        <v>2.516509433962264</v>
      </c>
      <c r="Q686" t="str">
        <f t="shared" si="255"/>
        <v>39</v>
      </c>
      <c r="S686" t="s">
        <v>50</v>
      </c>
      <c r="T686" t="b">
        <f t="shared" si="258"/>
        <v>0</v>
      </c>
      <c r="V686">
        <f t="shared" si="251"/>
        <v>1</v>
      </c>
      <c r="W686">
        <f t="shared" si="252"/>
        <v>1</v>
      </c>
    </row>
    <row r="687" spans="1:23" x14ac:dyDescent="0.3">
      <c r="A687" t="s">
        <v>979</v>
      </c>
      <c r="B687" t="s">
        <v>52</v>
      </c>
      <c r="G687">
        <f>SUM(G$683:G$685)*SUMIF($R$656:$R$682,$R687,$U$656:$U$682)</f>
        <v>580.42641509433963</v>
      </c>
      <c r="H687">
        <f t="shared" ref="H687:M688" si="260">SUM(H$683:H$685)*SUMIF($R$656:$R$682,$R687,$U$656:$U$682)</f>
        <v>4.3040094339622641</v>
      </c>
      <c r="I687">
        <f t="shared" si="260"/>
        <v>2.4594339622641508</v>
      </c>
      <c r="J687">
        <f t="shared" si="260"/>
        <v>248.40283018867922</v>
      </c>
      <c r="K687">
        <f t="shared" si="260"/>
        <v>9.8377358490566031</v>
      </c>
      <c r="L687">
        <f t="shared" si="260"/>
        <v>310.50353773584902</v>
      </c>
      <c r="M687">
        <f t="shared" si="260"/>
        <v>4.9188679245283016</v>
      </c>
      <c r="N687">
        <f t="shared" si="253"/>
        <v>0.53495762711864403</v>
      </c>
      <c r="O687">
        <f t="shared" si="254"/>
        <v>0.42796610169491522</v>
      </c>
      <c r="P687">
        <f t="shared" si="250"/>
        <v>2.534957627118644</v>
      </c>
      <c r="Q687" t="str">
        <f t="shared" si="255"/>
        <v>39</v>
      </c>
      <c r="R687" t="s">
        <v>926</v>
      </c>
      <c r="S687" t="s">
        <v>19</v>
      </c>
      <c r="T687" t="b">
        <f t="shared" si="258"/>
        <v>0</v>
      </c>
      <c r="U687">
        <f>SUMIF($R$656:$R$682,$R687,$U$656:$U$682)</f>
        <v>0.6148584905660377</v>
      </c>
      <c r="V687">
        <f t="shared" si="251"/>
        <v>1</v>
      </c>
      <c r="W687">
        <f t="shared" si="252"/>
        <v>0</v>
      </c>
    </row>
    <row r="688" spans="1:23" x14ac:dyDescent="0.3">
      <c r="A688" t="s">
        <v>979</v>
      </c>
      <c r="B688" t="s">
        <v>52</v>
      </c>
      <c r="G688">
        <f t="shared" ref="G688" si="261">SUM(G$683:G$685)*SUMIF($R$656:$R$682,$R688,$U$656:$U$682)</f>
        <v>363.57358490566037</v>
      </c>
      <c r="H688">
        <f t="shared" si="260"/>
        <v>2.6959905660377359</v>
      </c>
      <c r="I688">
        <f t="shared" si="260"/>
        <v>1.540566037735849</v>
      </c>
      <c r="J688">
        <f t="shared" si="260"/>
        <v>155.59716981132075</v>
      </c>
      <c r="K688">
        <f t="shared" si="260"/>
        <v>6.162264150943396</v>
      </c>
      <c r="L688">
        <f t="shared" si="260"/>
        <v>194.49646226415095</v>
      </c>
      <c r="M688">
        <f t="shared" si="260"/>
        <v>3.081132075471698</v>
      </c>
      <c r="N688">
        <f t="shared" si="253"/>
        <v>0.53495762711864414</v>
      </c>
      <c r="O688">
        <f t="shared" si="254"/>
        <v>0.42796610169491528</v>
      </c>
      <c r="P688">
        <f t="shared" si="250"/>
        <v>2.534957627118644</v>
      </c>
      <c r="Q688" t="str">
        <f t="shared" si="255"/>
        <v>39</v>
      </c>
      <c r="R688" t="s">
        <v>212</v>
      </c>
      <c r="S688" t="s">
        <v>19</v>
      </c>
      <c r="T688" t="b">
        <f t="shared" si="258"/>
        <v>0</v>
      </c>
      <c r="U688">
        <f t="shared" ref="U688" si="262">SUMIF($R$656:$R$682,$R688,$U$656:$U$682)</f>
        <v>0.38514150943396225</v>
      </c>
      <c r="V688">
        <f t="shared" si="251"/>
        <v>1</v>
      </c>
      <c r="W688">
        <f t="shared" si="252"/>
        <v>0</v>
      </c>
    </row>
    <row r="689" spans="1:23" x14ac:dyDescent="0.3">
      <c r="A689" t="s">
        <v>980</v>
      </c>
      <c r="B689" t="s">
        <v>54</v>
      </c>
      <c r="G689">
        <f>SUM(H689:M689)</f>
        <v>580.42641509433952</v>
      </c>
      <c r="H689">
        <f>(SUMIF($R$656:$R$682,$R689,H$656:H$682)/(SUMIF($R$656:$R$682,$R689,$G$656:$G$682))-H$686/$G$686)*$U687*SUM($G$683:$G$685)+H687</f>
        <v>3.1292079031683877</v>
      </c>
      <c r="I689">
        <f t="shared" ref="I689:M690" si="263">(SUMIF($R$656:$R$682,$R689,I$656:I$682)/(SUMIF($R$656:$R$682,$R689,$G$656:$G$682))-I$686/$G$686)*$U687*SUM($G$683:$G$685)+I687</f>
        <v>1.5373095407618371</v>
      </c>
      <c r="J689">
        <f t="shared" si="263"/>
        <v>263.78436543253827</v>
      </c>
      <c r="K689">
        <f t="shared" si="263"/>
        <v>9.8257636169455314</v>
      </c>
      <c r="L689">
        <f t="shared" si="263"/>
        <v>297.24744126023495</v>
      </c>
      <c r="M689">
        <f t="shared" si="263"/>
        <v>4.9023273406906371</v>
      </c>
      <c r="N689">
        <f t="shared" si="253"/>
        <v>0.51211907923232936</v>
      </c>
      <c r="O689">
        <f t="shared" si="254"/>
        <v>0.45446650698980356</v>
      </c>
      <c r="P689">
        <f t="shared" si="250"/>
        <v>2.5121190792323294</v>
      </c>
      <c r="Q689" t="str">
        <f t="shared" si="255"/>
        <v>39</v>
      </c>
      <c r="R689" t="s">
        <v>926</v>
      </c>
      <c r="S689" t="s">
        <v>18</v>
      </c>
      <c r="T689" t="b">
        <f t="shared" si="258"/>
        <v>0</v>
      </c>
      <c r="V689">
        <f t="shared" si="251"/>
        <v>0</v>
      </c>
      <c r="W689">
        <f t="shared" si="252"/>
        <v>1</v>
      </c>
    </row>
    <row r="690" spans="1:23" x14ac:dyDescent="0.3">
      <c r="A690" t="s">
        <v>980</v>
      </c>
      <c r="B690" t="s">
        <v>54</v>
      </c>
      <c r="G690">
        <f>SUM(H690:M690)</f>
        <v>363.57358490566043</v>
      </c>
      <c r="H690">
        <f>(SUMIF($R$656:$R$682,$R690,H$656:H$682)/(SUMIF($R$656:$R$682,$R690,$G$656:$G$682))-H$686/$G$686)*$U688*SUM($G$683:$G$685)+H688</f>
        <v>3.8707920968316127</v>
      </c>
      <c r="I690">
        <f t="shared" si="263"/>
        <v>2.4626904592381633</v>
      </c>
      <c r="J690">
        <f t="shared" si="263"/>
        <v>140.21563456746173</v>
      </c>
      <c r="K690">
        <f t="shared" si="263"/>
        <v>6.1742363830544678</v>
      </c>
      <c r="L690">
        <f t="shared" si="263"/>
        <v>207.75255873976505</v>
      </c>
      <c r="M690">
        <f t="shared" si="263"/>
        <v>3.0976726593093629</v>
      </c>
      <c r="N690">
        <f t="shared" si="253"/>
        <v>0.5714181870326811</v>
      </c>
      <c r="O690">
        <f t="shared" si="254"/>
        <v>0.38565957591183281</v>
      </c>
      <c r="P690">
        <f t="shared" si="250"/>
        <v>2.5714181870326813</v>
      </c>
      <c r="Q690" t="str">
        <f t="shared" si="255"/>
        <v>39</v>
      </c>
      <c r="R690" t="s">
        <v>212</v>
      </c>
      <c r="S690" t="s">
        <v>18</v>
      </c>
      <c r="T690" t="b">
        <f t="shared" si="258"/>
        <v>0</v>
      </c>
      <c r="V690">
        <f t="shared" si="251"/>
        <v>0</v>
      </c>
      <c r="W690">
        <f t="shared" si="252"/>
        <v>1</v>
      </c>
    </row>
    <row r="691" spans="1:23" x14ac:dyDescent="0.3">
      <c r="P691" t="str">
        <f t="shared" si="250"/>
        <v/>
      </c>
      <c r="Q691" t="str">
        <f>IF(LEFT(A691,3)="Dis",Q686,IF(LEFT(A691,2)="HD",Q686,LEFT(A691,2)))</f>
        <v/>
      </c>
      <c r="T691" t="str">
        <f t="shared" si="258"/>
        <v/>
      </c>
      <c r="V691" t="str">
        <f t="shared" si="251"/>
        <v/>
      </c>
      <c r="W691" t="str">
        <f t="shared" si="252"/>
        <v/>
      </c>
    </row>
    <row r="692" spans="1:23" x14ac:dyDescent="0.3">
      <c r="A692" t="s">
        <v>981</v>
      </c>
      <c r="B692" t="s">
        <v>982</v>
      </c>
      <c r="C692">
        <v>179</v>
      </c>
      <c r="D692">
        <v>96</v>
      </c>
      <c r="E692" s="1">
        <v>0.5363</v>
      </c>
      <c r="F692">
        <v>179</v>
      </c>
      <c r="G692">
        <v>95</v>
      </c>
      <c r="H692">
        <v>2</v>
      </c>
      <c r="I692">
        <v>2</v>
      </c>
      <c r="J692">
        <v>48</v>
      </c>
      <c r="K692">
        <v>1</v>
      </c>
      <c r="L692">
        <v>42</v>
      </c>
      <c r="M692">
        <v>0</v>
      </c>
      <c r="N692">
        <f t="shared" si="253"/>
        <v>0.44210526315789472</v>
      </c>
      <c r="O692">
        <f t="shared" si="254"/>
        <v>0.50526315789473686</v>
      </c>
      <c r="P692">
        <f t="shared" si="250"/>
        <v>0.50526315789473686</v>
      </c>
      <c r="Q692" t="str">
        <f t="shared" si="255"/>
        <v>40</v>
      </c>
      <c r="R692" t="s">
        <v>983</v>
      </c>
      <c r="S692">
        <v>40</v>
      </c>
      <c r="T692" t="b">
        <f t="shared" si="258"/>
        <v>1</v>
      </c>
      <c r="U692">
        <f>G692/G$716</f>
        <v>2.336448598130841E-2</v>
      </c>
      <c r="V692">
        <f t="shared" si="251"/>
        <v>1</v>
      </c>
      <c r="W692">
        <f t="shared" si="252"/>
        <v>1</v>
      </c>
    </row>
    <row r="693" spans="1:23" x14ac:dyDescent="0.3">
      <c r="A693" t="s">
        <v>984</v>
      </c>
      <c r="B693" t="s">
        <v>985</v>
      </c>
      <c r="C693">
        <v>250</v>
      </c>
      <c r="D693">
        <v>94</v>
      </c>
      <c r="E693" s="1">
        <v>0.376</v>
      </c>
      <c r="F693">
        <v>250</v>
      </c>
      <c r="G693">
        <v>94</v>
      </c>
      <c r="H693">
        <v>2</v>
      </c>
      <c r="I693">
        <v>0</v>
      </c>
      <c r="J693">
        <v>44</v>
      </c>
      <c r="K693">
        <v>0</v>
      </c>
      <c r="L693">
        <v>48</v>
      </c>
      <c r="M693">
        <v>0</v>
      </c>
      <c r="N693">
        <f t="shared" si="253"/>
        <v>0.51063829787234039</v>
      </c>
      <c r="O693">
        <f t="shared" si="254"/>
        <v>0.46808510638297873</v>
      </c>
      <c r="P693">
        <f t="shared" si="250"/>
        <v>2.5106382978723403</v>
      </c>
      <c r="Q693" t="str">
        <f t="shared" si="255"/>
        <v>40</v>
      </c>
      <c r="R693" t="s">
        <v>986</v>
      </c>
      <c r="S693">
        <v>40</v>
      </c>
      <c r="T693" t="b">
        <f t="shared" si="258"/>
        <v>1</v>
      </c>
      <c r="U693">
        <f t="shared" ref="U693:U712" si="264">G693/G$716</f>
        <v>2.3118544023610427E-2</v>
      </c>
      <c r="V693">
        <f t="shared" si="251"/>
        <v>1</v>
      </c>
      <c r="W693">
        <f t="shared" si="252"/>
        <v>1</v>
      </c>
    </row>
    <row r="694" spans="1:23" x14ac:dyDescent="0.3">
      <c r="A694" t="s">
        <v>1202</v>
      </c>
      <c r="B694" t="s">
        <v>988</v>
      </c>
      <c r="C694">
        <v>135</v>
      </c>
      <c r="D694">
        <v>57</v>
      </c>
      <c r="E694" s="1">
        <v>0.42220000000000002</v>
      </c>
      <c r="F694">
        <v>135</v>
      </c>
      <c r="G694">
        <v>57</v>
      </c>
      <c r="H694">
        <v>1</v>
      </c>
      <c r="I694">
        <v>0</v>
      </c>
      <c r="J694">
        <v>31</v>
      </c>
      <c r="K694">
        <v>0</v>
      </c>
      <c r="L694">
        <v>25</v>
      </c>
      <c r="M694">
        <v>0</v>
      </c>
      <c r="N694">
        <f t="shared" si="253"/>
        <v>0.43859649122807015</v>
      </c>
      <c r="O694">
        <f t="shared" si="254"/>
        <v>0.54385964912280704</v>
      </c>
      <c r="P694">
        <f t="shared" si="250"/>
        <v>0.54385964912280704</v>
      </c>
      <c r="Q694" t="str">
        <f t="shared" si="255"/>
        <v>40</v>
      </c>
      <c r="R694" t="s">
        <v>986</v>
      </c>
      <c r="S694">
        <v>40</v>
      </c>
      <c r="T694" t="b">
        <f t="shared" si="258"/>
        <v>1</v>
      </c>
      <c r="U694">
        <f t="shared" si="264"/>
        <v>1.4018691588785047E-2</v>
      </c>
      <c r="V694">
        <f t="shared" si="251"/>
        <v>1</v>
      </c>
      <c r="W694">
        <f t="shared" si="252"/>
        <v>1</v>
      </c>
    </row>
    <row r="695" spans="1:23" x14ac:dyDescent="0.3">
      <c r="A695" t="s">
        <v>989</v>
      </c>
      <c r="B695" t="s">
        <v>990</v>
      </c>
      <c r="C695">
        <v>1078</v>
      </c>
      <c r="D695">
        <v>411</v>
      </c>
      <c r="E695" s="1">
        <v>0.38129999999999997</v>
      </c>
      <c r="F695">
        <v>1078</v>
      </c>
      <c r="G695">
        <v>410</v>
      </c>
      <c r="H695">
        <v>2</v>
      </c>
      <c r="I695">
        <v>0</v>
      </c>
      <c r="J695">
        <v>229</v>
      </c>
      <c r="K695">
        <v>8</v>
      </c>
      <c r="L695">
        <v>169</v>
      </c>
      <c r="M695">
        <v>2</v>
      </c>
      <c r="N695">
        <f t="shared" si="253"/>
        <v>0.41219512195121949</v>
      </c>
      <c r="O695">
        <f t="shared" si="254"/>
        <v>0.55853658536585371</v>
      </c>
      <c r="P695">
        <f t="shared" si="250"/>
        <v>0.55853658536585371</v>
      </c>
      <c r="Q695" t="str">
        <f t="shared" si="255"/>
        <v>40</v>
      </c>
      <c r="R695" t="s">
        <v>986</v>
      </c>
      <c r="S695">
        <v>40</v>
      </c>
      <c r="T695" t="b">
        <f t="shared" si="258"/>
        <v>1</v>
      </c>
      <c r="U695">
        <f t="shared" si="264"/>
        <v>0.10083620265617314</v>
      </c>
      <c r="V695">
        <f t="shared" si="251"/>
        <v>1</v>
      </c>
      <c r="W695">
        <f t="shared" si="252"/>
        <v>1</v>
      </c>
    </row>
    <row r="696" spans="1:23" x14ac:dyDescent="0.3">
      <c r="A696" t="s">
        <v>991</v>
      </c>
      <c r="B696" t="s">
        <v>992</v>
      </c>
      <c r="C696">
        <v>1606</v>
      </c>
      <c r="D696">
        <v>743</v>
      </c>
      <c r="E696" s="1">
        <v>0.46260000000000001</v>
      </c>
      <c r="F696">
        <v>1606</v>
      </c>
      <c r="G696">
        <v>741</v>
      </c>
      <c r="H696">
        <v>8</v>
      </c>
      <c r="I696">
        <v>4</v>
      </c>
      <c r="J696">
        <v>368</v>
      </c>
      <c r="K696">
        <v>10</v>
      </c>
      <c r="L696">
        <v>349</v>
      </c>
      <c r="M696">
        <v>2</v>
      </c>
      <c r="N696">
        <f t="shared" si="253"/>
        <v>0.47098515519568152</v>
      </c>
      <c r="O696">
        <f t="shared" si="254"/>
        <v>0.49662618083670718</v>
      </c>
      <c r="P696">
        <f t="shared" si="250"/>
        <v>0.49662618083670718</v>
      </c>
      <c r="Q696" t="str">
        <f t="shared" si="255"/>
        <v>40</v>
      </c>
      <c r="R696" t="s">
        <v>986</v>
      </c>
      <c r="S696">
        <v>40</v>
      </c>
      <c r="T696" t="b">
        <f t="shared" si="258"/>
        <v>1</v>
      </c>
      <c r="U696">
        <f t="shared" si="264"/>
        <v>0.1822429906542056</v>
      </c>
      <c r="V696">
        <f t="shared" si="251"/>
        <v>1</v>
      </c>
      <c r="W696">
        <f t="shared" si="252"/>
        <v>1</v>
      </c>
    </row>
    <row r="697" spans="1:23" x14ac:dyDescent="0.3">
      <c r="A697" t="s">
        <v>993</v>
      </c>
      <c r="B697" t="s">
        <v>994</v>
      </c>
      <c r="C697">
        <v>219</v>
      </c>
      <c r="D697">
        <v>106</v>
      </c>
      <c r="E697" s="1">
        <v>0.48399999999999999</v>
      </c>
      <c r="F697">
        <v>219</v>
      </c>
      <c r="G697">
        <v>104</v>
      </c>
      <c r="H697">
        <v>6</v>
      </c>
      <c r="I697">
        <v>2</v>
      </c>
      <c r="J697">
        <v>45</v>
      </c>
      <c r="K697">
        <v>1</v>
      </c>
      <c r="L697">
        <v>50</v>
      </c>
      <c r="M697">
        <v>0</v>
      </c>
      <c r="N697">
        <f t="shared" si="253"/>
        <v>0.48076923076923078</v>
      </c>
      <c r="O697">
        <f t="shared" si="254"/>
        <v>0.43269230769230771</v>
      </c>
      <c r="P697">
        <f t="shared" si="250"/>
        <v>2.4807692307692308</v>
      </c>
      <c r="Q697" t="str">
        <f t="shared" si="255"/>
        <v>40</v>
      </c>
      <c r="R697" t="s">
        <v>983</v>
      </c>
      <c r="S697">
        <v>40</v>
      </c>
      <c r="T697" t="b">
        <f t="shared" si="258"/>
        <v>1</v>
      </c>
      <c r="U697">
        <f t="shared" si="264"/>
        <v>2.557796360059026E-2</v>
      </c>
      <c r="V697">
        <f t="shared" si="251"/>
        <v>1</v>
      </c>
      <c r="W697">
        <f t="shared" si="252"/>
        <v>1</v>
      </c>
    </row>
    <row r="698" spans="1:23" x14ac:dyDescent="0.3">
      <c r="A698" t="s">
        <v>995</v>
      </c>
      <c r="B698" t="s">
        <v>996</v>
      </c>
      <c r="C698">
        <v>81</v>
      </c>
      <c r="D698">
        <v>49</v>
      </c>
      <c r="E698" s="1">
        <v>0.60489999999999999</v>
      </c>
      <c r="F698">
        <v>81</v>
      </c>
      <c r="G698">
        <v>48</v>
      </c>
      <c r="H698">
        <v>0</v>
      </c>
      <c r="I698">
        <v>0</v>
      </c>
      <c r="J698">
        <v>20</v>
      </c>
      <c r="K698">
        <v>3</v>
      </c>
      <c r="L698">
        <v>25</v>
      </c>
      <c r="M698">
        <v>0</v>
      </c>
      <c r="N698">
        <f t="shared" si="253"/>
        <v>0.52083333333333337</v>
      </c>
      <c r="O698">
        <f t="shared" si="254"/>
        <v>0.41666666666666669</v>
      </c>
      <c r="P698">
        <f t="shared" si="250"/>
        <v>2.5208333333333335</v>
      </c>
      <c r="Q698" t="str">
        <f t="shared" si="255"/>
        <v>40</v>
      </c>
      <c r="R698" t="s">
        <v>983</v>
      </c>
      <c r="S698">
        <v>40</v>
      </c>
      <c r="T698" t="b">
        <f t="shared" si="258"/>
        <v>1</v>
      </c>
      <c r="U698">
        <f t="shared" si="264"/>
        <v>1.1805213969503197E-2</v>
      </c>
      <c r="V698">
        <f t="shared" si="251"/>
        <v>1</v>
      </c>
      <c r="W698">
        <f t="shared" si="252"/>
        <v>1</v>
      </c>
    </row>
    <row r="699" spans="1:23" x14ac:dyDescent="0.3">
      <c r="A699" t="s">
        <v>997</v>
      </c>
      <c r="B699" t="s">
        <v>998</v>
      </c>
      <c r="C699">
        <v>167</v>
      </c>
      <c r="D699">
        <v>97</v>
      </c>
      <c r="E699" s="1">
        <v>0.58079999999999998</v>
      </c>
      <c r="F699">
        <v>167</v>
      </c>
      <c r="G699">
        <v>94</v>
      </c>
      <c r="H699">
        <v>2</v>
      </c>
      <c r="I699">
        <v>1</v>
      </c>
      <c r="J699">
        <v>62</v>
      </c>
      <c r="K699">
        <v>3</v>
      </c>
      <c r="L699">
        <v>26</v>
      </c>
      <c r="M699">
        <v>0</v>
      </c>
      <c r="N699">
        <f t="shared" si="253"/>
        <v>0.27659574468085107</v>
      </c>
      <c r="O699">
        <f t="shared" si="254"/>
        <v>0.65957446808510634</v>
      </c>
      <c r="P699">
        <f t="shared" si="250"/>
        <v>0.65957446808510634</v>
      </c>
      <c r="Q699" t="str">
        <f t="shared" si="255"/>
        <v>40</v>
      </c>
      <c r="R699" t="s">
        <v>986</v>
      </c>
      <c r="S699">
        <v>40</v>
      </c>
      <c r="T699" t="b">
        <f t="shared" si="258"/>
        <v>1</v>
      </c>
      <c r="U699">
        <f t="shared" si="264"/>
        <v>2.3118544023610427E-2</v>
      </c>
      <c r="V699">
        <f t="shared" si="251"/>
        <v>1</v>
      </c>
      <c r="W699">
        <f t="shared" si="252"/>
        <v>1</v>
      </c>
    </row>
    <row r="700" spans="1:23" x14ac:dyDescent="0.3">
      <c r="A700" t="s">
        <v>999</v>
      </c>
      <c r="B700" t="s">
        <v>1000</v>
      </c>
      <c r="C700">
        <v>233</v>
      </c>
      <c r="D700">
        <v>122</v>
      </c>
      <c r="E700" s="1">
        <v>0.52359999999999995</v>
      </c>
      <c r="F700">
        <v>233</v>
      </c>
      <c r="G700">
        <v>120</v>
      </c>
      <c r="H700">
        <v>2</v>
      </c>
      <c r="I700">
        <v>1</v>
      </c>
      <c r="J700">
        <v>65</v>
      </c>
      <c r="K700">
        <v>0</v>
      </c>
      <c r="L700">
        <v>52</v>
      </c>
      <c r="M700">
        <v>0</v>
      </c>
      <c r="N700">
        <f t="shared" si="253"/>
        <v>0.43333333333333335</v>
      </c>
      <c r="O700">
        <f t="shared" si="254"/>
        <v>0.54166666666666663</v>
      </c>
      <c r="P700">
        <f t="shared" si="250"/>
        <v>0.54166666666666663</v>
      </c>
      <c r="Q700" t="str">
        <f t="shared" si="255"/>
        <v>40</v>
      </c>
      <c r="R700" t="s">
        <v>983</v>
      </c>
      <c r="S700">
        <v>40</v>
      </c>
      <c r="T700" t="b">
        <f t="shared" si="258"/>
        <v>1</v>
      </c>
      <c r="U700">
        <f t="shared" si="264"/>
        <v>2.9513034923757994E-2</v>
      </c>
      <c r="V700">
        <f t="shared" si="251"/>
        <v>1</v>
      </c>
      <c r="W700">
        <f t="shared" si="252"/>
        <v>1</v>
      </c>
    </row>
    <row r="701" spans="1:23" x14ac:dyDescent="0.3">
      <c r="A701" t="s">
        <v>1001</v>
      </c>
      <c r="B701" t="s">
        <v>1002</v>
      </c>
      <c r="C701">
        <v>203</v>
      </c>
      <c r="D701">
        <v>111</v>
      </c>
      <c r="E701" s="1">
        <v>0.54679999999999995</v>
      </c>
      <c r="F701">
        <v>203</v>
      </c>
      <c r="G701">
        <v>111</v>
      </c>
      <c r="H701">
        <v>8</v>
      </c>
      <c r="I701">
        <v>1</v>
      </c>
      <c r="J701">
        <v>76</v>
      </c>
      <c r="K701">
        <v>0</v>
      </c>
      <c r="L701">
        <v>26</v>
      </c>
      <c r="M701">
        <v>0</v>
      </c>
      <c r="N701">
        <f t="shared" si="253"/>
        <v>0.23423423423423423</v>
      </c>
      <c r="O701">
        <f t="shared" si="254"/>
        <v>0.68468468468468469</v>
      </c>
      <c r="P701">
        <f t="shared" si="250"/>
        <v>0.68468468468468469</v>
      </c>
      <c r="Q701" t="str">
        <f t="shared" si="255"/>
        <v>40</v>
      </c>
      <c r="R701" t="s">
        <v>983</v>
      </c>
      <c r="S701">
        <v>40</v>
      </c>
      <c r="T701" t="b">
        <f t="shared" si="258"/>
        <v>1</v>
      </c>
      <c r="U701">
        <f t="shared" si="264"/>
        <v>2.7299557304476144E-2</v>
      </c>
      <c r="V701">
        <f t="shared" si="251"/>
        <v>1</v>
      </c>
      <c r="W701">
        <f t="shared" si="252"/>
        <v>1</v>
      </c>
    </row>
    <row r="702" spans="1:23" x14ac:dyDescent="0.3">
      <c r="A702" t="s">
        <v>1003</v>
      </c>
      <c r="B702" t="s">
        <v>1004</v>
      </c>
      <c r="C702">
        <v>81</v>
      </c>
      <c r="D702">
        <v>44</v>
      </c>
      <c r="E702" s="1">
        <v>0.54320000000000002</v>
      </c>
      <c r="F702">
        <v>81</v>
      </c>
      <c r="G702">
        <v>43</v>
      </c>
      <c r="H702">
        <v>1</v>
      </c>
      <c r="I702">
        <v>0</v>
      </c>
      <c r="J702">
        <v>21</v>
      </c>
      <c r="K702">
        <v>0</v>
      </c>
      <c r="L702">
        <v>21</v>
      </c>
      <c r="M702">
        <v>0</v>
      </c>
      <c r="N702">
        <f t="shared" si="253"/>
        <v>0.48837209302325579</v>
      </c>
      <c r="O702">
        <f t="shared" si="254"/>
        <v>0.48837209302325579</v>
      </c>
      <c r="P702">
        <f t="shared" si="250"/>
        <v>9</v>
      </c>
      <c r="Q702" t="str">
        <f t="shared" si="255"/>
        <v>40</v>
      </c>
      <c r="R702" t="s">
        <v>983</v>
      </c>
      <c r="S702">
        <v>40</v>
      </c>
      <c r="T702" t="b">
        <f t="shared" si="258"/>
        <v>1</v>
      </c>
      <c r="U702">
        <f t="shared" si="264"/>
        <v>1.057550418101328E-2</v>
      </c>
      <c r="V702">
        <f t="shared" si="251"/>
        <v>1</v>
      </c>
      <c r="W702">
        <f t="shared" si="252"/>
        <v>1</v>
      </c>
    </row>
    <row r="703" spans="1:23" x14ac:dyDescent="0.3">
      <c r="A703" t="s">
        <v>1005</v>
      </c>
      <c r="B703" t="s">
        <v>1006</v>
      </c>
      <c r="C703">
        <v>1862</v>
      </c>
      <c r="D703">
        <v>820</v>
      </c>
      <c r="E703" s="1">
        <v>0.44040000000000001</v>
      </c>
      <c r="F703">
        <v>1862</v>
      </c>
      <c r="G703">
        <v>819</v>
      </c>
      <c r="H703">
        <v>14</v>
      </c>
      <c r="I703">
        <v>2</v>
      </c>
      <c r="J703">
        <v>435</v>
      </c>
      <c r="K703">
        <v>9</v>
      </c>
      <c r="L703">
        <v>356</v>
      </c>
      <c r="M703">
        <v>3</v>
      </c>
      <c r="N703">
        <f t="shared" si="253"/>
        <v>0.43467643467643469</v>
      </c>
      <c r="O703">
        <f t="shared" si="254"/>
        <v>0.53113553113553114</v>
      </c>
      <c r="P703">
        <f t="shared" si="250"/>
        <v>0.53113553113553114</v>
      </c>
      <c r="Q703" t="str">
        <f t="shared" si="255"/>
        <v>40</v>
      </c>
      <c r="R703" t="s">
        <v>983</v>
      </c>
      <c r="S703">
        <v>40</v>
      </c>
      <c r="T703" t="b">
        <f t="shared" si="258"/>
        <v>1</v>
      </c>
      <c r="U703">
        <f t="shared" si="264"/>
        <v>0.20142646335464831</v>
      </c>
      <c r="V703">
        <f t="shared" si="251"/>
        <v>1</v>
      </c>
      <c r="W703">
        <f t="shared" si="252"/>
        <v>1</v>
      </c>
    </row>
    <row r="704" spans="1:23" x14ac:dyDescent="0.3">
      <c r="A704" t="s">
        <v>1007</v>
      </c>
      <c r="B704" t="s">
        <v>1008</v>
      </c>
      <c r="C704">
        <v>253</v>
      </c>
      <c r="D704">
        <v>152</v>
      </c>
      <c r="E704" s="1">
        <v>0.6008</v>
      </c>
      <c r="F704">
        <v>253</v>
      </c>
      <c r="G704">
        <v>151</v>
      </c>
      <c r="H704">
        <v>3</v>
      </c>
      <c r="I704">
        <v>2</v>
      </c>
      <c r="J704">
        <v>83</v>
      </c>
      <c r="K704">
        <v>3</v>
      </c>
      <c r="L704">
        <v>58</v>
      </c>
      <c r="M704">
        <v>2</v>
      </c>
      <c r="N704">
        <f t="shared" si="253"/>
        <v>0.38410596026490068</v>
      </c>
      <c r="O704">
        <f t="shared" si="254"/>
        <v>0.54966887417218546</v>
      </c>
      <c r="P704">
        <f t="shared" si="250"/>
        <v>0.54966887417218546</v>
      </c>
      <c r="Q704" t="str">
        <f t="shared" si="255"/>
        <v>40</v>
      </c>
      <c r="R704" t="s">
        <v>983</v>
      </c>
      <c r="S704">
        <v>40</v>
      </c>
      <c r="T704" t="b">
        <f t="shared" si="258"/>
        <v>1</v>
      </c>
      <c r="U704">
        <f t="shared" si="264"/>
        <v>3.7137235612395472E-2</v>
      </c>
      <c r="V704">
        <f t="shared" si="251"/>
        <v>1</v>
      </c>
      <c r="W704">
        <f t="shared" si="252"/>
        <v>1</v>
      </c>
    </row>
    <row r="705" spans="1:23" x14ac:dyDescent="0.3">
      <c r="A705" t="s">
        <v>1009</v>
      </c>
      <c r="B705" t="s">
        <v>1010</v>
      </c>
      <c r="C705">
        <v>361</v>
      </c>
      <c r="D705">
        <v>162</v>
      </c>
      <c r="E705" s="1">
        <v>0.44879999999999998</v>
      </c>
      <c r="F705">
        <v>361</v>
      </c>
      <c r="G705">
        <v>161</v>
      </c>
      <c r="H705">
        <v>1</v>
      </c>
      <c r="I705">
        <v>1</v>
      </c>
      <c r="J705">
        <v>109</v>
      </c>
      <c r="K705">
        <v>1</v>
      </c>
      <c r="L705">
        <v>49</v>
      </c>
      <c r="M705">
        <v>0</v>
      </c>
      <c r="N705">
        <f t="shared" si="253"/>
        <v>0.30434782608695654</v>
      </c>
      <c r="O705">
        <f t="shared" si="254"/>
        <v>0.67701863354037262</v>
      </c>
      <c r="P705">
        <f t="shared" si="250"/>
        <v>0.67701863354037262</v>
      </c>
      <c r="Q705" t="str">
        <f t="shared" si="255"/>
        <v>40</v>
      </c>
      <c r="R705" t="s">
        <v>983</v>
      </c>
      <c r="S705">
        <v>40</v>
      </c>
      <c r="T705" t="b">
        <f t="shared" si="258"/>
        <v>1</v>
      </c>
      <c r="U705">
        <f t="shared" si="264"/>
        <v>3.9596655189375309E-2</v>
      </c>
      <c r="V705">
        <f t="shared" si="251"/>
        <v>1</v>
      </c>
      <c r="W705">
        <f t="shared" si="252"/>
        <v>1</v>
      </c>
    </row>
    <row r="706" spans="1:23" x14ac:dyDescent="0.3">
      <c r="A706" t="s">
        <v>1011</v>
      </c>
      <c r="B706" t="s">
        <v>1012</v>
      </c>
      <c r="C706">
        <v>250</v>
      </c>
      <c r="D706">
        <v>109</v>
      </c>
      <c r="E706" s="1">
        <v>0.436</v>
      </c>
      <c r="F706">
        <v>250</v>
      </c>
      <c r="G706">
        <v>109</v>
      </c>
      <c r="H706">
        <v>4</v>
      </c>
      <c r="I706">
        <v>2</v>
      </c>
      <c r="J706">
        <v>46</v>
      </c>
      <c r="K706">
        <v>1</v>
      </c>
      <c r="L706">
        <v>56</v>
      </c>
      <c r="M706">
        <v>0</v>
      </c>
      <c r="N706">
        <f t="shared" si="253"/>
        <v>0.51376146788990829</v>
      </c>
      <c r="O706">
        <f t="shared" si="254"/>
        <v>0.42201834862385323</v>
      </c>
      <c r="P706">
        <f t="shared" si="250"/>
        <v>2.5137614678899083</v>
      </c>
      <c r="Q706" t="str">
        <f t="shared" si="255"/>
        <v>40</v>
      </c>
      <c r="R706" t="s">
        <v>986</v>
      </c>
      <c r="S706">
        <v>40</v>
      </c>
      <c r="T706" t="b">
        <f t="shared" si="258"/>
        <v>1</v>
      </c>
      <c r="U706">
        <f t="shared" si="264"/>
        <v>2.6807673389080178E-2</v>
      </c>
      <c r="V706">
        <f t="shared" si="251"/>
        <v>1</v>
      </c>
      <c r="W706">
        <f t="shared" si="252"/>
        <v>1</v>
      </c>
    </row>
    <row r="707" spans="1:23" x14ac:dyDescent="0.3">
      <c r="A707" t="s">
        <v>1013</v>
      </c>
      <c r="B707" t="s">
        <v>1014</v>
      </c>
      <c r="C707">
        <v>387</v>
      </c>
      <c r="D707">
        <v>194</v>
      </c>
      <c r="E707" s="1">
        <v>0.50129999999999997</v>
      </c>
      <c r="F707">
        <v>387</v>
      </c>
      <c r="G707">
        <v>193</v>
      </c>
      <c r="H707">
        <v>5</v>
      </c>
      <c r="I707">
        <v>2</v>
      </c>
      <c r="J707">
        <v>88</v>
      </c>
      <c r="K707">
        <v>3</v>
      </c>
      <c r="L707">
        <v>95</v>
      </c>
      <c r="M707">
        <v>0</v>
      </c>
      <c r="N707">
        <f t="shared" si="253"/>
        <v>0.49222797927461137</v>
      </c>
      <c r="O707">
        <f t="shared" si="254"/>
        <v>0.45595854922279794</v>
      </c>
      <c r="P707">
        <f t="shared" ref="P707:P722" si="265">IF(G707="","",IF(G707=0,10,IF(G707=0,10,IF(N707=O707,9,IF(O707&gt;N707,O707,N707+2)))))</f>
        <v>2.4922279792746114</v>
      </c>
      <c r="Q707" t="str">
        <f t="shared" si="255"/>
        <v>40</v>
      </c>
      <c r="R707" t="s">
        <v>986</v>
      </c>
      <c r="S707">
        <v>40</v>
      </c>
      <c r="T707" t="b">
        <f t="shared" si="258"/>
        <v>1</v>
      </c>
      <c r="U707">
        <f t="shared" si="264"/>
        <v>4.7466797835710769E-2</v>
      </c>
      <c r="V707">
        <f t="shared" ref="V707:V722" si="266">IF(S707="","",IF(S707="WE",0,1))</f>
        <v>1</v>
      </c>
      <c r="W707">
        <f t="shared" ref="W707:W722" si="267">IF(S707="","",IF(S707="SL",0,1))</f>
        <v>1</v>
      </c>
    </row>
    <row r="708" spans="1:23" x14ac:dyDescent="0.3">
      <c r="A708" t="s">
        <v>1015</v>
      </c>
      <c r="B708" t="s">
        <v>1016</v>
      </c>
      <c r="C708">
        <v>114</v>
      </c>
      <c r="D708">
        <v>50</v>
      </c>
      <c r="E708" s="1">
        <v>0.43859999999999999</v>
      </c>
      <c r="F708">
        <v>114</v>
      </c>
      <c r="G708">
        <v>50</v>
      </c>
      <c r="H708">
        <v>1</v>
      </c>
      <c r="I708">
        <v>0</v>
      </c>
      <c r="J708">
        <v>34</v>
      </c>
      <c r="K708">
        <v>0</v>
      </c>
      <c r="L708">
        <v>14</v>
      </c>
      <c r="M708">
        <v>1</v>
      </c>
      <c r="N708">
        <f t="shared" si="253"/>
        <v>0.28000000000000003</v>
      </c>
      <c r="O708">
        <f t="shared" si="254"/>
        <v>0.68</v>
      </c>
      <c r="P708">
        <f t="shared" si="265"/>
        <v>0.68</v>
      </c>
      <c r="Q708" t="str">
        <f t="shared" si="255"/>
        <v>40</v>
      </c>
      <c r="R708" t="s">
        <v>986</v>
      </c>
      <c r="S708">
        <v>40</v>
      </c>
      <c r="T708" t="b">
        <f t="shared" si="258"/>
        <v>1</v>
      </c>
      <c r="U708">
        <f t="shared" si="264"/>
        <v>1.2297097884899164E-2</v>
      </c>
      <c r="V708">
        <f t="shared" si="266"/>
        <v>1</v>
      </c>
      <c r="W708">
        <f t="shared" si="267"/>
        <v>1</v>
      </c>
    </row>
    <row r="709" spans="1:23" x14ac:dyDescent="0.3">
      <c r="A709" t="s">
        <v>1017</v>
      </c>
      <c r="B709" t="s">
        <v>1018</v>
      </c>
      <c r="C709">
        <v>402</v>
      </c>
      <c r="D709">
        <v>197</v>
      </c>
      <c r="E709" s="1">
        <v>0.49</v>
      </c>
      <c r="F709">
        <v>402</v>
      </c>
      <c r="G709">
        <v>192</v>
      </c>
      <c r="H709">
        <v>2</v>
      </c>
      <c r="I709">
        <v>1</v>
      </c>
      <c r="J709">
        <v>131</v>
      </c>
      <c r="K709">
        <v>0</v>
      </c>
      <c r="L709">
        <v>58</v>
      </c>
      <c r="M709">
        <v>0</v>
      </c>
      <c r="N709">
        <f t="shared" si="253"/>
        <v>0.30208333333333331</v>
      </c>
      <c r="O709">
        <f t="shared" si="254"/>
        <v>0.68229166666666663</v>
      </c>
      <c r="P709">
        <f t="shared" si="265"/>
        <v>0.68229166666666663</v>
      </c>
      <c r="Q709" t="str">
        <f t="shared" si="255"/>
        <v>40</v>
      </c>
      <c r="R709" t="s">
        <v>983</v>
      </c>
      <c r="S709">
        <v>40</v>
      </c>
      <c r="T709" t="b">
        <f t="shared" si="258"/>
        <v>1</v>
      </c>
      <c r="U709">
        <f t="shared" si="264"/>
        <v>4.7220855878012787E-2</v>
      </c>
      <c r="V709">
        <f t="shared" si="266"/>
        <v>1</v>
      </c>
      <c r="W709">
        <f t="shared" si="267"/>
        <v>1</v>
      </c>
    </row>
    <row r="710" spans="1:23" x14ac:dyDescent="0.3">
      <c r="A710" t="s">
        <v>1019</v>
      </c>
      <c r="B710" t="s">
        <v>1020</v>
      </c>
      <c r="C710">
        <v>313</v>
      </c>
      <c r="D710">
        <v>210</v>
      </c>
      <c r="E710" s="1">
        <v>0.67090000000000005</v>
      </c>
      <c r="F710">
        <v>313</v>
      </c>
      <c r="G710">
        <v>208</v>
      </c>
      <c r="H710">
        <v>1</v>
      </c>
      <c r="I710">
        <v>2</v>
      </c>
      <c r="J710">
        <v>87</v>
      </c>
      <c r="K710">
        <v>0</v>
      </c>
      <c r="L710">
        <v>117</v>
      </c>
      <c r="M710">
        <v>1</v>
      </c>
      <c r="N710">
        <f t="shared" si="253"/>
        <v>0.5625</v>
      </c>
      <c r="O710">
        <f t="shared" si="254"/>
        <v>0.41826923076923078</v>
      </c>
      <c r="P710">
        <f t="shared" si="265"/>
        <v>2.5625</v>
      </c>
      <c r="Q710" t="str">
        <f t="shared" si="255"/>
        <v>40</v>
      </c>
      <c r="R710" t="s">
        <v>926</v>
      </c>
      <c r="S710">
        <v>40</v>
      </c>
      <c r="T710" t="b">
        <f t="shared" si="258"/>
        <v>1</v>
      </c>
      <c r="U710">
        <f t="shared" si="264"/>
        <v>5.1155927201180521E-2</v>
      </c>
      <c r="V710">
        <f t="shared" si="266"/>
        <v>1</v>
      </c>
      <c r="W710">
        <f t="shared" si="267"/>
        <v>1</v>
      </c>
    </row>
    <row r="711" spans="1:23" x14ac:dyDescent="0.3">
      <c r="A711" t="s">
        <v>1021</v>
      </c>
      <c r="B711" t="s">
        <v>1022</v>
      </c>
      <c r="C711">
        <v>144</v>
      </c>
      <c r="D711">
        <v>82</v>
      </c>
      <c r="E711" s="1">
        <v>0.56940000000000002</v>
      </c>
      <c r="F711">
        <v>144</v>
      </c>
      <c r="G711">
        <v>82</v>
      </c>
      <c r="H711">
        <v>0</v>
      </c>
      <c r="I711">
        <v>1</v>
      </c>
      <c r="J711">
        <v>50</v>
      </c>
      <c r="K711">
        <v>0</v>
      </c>
      <c r="L711">
        <v>31</v>
      </c>
      <c r="M711">
        <v>0</v>
      </c>
      <c r="N711">
        <f t="shared" si="253"/>
        <v>0.37804878048780488</v>
      </c>
      <c r="O711">
        <f t="shared" si="254"/>
        <v>0.6097560975609756</v>
      </c>
      <c r="P711">
        <f t="shared" si="265"/>
        <v>0.6097560975609756</v>
      </c>
      <c r="Q711" t="str">
        <f t="shared" si="255"/>
        <v>40</v>
      </c>
      <c r="R711" t="s">
        <v>983</v>
      </c>
      <c r="S711">
        <v>40</v>
      </c>
      <c r="T711" t="b">
        <f t="shared" si="258"/>
        <v>1</v>
      </c>
      <c r="U711">
        <f t="shared" si="264"/>
        <v>2.0167240531234629E-2</v>
      </c>
      <c r="V711">
        <f t="shared" si="266"/>
        <v>1</v>
      </c>
      <c r="W711">
        <f t="shared" si="267"/>
        <v>1</v>
      </c>
    </row>
    <row r="712" spans="1:23" x14ac:dyDescent="0.3">
      <c r="A712" t="s">
        <v>1023</v>
      </c>
      <c r="B712" t="s">
        <v>1024</v>
      </c>
      <c r="C712">
        <v>348</v>
      </c>
      <c r="D712">
        <v>184</v>
      </c>
      <c r="E712" s="1">
        <v>0.52869999999999995</v>
      </c>
      <c r="F712">
        <v>348</v>
      </c>
      <c r="G712">
        <v>184</v>
      </c>
      <c r="H712">
        <v>4</v>
      </c>
      <c r="I712">
        <v>2</v>
      </c>
      <c r="J712">
        <v>118</v>
      </c>
      <c r="K712">
        <v>3</v>
      </c>
      <c r="L712">
        <v>57</v>
      </c>
      <c r="M712">
        <v>0</v>
      </c>
      <c r="N712">
        <f t="shared" si="253"/>
        <v>0.30978260869565216</v>
      </c>
      <c r="O712">
        <f t="shared" si="254"/>
        <v>0.64130434782608692</v>
      </c>
      <c r="P712">
        <f t="shared" si="265"/>
        <v>0.64130434782608692</v>
      </c>
      <c r="Q712" t="str">
        <f t="shared" si="255"/>
        <v>40</v>
      </c>
      <c r="R712" t="s">
        <v>986</v>
      </c>
      <c r="S712">
        <v>40</v>
      </c>
      <c r="T712" t="b">
        <f t="shared" si="258"/>
        <v>1</v>
      </c>
      <c r="U712">
        <f t="shared" si="264"/>
        <v>4.5253320216428923E-2</v>
      </c>
      <c r="V712">
        <f t="shared" si="266"/>
        <v>1</v>
      </c>
      <c r="W712">
        <f t="shared" si="267"/>
        <v>1</v>
      </c>
    </row>
    <row r="713" spans="1:23" x14ac:dyDescent="0.3">
      <c r="A713" t="s">
        <v>1025</v>
      </c>
      <c r="B713" t="s">
        <v>41</v>
      </c>
      <c r="C713">
        <v>0</v>
      </c>
      <c r="D713">
        <v>534</v>
      </c>
      <c r="E713" t="s">
        <v>42</v>
      </c>
      <c r="F713">
        <v>0</v>
      </c>
      <c r="G713">
        <v>531</v>
      </c>
      <c r="H713">
        <v>3</v>
      </c>
      <c r="I713">
        <v>2</v>
      </c>
      <c r="J713">
        <v>276</v>
      </c>
      <c r="K713">
        <v>1</v>
      </c>
      <c r="L713">
        <v>245</v>
      </c>
      <c r="M713">
        <v>4</v>
      </c>
      <c r="N713">
        <f t="shared" si="253"/>
        <v>0.46139359698681731</v>
      </c>
      <c r="O713">
        <f t="shared" si="254"/>
        <v>0.51977401129943501</v>
      </c>
      <c r="P713">
        <f t="shared" si="265"/>
        <v>0.51977401129943501</v>
      </c>
      <c r="Q713" t="str">
        <f t="shared" si="255"/>
        <v>40</v>
      </c>
      <c r="S713" t="s">
        <v>43</v>
      </c>
      <c r="T713" t="b">
        <f t="shared" si="258"/>
        <v>0</v>
      </c>
      <c r="V713">
        <f t="shared" si="266"/>
        <v>1</v>
      </c>
      <c r="W713">
        <f t="shared" si="267"/>
        <v>1</v>
      </c>
    </row>
    <row r="714" spans="1:23" x14ac:dyDescent="0.3">
      <c r="A714" t="s">
        <v>1025</v>
      </c>
      <c r="B714" t="s">
        <v>44</v>
      </c>
      <c r="C714">
        <v>0</v>
      </c>
      <c r="D714">
        <v>400</v>
      </c>
      <c r="E714" t="s">
        <v>42</v>
      </c>
      <c r="F714">
        <v>0</v>
      </c>
      <c r="G714">
        <v>398</v>
      </c>
      <c r="H714">
        <v>5</v>
      </c>
      <c r="I714">
        <v>2</v>
      </c>
      <c r="J714">
        <v>220</v>
      </c>
      <c r="K714">
        <v>6</v>
      </c>
      <c r="L714">
        <v>163</v>
      </c>
      <c r="M714">
        <v>2</v>
      </c>
      <c r="N714">
        <f t="shared" si="253"/>
        <v>0.40954773869346733</v>
      </c>
      <c r="O714">
        <f t="shared" si="254"/>
        <v>0.55276381909547734</v>
      </c>
      <c r="P714">
        <f t="shared" si="265"/>
        <v>0.55276381909547734</v>
      </c>
      <c r="Q714" t="str">
        <f t="shared" si="255"/>
        <v>40</v>
      </c>
      <c r="S714" t="s">
        <v>45</v>
      </c>
      <c r="T714" t="b">
        <f t="shared" si="258"/>
        <v>0</v>
      </c>
      <c r="V714">
        <f t="shared" si="266"/>
        <v>1</v>
      </c>
      <c r="W714">
        <f t="shared" si="267"/>
        <v>1</v>
      </c>
    </row>
    <row r="715" spans="1:23" x14ac:dyDescent="0.3">
      <c r="A715" t="s">
        <v>1025</v>
      </c>
      <c r="B715" t="s">
        <v>46</v>
      </c>
      <c r="C715">
        <v>0</v>
      </c>
      <c r="D715">
        <v>5</v>
      </c>
      <c r="E715" t="s">
        <v>42</v>
      </c>
      <c r="F715">
        <v>0</v>
      </c>
      <c r="G715">
        <v>5</v>
      </c>
      <c r="H715">
        <v>0</v>
      </c>
      <c r="I715">
        <v>0</v>
      </c>
      <c r="J715">
        <v>0</v>
      </c>
      <c r="K715">
        <v>0</v>
      </c>
      <c r="L715">
        <v>5</v>
      </c>
      <c r="M715">
        <v>0</v>
      </c>
      <c r="N715">
        <f t="shared" si="253"/>
        <v>1</v>
      </c>
      <c r="O715">
        <f t="shared" si="254"/>
        <v>0</v>
      </c>
      <c r="P715">
        <f t="shared" si="265"/>
        <v>3</v>
      </c>
      <c r="Q715" t="str">
        <f t="shared" si="255"/>
        <v>40</v>
      </c>
      <c r="S715" t="s">
        <v>47</v>
      </c>
      <c r="T715" t="b">
        <f t="shared" si="258"/>
        <v>0</v>
      </c>
      <c r="V715">
        <f t="shared" si="266"/>
        <v>1</v>
      </c>
      <c r="W715">
        <f t="shared" si="267"/>
        <v>1</v>
      </c>
    </row>
    <row r="716" spans="1:23" x14ac:dyDescent="0.3">
      <c r="A716" t="s">
        <v>1026</v>
      </c>
      <c r="B716" t="s">
        <v>49</v>
      </c>
      <c r="C716">
        <f>SUM(C692:C712)</f>
        <v>8666</v>
      </c>
      <c r="D716">
        <f>SUM(D692:D712)</f>
        <v>4090</v>
      </c>
      <c r="F716">
        <f t="shared" ref="F716:M716" si="268">SUM(F692:F712)</f>
        <v>8666</v>
      </c>
      <c r="G716">
        <f t="shared" si="268"/>
        <v>4066</v>
      </c>
      <c r="H716">
        <f t="shared" si="268"/>
        <v>69</v>
      </c>
      <c r="I716">
        <f t="shared" si="268"/>
        <v>26</v>
      </c>
      <c r="J716">
        <f t="shared" si="268"/>
        <v>2190</v>
      </c>
      <c r="K716">
        <f t="shared" si="268"/>
        <v>46</v>
      </c>
      <c r="L716">
        <f t="shared" si="268"/>
        <v>1724</v>
      </c>
      <c r="M716">
        <f t="shared" si="268"/>
        <v>11</v>
      </c>
      <c r="N716">
        <f t="shared" si="253"/>
        <v>0.42400393507132317</v>
      </c>
      <c r="O716">
        <f t="shared" si="254"/>
        <v>0.53861288735858337</v>
      </c>
      <c r="P716">
        <f t="shared" si="265"/>
        <v>0.53861288735858337</v>
      </c>
      <c r="Q716" t="str">
        <f t="shared" si="255"/>
        <v>40</v>
      </c>
      <c r="S716" t="s">
        <v>50</v>
      </c>
      <c r="T716" t="b">
        <f t="shared" si="258"/>
        <v>0</v>
      </c>
      <c r="V716">
        <f t="shared" si="266"/>
        <v>1</v>
      </c>
      <c r="W716">
        <f t="shared" si="267"/>
        <v>1</v>
      </c>
    </row>
    <row r="717" spans="1:23" x14ac:dyDescent="0.3">
      <c r="A717" t="s">
        <v>1027</v>
      </c>
      <c r="B717" t="s">
        <v>52</v>
      </c>
      <c r="G717">
        <f>SUM(G$713:G$715)*SUMIF($R$692:$R$712,$R717,$U$692:$U$712)</f>
        <v>47.779636005902603</v>
      </c>
      <c r="H717">
        <f t="shared" ref="H717:M719" si="269">SUM(H$713:H$715)*SUMIF($R$692:$R$712,$R717,$U$692:$U$712)</f>
        <v>0.40924741760944416</v>
      </c>
      <c r="I717">
        <f t="shared" si="269"/>
        <v>0.20462370880472208</v>
      </c>
      <c r="J717">
        <f t="shared" si="269"/>
        <v>25.373339891785538</v>
      </c>
      <c r="K717">
        <f t="shared" si="269"/>
        <v>0.35809149040826366</v>
      </c>
      <c r="L717">
        <f t="shared" si="269"/>
        <v>21.127397934087554</v>
      </c>
      <c r="M717">
        <f t="shared" si="269"/>
        <v>0.30693556320708315</v>
      </c>
      <c r="N717">
        <f t="shared" ref="N717:N722" si="270">IF(G717="","",L717/G717)</f>
        <v>0.44218415417558887</v>
      </c>
      <c r="O717">
        <f t="shared" ref="O717:O722" si="271">IF(G717="","",J717/G717)</f>
        <v>0.53104925053533192</v>
      </c>
      <c r="P717">
        <f t="shared" si="265"/>
        <v>0.53104925053533192</v>
      </c>
      <c r="Q717" t="str">
        <f t="shared" ref="Q717:Q722" si="272">IF(LEFT(A717,3)="Dis",Q716,IF(LEFT(A717,2)="HD",Q716,LEFT(A717,2)))</f>
        <v>40</v>
      </c>
      <c r="R717" t="s">
        <v>926</v>
      </c>
      <c r="S717" t="s">
        <v>19</v>
      </c>
      <c r="T717" t="b">
        <f t="shared" si="258"/>
        <v>0</v>
      </c>
      <c r="U717">
        <f>SUMIF($R$692:$R$712,$R717,$U$692:$U$712)</f>
        <v>5.1155927201180521E-2</v>
      </c>
      <c r="V717">
        <f t="shared" si="266"/>
        <v>1</v>
      </c>
      <c r="W717">
        <f t="shared" si="267"/>
        <v>0</v>
      </c>
    </row>
    <row r="718" spans="1:23" x14ac:dyDescent="0.3">
      <c r="A718" t="s">
        <v>1027</v>
      </c>
      <c r="B718" t="s">
        <v>52</v>
      </c>
      <c r="G718">
        <f t="shared" ref="G718:G719" si="273">SUM(G$713:G$715)*SUMIF($R$692:$R$712,$R718,$U$692:$U$712)</f>
        <v>443.79931136251849</v>
      </c>
      <c r="H718">
        <f t="shared" si="269"/>
        <v>3.8012788981800298</v>
      </c>
      <c r="I718">
        <f t="shared" si="269"/>
        <v>1.9006394490900149</v>
      </c>
      <c r="J718">
        <f t="shared" si="269"/>
        <v>235.67929168716185</v>
      </c>
      <c r="K718">
        <f t="shared" si="269"/>
        <v>3.3261190359075261</v>
      </c>
      <c r="L718">
        <f t="shared" si="269"/>
        <v>196.24102311854404</v>
      </c>
      <c r="M718">
        <f t="shared" si="269"/>
        <v>2.8509591736350224</v>
      </c>
      <c r="N718">
        <f t="shared" si="270"/>
        <v>0.44218415417558882</v>
      </c>
      <c r="O718">
        <f t="shared" si="271"/>
        <v>0.53104925053533192</v>
      </c>
      <c r="P718">
        <f t="shared" si="265"/>
        <v>0.53104925053533192</v>
      </c>
      <c r="Q718" t="str">
        <f t="shared" si="272"/>
        <v>40</v>
      </c>
      <c r="R718" t="s">
        <v>986</v>
      </c>
      <c r="S718" t="s">
        <v>19</v>
      </c>
      <c r="T718" t="b">
        <f t="shared" si="258"/>
        <v>0</v>
      </c>
      <c r="U718">
        <f t="shared" ref="U718:U719" si="274">SUMIF($R$692:$R$712,$R718,$U$692:$U$712)</f>
        <v>0.47515986227250373</v>
      </c>
      <c r="V718">
        <f t="shared" si="266"/>
        <v>1</v>
      </c>
      <c r="W718">
        <f t="shared" si="267"/>
        <v>0</v>
      </c>
    </row>
    <row r="719" spans="1:23" x14ac:dyDescent="0.3">
      <c r="A719" t="s">
        <v>1027</v>
      </c>
      <c r="B719" t="s">
        <v>52</v>
      </c>
      <c r="G719">
        <f t="shared" si="273"/>
        <v>442.42105263157896</v>
      </c>
      <c r="H719">
        <f t="shared" si="269"/>
        <v>3.7894736842105265</v>
      </c>
      <c r="I719">
        <f t="shared" si="269"/>
        <v>1.8947368421052633</v>
      </c>
      <c r="J719">
        <f t="shared" si="269"/>
        <v>234.94736842105266</v>
      </c>
      <c r="K719">
        <f t="shared" si="269"/>
        <v>3.3157894736842106</v>
      </c>
      <c r="L719">
        <f t="shared" si="269"/>
        <v>195.63157894736844</v>
      </c>
      <c r="M719">
        <f t="shared" si="269"/>
        <v>2.8421052631578947</v>
      </c>
      <c r="N719">
        <f t="shared" si="270"/>
        <v>0.44218415417558887</v>
      </c>
      <c r="O719">
        <f t="shared" si="271"/>
        <v>0.53104925053533192</v>
      </c>
      <c r="P719">
        <f t="shared" si="265"/>
        <v>0.53104925053533192</v>
      </c>
      <c r="Q719" t="str">
        <f t="shared" si="272"/>
        <v>40</v>
      </c>
      <c r="R719" t="s">
        <v>983</v>
      </c>
      <c r="S719" t="s">
        <v>19</v>
      </c>
      <c r="T719" t="b">
        <f t="shared" si="258"/>
        <v>0</v>
      </c>
      <c r="U719">
        <f t="shared" si="274"/>
        <v>0.47368421052631582</v>
      </c>
      <c r="V719">
        <f t="shared" si="266"/>
        <v>1</v>
      </c>
      <c r="W719">
        <f t="shared" si="267"/>
        <v>0</v>
      </c>
    </row>
    <row r="720" spans="1:23" x14ac:dyDescent="0.3">
      <c r="A720" t="s">
        <v>1028</v>
      </c>
      <c r="B720" t="s">
        <v>54</v>
      </c>
      <c r="G720">
        <f>SUM(H720:M720)</f>
        <v>47.77963600590261</v>
      </c>
      <c r="H720">
        <f>(SUMIF($R$692:$R$712,$R720,H$692:H$712)/(SUMIF($R$692:$R$712,$R720,$G$692:$G$712))-H$716/$G$716)*$U717*SUM($G$713:$G$715)+H717</f>
        <v>-0.17186298190046245</v>
      </c>
      <c r="I720">
        <f t="shared" ref="I720:M720" si="275">(SUMIF($R$692:$R$712,$R720,I$692:I$712)/(SUMIF($R$692:$R$712,$R720,$G$692:$G$712))-I$716/$G$716)*$U717*SUM($G$713:$G$715)+I717</f>
        <v>0.35851683813244772</v>
      </c>
      <c r="J720">
        <f t="shared" si="275"/>
        <v>19.623363784326926</v>
      </c>
      <c r="K720">
        <f t="shared" si="275"/>
        <v>-0.18245530159161832</v>
      </c>
      <c r="L720">
        <f t="shared" si="275"/>
        <v>27.744689504629587</v>
      </c>
      <c r="M720">
        <f t="shared" si="275"/>
        <v>0.40738416230572339</v>
      </c>
      <c r="N720">
        <f t="shared" si="270"/>
        <v>0.58068021910426559</v>
      </c>
      <c r="O720">
        <f t="shared" si="271"/>
        <v>0.41070559394597922</v>
      </c>
      <c r="P720">
        <f t="shared" si="265"/>
        <v>2.5806802191042655</v>
      </c>
      <c r="Q720" t="str">
        <f t="shared" si="272"/>
        <v>40</v>
      </c>
      <c r="R720" t="s">
        <v>926</v>
      </c>
      <c r="S720" t="s">
        <v>18</v>
      </c>
      <c r="T720" t="b">
        <f t="shared" si="258"/>
        <v>0</v>
      </c>
      <c r="V720">
        <f t="shared" si="266"/>
        <v>0</v>
      </c>
      <c r="W720">
        <f t="shared" si="267"/>
        <v>1</v>
      </c>
    </row>
    <row r="721" spans="1:23" x14ac:dyDescent="0.3">
      <c r="A721" t="s">
        <v>1028</v>
      </c>
      <c r="B721" t="s">
        <v>54</v>
      </c>
      <c r="G721">
        <f t="shared" ref="G721:G722" si="276">SUM(H721:M721)</f>
        <v>443.79931136251849</v>
      </c>
      <c r="H721">
        <f t="shared" ref="H721:M721" si="277">(SUMIF($R$692:$R$712,$R721,H$692:H$712)/(SUMIF($R$692:$R$712,$R721,$G$692:$G$712))-H$716/$G$716)*$U718*SUM($G$713:$G$715)+H718</f>
        <v>2.9315906335430957</v>
      </c>
      <c r="I721">
        <f t="shared" si="277"/>
        <v>1.5895764644797148</v>
      </c>
      <c r="J721">
        <f t="shared" si="277"/>
        <v>230.94724744615954</v>
      </c>
      <c r="K721">
        <f t="shared" si="277"/>
        <v>4.7371450263955124</v>
      </c>
      <c r="L721">
        <f t="shared" si="277"/>
        <v>200.79488126193266</v>
      </c>
      <c r="M721">
        <f t="shared" si="277"/>
        <v>2.7988705300079433</v>
      </c>
      <c r="N721">
        <f t="shared" si="270"/>
        <v>0.4524452294562325</v>
      </c>
      <c r="O721">
        <f t="shared" si="271"/>
        <v>0.52038667373575476</v>
      </c>
      <c r="P721">
        <f t="shared" si="265"/>
        <v>0.52038667373575476</v>
      </c>
      <c r="Q721" t="str">
        <f t="shared" si="272"/>
        <v>40</v>
      </c>
      <c r="R721" t="s">
        <v>986</v>
      </c>
      <c r="S721" t="s">
        <v>18</v>
      </c>
      <c r="T721" t="b">
        <f t="shared" si="258"/>
        <v>0</v>
      </c>
      <c r="V721">
        <f t="shared" si="266"/>
        <v>0</v>
      </c>
      <c r="W721">
        <f t="shared" si="267"/>
        <v>1</v>
      </c>
    </row>
    <row r="722" spans="1:23" x14ac:dyDescent="0.3">
      <c r="A722" t="s">
        <v>1028</v>
      </c>
      <c r="B722" t="s">
        <v>54</v>
      </c>
      <c r="G722">
        <f t="shared" si="276"/>
        <v>442.42105263157896</v>
      </c>
      <c r="H722">
        <f t="shared" ref="H722:M722" si="278">(SUMIF($R$692:$R$712,$R722,H$692:H$712)/(SUMIF($R$692:$R$712,$R722,$G$692:$G$712))-H$716/$G$716)*$U719*SUM($G$713:$G$715)+H719</f>
        <v>5.2402723483573661</v>
      </c>
      <c r="I722">
        <f t="shared" si="278"/>
        <v>2.0519066973878375</v>
      </c>
      <c r="J722">
        <f t="shared" si="278"/>
        <v>245.42938876951359</v>
      </c>
      <c r="K722">
        <f t="shared" si="278"/>
        <v>2.445310275196106</v>
      </c>
      <c r="L722">
        <f t="shared" si="278"/>
        <v>184.46042923343776</v>
      </c>
      <c r="M722">
        <f t="shared" si="278"/>
        <v>2.7937453076863332</v>
      </c>
      <c r="N722">
        <f t="shared" si="270"/>
        <v>0.41693411318526258</v>
      </c>
      <c r="O722">
        <f t="shared" si="271"/>
        <v>0.55474165912690432</v>
      </c>
      <c r="P722">
        <f t="shared" si="265"/>
        <v>0.55474165912690432</v>
      </c>
      <c r="Q722" t="str">
        <f t="shared" si="272"/>
        <v>40</v>
      </c>
      <c r="R722" t="s">
        <v>983</v>
      </c>
      <c r="S722" t="s">
        <v>18</v>
      </c>
      <c r="T722" t="b">
        <f t="shared" si="258"/>
        <v>0</v>
      </c>
      <c r="V722">
        <f t="shared" si="266"/>
        <v>0</v>
      </c>
      <c r="W722">
        <f t="shared" si="267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848E-F8E6-48C8-B4DC-04477DBC36FA}">
  <dimension ref="A1:M515"/>
  <sheetViews>
    <sheetView topLeftCell="A482" workbookViewId="0">
      <selection activeCell="A496" sqref="A496"/>
    </sheetView>
  </sheetViews>
  <sheetFormatPr defaultRowHeight="14.4" x14ac:dyDescent="0.3"/>
  <cols>
    <col min="2" max="2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1036</v>
      </c>
      <c r="E1" t="s">
        <v>3002</v>
      </c>
      <c r="F1" t="s">
        <v>3003</v>
      </c>
      <c r="G1" t="s">
        <v>3004</v>
      </c>
      <c r="H1" t="s">
        <v>3005</v>
      </c>
      <c r="I1" t="s">
        <v>3006</v>
      </c>
      <c r="J1" t="s">
        <v>3007</v>
      </c>
      <c r="K1" t="s">
        <v>3008</v>
      </c>
      <c r="L1" t="s">
        <v>3009</v>
      </c>
      <c r="M1" t="s">
        <v>3010</v>
      </c>
    </row>
    <row r="2" spans="1:13" x14ac:dyDescent="0.3">
      <c r="A2" t="s">
        <v>20</v>
      </c>
      <c r="B2" t="s">
        <v>21</v>
      </c>
      <c r="C2">
        <v>2152</v>
      </c>
      <c r="D2">
        <v>715</v>
      </c>
      <c r="E2">
        <v>369</v>
      </c>
      <c r="F2">
        <v>31</v>
      </c>
      <c r="G2">
        <v>3</v>
      </c>
      <c r="H2">
        <v>8</v>
      </c>
      <c r="I2">
        <v>303</v>
      </c>
      <c r="J2">
        <v>1</v>
      </c>
      <c r="K2">
        <f t="shared" ref="K2:K65" si="0">IF(D2="","",E2/D2)</f>
        <v>0.51608391608391613</v>
      </c>
      <c r="L2">
        <f t="shared" ref="L2:L65" si="1">IF(D2="","",I2/D2)</f>
        <v>0.42377622377622376</v>
      </c>
      <c r="M2">
        <f t="shared" ref="M2:M65" si="2">IF(K2="","",IF(D2=0,10,IF(K2=L2,9,IF(L2&gt;K2,L2,K2+2))))</f>
        <v>2.5160839160839163</v>
      </c>
    </row>
    <row r="3" spans="1:13" x14ac:dyDescent="0.3">
      <c r="A3" t="s">
        <v>23</v>
      </c>
      <c r="B3" t="s">
        <v>24</v>
      </c>
      <c r="C3">
        <v>2294</v>
      </c>
      <c r="D3">
        <v>952</v>
      </c>
      <c r="E3">
        <v>404</v>
      </c>
      <c r="F3">
        <v>34</v>
      </c>
      <c r="G3">
        <v>8</v>
      </c>
      <c r="H3">
        <v>8</v>
      </c>
      <c r="I3">
        <v>495</v>
      </c>
      <c r="J3">
        <v>3</v>
      </c>
      <c r="K3">
        <f t="shared" si="0"/>
        <v>0.42436974789915966</v>
      </c>
      <c r="L3">
        <f t="shared" si="1"/>
        <v>0.51995798319327735</v>
      </c>
      <c r="M3">
        <f t="shared" si="2"/>
        <v>0.51995798319327735</v>
      </c>
    </row>
    <row r="4" spans="1:13" x14ac:dyDescent="0.3">
      <c r="A4" t="s">
        <v>25</v>
      </c>
      <c r="B4" t="s">
        <v>26</v>
      </c>
      <c r="C4">
        <v>1664</v>
      </c>
      <c r="D4">
        <v>689</v>
      </c>
      <c r="E4">
        <v>286</v>
      </c>
      <c r="F4">
        <v>40</v>
      </c>
      <c r="G4">
        <v>3</v>
      </c>
      <c r="H4">
        <v>10</v>
      </c>
      <c r="I4">
        <v>350</v>
      </c>
      <c r="J4">
        <v>0</v>
      </c>
      <c r="K4">
        <f t="shared" si="0"/>
        <v>0.41509433962264153</v>
      </c>
      <c r="L4">
        <f t="shared" si="1"/>
        <v>0.5079825834542816</v>
      </c>
      <c r="M4">
        <f t="shared" si="2"/>
        <v>0.5079825834542816</v>
      </c>
    </row>
    <row r="5" spans="1:13" x14ac:dyDescent="0.3">
      <c r="A5" t="s">
        <v>27</v>
      </c>
      <c r="B5" t="s">
        <v>28</v>
      </c>
      <c r="C5">
        <v>846</v>
      </c>
      <c r="D5">
        <v>355</v>
      </c>
      <c r="E5">
        <v>112</v>
      </c>
      <c r="F5">
        <v>12</v>
      </c>
      <c r="G5">
        <v>2</v>
      </c>
      <c r="H5">
        <v>10</v>
      </c>
      <c r="I5">
        <v>218</v>
      </c>
      <c r="J5">
        <v>1</v>
      </c>
      <c r="K5">
        <f t="shared" si="0"/>
        <v>0.3154929577464789</v>
      </c>
      <c r="L5">
        <f t="shared" si="1"/>
        <v>0.61408450704225348</v>
      </c>
      <c r="M5">
        <f t="shared" si="2"/>
        <v>0.61408450704225348</v>
      </c>
    </row>
    <row r="6" spans="1:13" x14ac:dyDescent="0.3">
      <c r="A6" t="s">
        <v>29</v>
      </c>
      <c r="B6" t="s">
        <v>30</v>
      </c>
      <c r="C6">
        <v>1654</v>
      </c>
      <c r="D6">
        <v>744</v>
      </c>
      <c r="E6">
        <v>310</v>
      </c>
      <c r="F6">
        <v>19</v>
      </c>
      <c r="G6">
        <v>2</v>
      </c>
      <c r="H6">
        <v>7</v>
      </c>
      <c r="I6">
        <v>405</v>
      </c>
      <c r="J6">
        <v>1</v>
      </c>
      <c r="K6">
        <f t="shared" si="0"/>
        <v>0.41666666666666669</v>
      </c>
      <c r="L6">
        <f t="shared" si="1"/>
        <v>0.54435483870967738</v>
      </c>
      <c r="M6">
        <f t="shared" si="2"/>
        <v>0.54435483870967738</v>
      </c>
    </row>
    <row r="7" spans="1:13" x14ac:dyDescent="0.3">
      <c r="A7" t="s">
        <v>31</v>
      </c>
      <c r="B7" t="s">
        <v>32</v>
      </c>
      <c r="C7">
        <v>281</v>
      </c>
      <c r="D7">
        <v>147</v>
      </c>
      <c r="E7">
        <v>80</v>
      </c>
      <c r="F7">
        <v>9</v>
      </c>
      <c r="G7">
        <v>2</v>
      </c>
      <c r="H7">
        <v>2</v>
      </c>
      <c r="I7">
        <v>54</v>
      </c>
      <c r="J7">
        <v>0</v>
      </c>
      <c r="K7">
        <f t="shared" si="0"/>
        <v>0.54421768707482998</v>
      </c>
      <c r="L7">
        <f t="shared" si="1"/>
        <v>0.36734693877551022</v>
      </c>
      <c r="M7">
        <f t="shared" si="2"/>
        <v>2.5442176870748301</v>
      </c>
    </row>
    <row r="8" spans="1:13" x14ac:dyDescent="0.3">
      <c r="A8" t="s">
        <v>33</v>
      </c>
      <c r="B8" t="s">
        <v>34</v>
      </c>
      <c r="C8">
        <v>1572</v>
      </c>
      <c r="D8">
        <v>678</v>
      </c>
      <c r="E8">
        <v>271</v>
      </c>
      <c r="F8">
        <v>26</v>
      </c>
      <c r="G8">
        <v>3</v>
      </c>
      <c r="H8">
        <v>6</v>
      </c>
      <c r="I8">
        <v>370</v>
      </c>
      <c r="J8">
        <v>2</v>
      </c>
      <c r="K8">
        <f t="shared" si="0"/>
        <v>0.39970501474926251</v>
      </c>
      <c r="L8">
        <f t="shared" si="1"/>
        <v>0.54572271386430682</v>
      </c>
      <c r="M8">
        <f t="shared" si="2"/>
        <v>0.54572271386430682</v>
      </c>
    </row>
    <row r="9" spans="1:13" x14ac:dyDescent="0.3">
      <c r="A9" t="s">
        <v>35</v>
      </c>
      <c r="B9" t="s">
        <v>36</v>
      </c>
      <c r="C9">
        <v>551</v>
      </c>
      <c r="D9">
        <v>213</v>
      </c>
      <c r="E9">
        <v>59</v>
      </c>
      <c r="F9">
        <v>25</v>
      </c>
      <c r="G9">
        <v>1</v>
      </c>
      <c r="H9">
        <v>8</v>
      </c>
      <c r="I9">
        <v>120</v>
      </c>
      <c r="J9">
        <v>0</v>
      </c>
      <c r="K9">
        <f t="shared" si="0"/>
        <v>0.27699530516431925</v>
      </c>
      <c r="L9">
        <f t="shared" si="1"/>
        <v>0.56338028169014087</v>
      </c>
      <c r="M9">
        <f t="shared" si="2"/>
        <v>0.56338028169014087</v>
      </c>
    </row>
    <row r="10" spans="1:13" x14ac:dyDescent="0.3">
      <c r="A10" t="s">
        <v>38</v>
      </c>
      <c r="B10" t="s">
        <v>39</v>
      </c>
      <c r="C10">
        <v>160</v>
      </c>
      <c r="D10">
        <v>79</v>
      </c>
      <c r="E10">
        <v>22</v>
      </c>
      <c r="F10">
        <v>7</v>
      </c>
      <c r="G10">
        <v>0</v>
      </c>
      <c r="H10">
        <v>0</v>
      </c>
      <c r="I10">
        <v>50</v>
      </c>
      <c r="J10">
        <v>0</v>
      </c>
      <c r="K10">
        <f t="shared" si="0"/>
        <v>0.27848101265822783</v>
      </c>
      <c r="L10">
        <f t="shared" si="1"/>
        <v>0.63291139240506333</v>
      </c>
      <c r="M10">
        <f t="shared" si="2"/>
        <v>0.63291139240506333</v>
      </c>
    </row>
    <row r="11" spans="1:13" x14ac:dyDescent="0.3">
      <c r="A11" t="s">
        <v>40</v>
      </c>
      <c r="B11" t="s">
        <v>41</v>
      </c>
      <c r="C11">
        <v>0</v>
      </c>
      <c r="D11">
        <v>1780</v>
      </c>
      <c r="E11">
        <v>829</v>
      </c>
      <c r="F11">
        <v>76</v>
      </c>
      <c r="G11">
        <v>20</v>
      </c>
      <c r="H11">
        <v>32</v>
      </c>
      <c r="I11">
        <v>813</v>
      </c>
      <c r="J11">
        <v>10</v>
      </c>
      <c r="K11">
        <f t="shared" si="0"/>
        <v>0.46573033707865169</v>
      </c>
      <c r="L11">
        <f t="shared" si="1"/>
        <v>0.45674157303370788</v>
      </c>
      <c r="M11">
        <f t="shared" si="2"/>
        <v>2.4657303370786519</v>
      </c>
    </row>
    <row r="12" spans="1:13" x14ac:dyDescent="0.3">
      <c r="A12" t="s">
        <v>1045</v>
      </c>
      <c r="C12">
        <v>11174</v>
      </c>
      <c r="D12">
        <v>6730</v>
      </c>
      <c r="E12">
        <v>2912</v>
      </c>
      <c r="F12">
        <v>304</v>
      </c>
      <c r="G12">
        <v>45</v>
      </c>
      <c r="H12">
        <v>98</v>
      </c>
      <c r="I12">
        <v>3352</v>
      </c>
      <c r="J12">
        <v>19</v>
      </c>
      <c r="K12">
        <f t="shared" si="0"/>
        <v>0.43268945022288263</v>
      </c>
      <c r="L12">
        <f t="shared" si="1"/>
        <v>0.49806835066864785</v>
      </c>
      <c r="M12">
        <f t="shared" si="2"/>
        <v>0.49806835066864785</v>
      </c>
    </row>
    <row r="13" spans="1:13" x14ac:dyDescent="0.3">
      <c r="A13" t="s">
        <v>55</v>
      </c>
      <c r="B13" t="s">
        <v>56</v>
      </c>
      <c r="C13">
        <v>2379</v>
      </c>
      <c r="D13">
        <v>968</v>
      </c>
      <c r="E13">
        <v>612</v>
      </c>
      <c r="F13">
        <v>30</v>
      </c>
      <c r="G13">
        <v>3</v>
      </c>
      <c r="H13">
        <v>6</v>
      </c>
      <c r="I13">
        <v>316</v>
      </c>
      <c r="J13">
        <v>1</v>
      </c>
      <c r="K13">
        <f t="shared" si="0"/>
        <v>0.63223140495867769</v>
      </c>
      <c r="L13">
        <f t="shared" si="1"/>
        <v>0.32644628099173556</v>
      </c>
      <c r="M13">
        <f t="shared" si="2"/>
        <v>2.6322314049586777</v>
      </c>
    </row>
    <row r="14" spans="1:13" x14ac:dyDescent="0.3">
      <c r="A14" t="s">
        <v>58</v>
      </c>
      <c r="B14" t="s">
        <v>59</v>
      </c>
      <c r="C14">
        <v>2145</v>
      </c>
      <c r="D14">
        <v>946</v>
      </c>
      <c r="E14">
        <v>539</v>
      </c>
      <c r="F14">
        <v>28</v>
      </c>
      <c r="G14">
        <v>1</v>
      </c>
      <c r="H14">
        <v>6</v>
      </c>
      <c r="I14">
        <v>368</v>
      </c>
      <c r="J14">
        <v>4</v>
      </c>
      <c r="K14">
        <f t="shared" si="0"/>
        <v>0.56976744186046513</v>
      </c>
      <c r="L14">
        <f t="shared" si="1"/>
        <v>0.38900634249471461</v>
      </c>
      <c r="M14">
        <f t="shared" si="2"/>
        <v>2.5697674418604652</v>
      </c>
    </row>
    <row r="15" spans="1:13" x14ac:dyDescent="0.3">
      <c r="A15" t="s">
        <v>60</v>
      </c>
      <c r="B15" t="s">
        <v>61</v>
      </c>
      <c r="C15">
        <v>1278</v>
      </c>
      <c r="D15">
        <v>575</v>
      </c>
      <c r="E15">
        <v>345</v>
      </c>
      <c r="F15">
        <v>20</v>
      </c>
      <c r="G15">
        <v>4</v>
      </c>
      <c r="H15">
        <v>4</v>
      </c>
      <c r="I15">
        <v>202</v>
      </c>
      <c r="J15">
        <v>0</v>
      </c>
      <c r="K15">
        <f t="shared" si="0"/>
        <v>0.6</v>
      </c>
      <c r="L15">
        <f t="shared" si="1"/>
        <v>0.35130434782608694</v>
      </c>
      <c r="M15">
        <f t="shared" si="2"/>
        <v>2.6</v>
      </c>
    </row>
    <row r="16" spans="1:13" x14ac:dyDescent="0.3">
      <c r="A16" t="s">
        <v>62</v>
      </c>
      <c r="B16" t="s">
        <v>63</v>
      </c>
      <c r="C16">
        <v>1402</v>
      </c>
      <c r="D16">
        <v>641</v>
      </c>
      <c r="E16">
        <v>377</v>
      </c>
      <c r="F16">
        <v>17</v>
      </c>
      <c r="G16">
        <v>1</v>
      </c>
      <c r="H16">
        <v>5</v>
      </c>
      <c r="I16">
        <v>240</v>
      </c>
      <c r="J16">
        <v>1</v>
      </c>
      <c r="K16">
        <f t="shared" si="0"/>
        <v>0.58814352574102968</v>
      </c>
      <c r="L16">
        <f t="shared" si="1"/>
        <v>0.37441497659906398</v>
      </c>
      <c r="M16">
        <f t="shared" si="2"/>
        <v>2.5881435257410299</v>
      </c>
    </row>
    <row r="17" spans="1:13" x14ac:dyDescent="0.3">
      <c r="A17" t="s">
        <v>64</v>
      </c>
      <c r="B17" t="s">
        <v>65</v>
      </c>
      <c r="C17">
        <v>2661</v>
      </c>
      <c r="D17">
        <v>1151</v>
      </c>
      <c r="E17">
        <v>588</v>
      </c>
      <c r="F17">
        <v>45</v>
      </c>
      <c r="G17">
        <v>5</v>
      </c>
      <c r="H17">
        <v>10</v>
      </c>
      <c r="I17">
        <v>501</v>
      </c>
      <c r="J17">
        <v>2</v>
      </c>
      <c r="K17">
        <f t="shared" si="0"/>
        <v>0.51086012163336225</v>
      </c>
      <c r="L17">
        <f t="shared" si="1"/>
        <v>0.43527367506516074</v>
      </c>
      <c r="M17">
        <f t="shared" si="2"/>
        <v>2.5108601216333621</v>
      </c>
    </row>
    <row r="18" spans="1:13" x14ac:dyDescent="0.3">
      <c r="A18" t="s">
        <v>67</v>
      </c>
      <c r="B18" t="s">
        <v>68</v>
      </c>
      <c r="C18">
        <v>1618</v>
      </c>
      <c r="D18">
        <v>838</v>
      </c>
      <c r="E18">
        <v>321</v>
      </c>
      <c r="F18">
        <v>35</v>
      </c>
      <c r="G18">
        <v>7</v>
      </c>
      <c r="H18">
        <v>8</v>
      </c>
      <c r="I18">
        <v>467</v>
      </c>
      <c r="J18">
        <v>0</v>
      </c>
      <c r="K18">
        <f t="shared" si="0"/>
        <v>0.383054892601432</v>
      </c>
      <c r="L18">
        <f t="shared" si="1"/>
        <v>0.55727923627684961</v>
      </c>
      <c r="M18">
        <f t="shared" si="2"/>
        <v>0.55727923627684961</v>
      </c>
    </row>
    <row r="19" spans="1:13" x14ac:dyDescent="0.3">
      <c r="A19" t="s">
        <v>69</v>
      </c>
      <c r="B19" t="s">
        <v>70</v>
      </c>
      <c r="C19">
        <v>205</v>
      </c>
      <c r="D19">
        <v>72</v>
      </c>
      <c r="E19">
        <v>32</v>
      </c>
      <c r="F19">
        <v>4</v>
      </c>
      <c r="G19">
        <v>0</v>
      </c>
      <c r="H19">
        <v>4</v>
      </c>
      <c r="I19">
        <v>32</v>
      </c>
      <c r="J19">
        <v>0</v>
      </c>
      <c r="K19">
        <f t="shared" si="0"/>
        <v>0.44444444444444442</v>
      </c>
      <c r="L19">
        <f t="shared" si="1"/>
        <v>0.44444444444444442</v>
      </c>
      <c r="M19">
        <f t="shared" si="2"/>
        <v>9</v>
      </c>
    </row>
    <row r="20" spans="1:13" x14ac:dyDescent="0.3">
      <c r="A20" t="s">
        <v>72</v>
      </c>
      <c r="B20" t="s">
        <v>73</v>
      </c>
      <c r="C20">
        <v>67</v>
      </c>
      <c r="D20">
        <v>23</v>
      </c>
      <c r="E20">
        <v>13</v>
      </c>
      <c r="F20">
        <v>1</v>
      </c>
      <c r="G20">
        <v>0</v>
      </c>
      <c r="H20">
        <v>0</v>
      </c>
      <c r="I20">
        <v>9</v>
      </c>
      <c r="J20">
        <v>0</v>
      </c>
      <c r="K20">
        <f t="shared" si="0"/>
        <v>0.56521739130434778</v>
      </c>
      <c r="L20">
        <f t="shared" si="1"/>
        <v>0.39130434782608697</v>
      </c>
      <c r="M20">
        <f t="shared" si="2"/>
        <v>2.5652173913043477</v>
      </c>
    </row>
    <row r="21" spans="1:13" x14ac:dyDescent="0.3">
      <c r="A21" t="s">
        <v>74</v>
      </c>
      <c r="B21" t="s">
        <v>41</v>
      </c>
      <c r="C21">
        <v>0</v>
      </c>
      <c r="D21">
        <v>2077</v>
      </c>
      <c r="E21">
        <v>1153</v>
      </c>
      <c r="F21">
        <v>74</v>
      </c>
      <c r="G21">
        <v>20</v>
      </c>
      <c r="H21">
        <v>28</v>
      </c>
      <c r="I21">
        <v>794</v>
      </c>
      <c r="J21">
        <v>8</v>
      </c>
      <c r="K21">
        <f t="shared" si="0"/>
        <v>0.55512758786711602</v>
      </c>
      <c r="L21">
        <f t="shared" si="1"/>
        <v>0.38228213769860375</v>
      </c>
      <c r="M21">
        <f t="shared" si="2"/>
        <v>2.555127587867116</v>
      </c>
    </row>
    <row r="22" spans="1:13" x14ac:dyDescent="0.3">
      <c r="A22" t="s">
        <v>1047</v>
      </c>
      <c r="C22">
        <v>11755</v>
      </c>
      <c r="D22">
        <v>7499</v>
      </c>
      <c r="E22">
        <v>4091</v>
      </c>
      <c r="F22">
        <v>272</v>
      </c>
      <c r="G22">
        <v>42</v>
      </c>
      <c r="H22">
        <v>74</v>
      </c>
      <c r="I22">
        <v>3003</v>
      </c>
      <c r="J22">
        <v>17</v>
      </c>
      <c r="K22">
        <f t="shared" si="0"/>
        <v>0.54553940525403388</v>
      </c>
      <c r="L22">
        <f t="shared" si="1"/>
        <v>0.40045339378583811</v>
      </c>
      <c r="M22">
        <f t="shared" si="2"/>
        <v>2.5455394052540337</v>
      </c>
    </row>
    <row r="23" spans="1:13" x14ac:dyDescent="0.3">
      <c r="A23" t="s">
        <v>78</v>
      </c>
      <c r="B23" t="s">
        <v>79</v>
      </c>
      <c r="C23">
        <v>1823</v>
      </c>
      <c r="D23">
        <v>754</v>
      </c>
      <c r="E23">
        <v>523</v>
      </c>
      <c r="F23">
        <v>8</v>
      </c>
      <c r="G23">
        <v>1</v>
      </c>
      <c r="H23">
        <v>6</v>
      </c>
      <c r="I23">
        <v>213</v>
      </c>
      <c r="J23">
        <v>3</v>
      </c>
      <c r="K23">
        <f t="shared" si="0"/>
        <v>0.69363395225464186</v>
      </c>
      <c r="L23">
        <f t="shared" si="1"/>
        <v>0.28249336870026526</v>
      </c>
      <c r="M23">
        <f t="shared" si="2"/>
        <v>2.693633952254642</v>
      </c>
    </row>
    <row r="24" spans="1:13" x14ac:dyDescent="0.3">
      <c r="A24" t="s">
        <v>81</v>
      </c>
      <c r="B24" t="s">
        <v>82</v>
      </c>
      <c r="C24">
        <v>980</v>
      </c>
      <c r="D24">
        <v>322</v>
      </c>
      <c r="E24">
        <v>253</v>
      </c>
      <c r="F24">
        <v>6</v>
      </c>
      <c r="G24">
        <v>1</v>
      </c>
      <c r="H24">
        <v>2</v>
      </c>
      <c r="I24">
        <v>59</v>
      </c>
      <c r="J24">
        <v>1</v>
      </c>
      <c r="K24">
        <f t="shared" si="0"/>
        <v>0.7857142857142857</v>
      </c>
      <c r="L24">
        <f t="shared" si="1"/>
        <v>0.18322981366459629</v>
      </c>
      <c r="M24">
        <f t="shared" si="2"/>
        <v>2.7857142857142856</v>
      </c>
    </row>
    <row r="25" spans="1:13" x14ac:dyDescent="0.3">
      <c r="A25" t="s">
        <v>83</v>
      </c>
      <c r="B25" t="s">
        <v>84</v>
      </c>
      <c r="C25">
        <v>1057</v>
      </c>
      <c r="D25">
        <v>346</v>
      </c>
      <c r="E25">
        <v>289</v>
      </c>
      <c r="F25">
        <v>2</v>
      </c>
      <c r="G25">
        <v>0</v>
      </c>
      <c r="H25">
        <v>6</v>
      </c>
      <c r="I25">
        <v>49</v>
      </c>
      <c r="J25">
        <v>0</v>
      </c>
      <c r="K25">
        <f t="shared" si="0"/>
        <v>0.83526011560693647</v>
      </c>
      <c r="L25">
        <f t="shared" si="1"/>
        <v>0.1416184971098266</v>
      </c>
      <c r="M25">
        <f t="shared" si="2"/>
        <v>2.8352601156069364</v>
      </c>
    </row>
    <row r="26" spans="1:13" x14ac:dyDescent="0.3">
      <c r="A26" t="s">
        <v>85</v>
      </c>
      <c r="B26" t="s">
        <v>86</v>
      </c>
      <c r="C26">
        <v>1517</v>
      </c>
      <c r="D26">
        <v>616</v>
      </c>
      <c r="E26">
        <v>493</v>
      </c>
      <c r="F26">
        <v>7</v>
      </c>
      <c r="G26">
        <v>2</v>
      </c>
      <c r="H26">
        <v>9</v>
      </c>
      <c r="I26">
        <v>103</v>
      </c>
      <c r="J26">
        <v>2</v>
      </c>
      <c r="K26">
        <f t="shared" si="0"/>
        <v>0.80032467532467533</v>
      </c>
      <c r="L26">
        <f t="shared" si="1"/>
        <v>0.16720779220779219</v>
      </c>
      <c r="M26">
        <f t="shared" si="2"/>
        <v>2.8003246753246751</v>
      </c>
    </row>
    <row r="27" spans="1:13" x14ac:dyDescent="0.3">
      <c r="A27" t="s">
        <v>87</v>
      </c>
      <c r="B27" t="s">
        <v>88</v>
      </c>
      <c r="C27">
        <v>1492</v>
      </c>
      <c r="D27">
        <v>551</v>
      </c>
      <c r="E27">
        <v>353</v>
      </c>
      <c r="F27">
        <v>6</v>
      </c>
      <c r="G27">
        <v>4</v>
      </c>
      <c r="H27">
        <v>2</v>
      </c>
      <c r="I27">
        <v>183</v>
      </c>
      <c r="J27">
        <v>3</v>
      </c>
      <c r="K27">
        <f t="shared" si="0"/>
        <v>0.64065335753176045</v>
      </c>
      <c r="L27">
        <f t="shared" si="1"/>
        <v>0.33212341197822143</v>
      </c>
      <c r="M27">
        <f t="shared" si="2"/>
        <v>2.6406533575317606</v>
      </c>
    </row>
    <row r="28" spans="1:13" x14ac:dyDescent="0.3">
      <c r="A28" t="s">
        <v>89</v>
      </c>
      <c r="B28" t="s">
        <v>90</v>
      </c>
      <c r="C28">
        <v>1374</v>
      </c>
      <c r="D28">
        <v>521</v>
      </c>
      <c r="E28">
        <v>291</v>
      </c>
      <c r="F28">
        <v>18</v>
      </c>
      <c r="G28">
        <v>2</v>
      </c>
      <c r="H28">
        <v>7</v>
      </c>
      <c r="I28">
        <v>201</v>
      </c>
      <c r="J28">
        <v>2</v>
      </c>
      <c r="K28">
        <f t="shared" si="0"/>
        <v>0.55854126679462568</v>
      </c>
      <c r="L28">
        <f t="shared" si="1"/>
        <v>0.38579654510556621</v>
      </c>
      <c r="M28">
        <f t="shared" si="2"/>
        <v>2.5585412667946255</v>
      </c>
    </row>
    <row r="29" spans="1:13" x14ac:dyDescent="0.3">
      <c r="A29" t="s">
        <v>91</v>
      </c>
      <c r="B29" t="s">
        <v>92</v>
      </c>
      <c r="C29">
        <v>1233</v>
      </c>
      <c r="D29">
        <v>506</v>
      </c>
      <c r="E29">
        <v>309</v>
      </c>
      <c r="F29">
        <v>11</v>
      </c>
      <c r="G29">
        <v>3</v>
      </c>
      <c r="H29">
        <v>3</v>
      </c>
      <c r="I29">
        <v>177</v>
      </c>
      <c r="J29">
        <v>3</v>
      </c>
      <c r="K29">
        <f t="shared" si="0"/>
        <v>0.61067193675889331</v>
      </c>
      <c r="L29">
        <f t="shared" si="1"/>
        <v>0.34980237154150196</v>
      </c>
      <c r="M29">
        <f t="shared" si="2"/>
        <v>2.6106719367588935</v>
      </c>
    </row>
    <row r="30" spans="1:13" x14ac:dyDescent="0.3">
      <c r="A30" t="s">
        <v>93</v>
      </c>
      <c r="B30" t="s">
        <v>94</v>
      </c>
      <c r="C30">
        <v>1393</v>
      </c>
      <c r="D30">
        <v>596</v>
      </c>
      <c r="E30">
        <v>414</v>
      </c>
      <c r="F30">
        <v>6</v>
      </c>
      <c r="G30">
        <v>1</v>
      </c>
      <c r="H30">
        <v>3</v>
      </c>
      <c r="I30">
        <v>169</v>
      </c>
      <c r="J30">
        <v>3</v>
      </c>
      <c r="K30">
        <f t="shared" si="0"/>
        <v>0.69463087248322153</v>
      </c>
      <c r="L30">
        <f t="shared" si="1"/>
        <v>0.28355704697986578</v>
      </c>
      <c r="M30">
        <f t="shared" si="2"/>
        <v>2.6946308724832218</v>
      </c>
    </row>
    <row r="31" spans="1:13" x14ac:dyDescent="0.3">
      <c r="A31" t="s">
        <v>95</v>
      </c>
      <c r="B31" t="s">
        <v>96</v>
      </c>
      <c r="C31">
        <v>1009</v>
      </c>
      <c r="D31">
        <v>383</v>
      </c>
      <c r="E31">
        <v>266</v>
      </c>
      <c r="F31">
        <v>8</v>
      </c>
      <c r="G31">
        <v>0</v>
      </c>
      <c r="H31">
        <v>1</v>
      </c>
      <c r="I31">
        <v>108</v>
      </c>
      <c r="J31">
        <v>0</v>
      </c>
      <c r="K31">
        <f t="shared" si="0"/>
        <v>0.6945169712793734</v>
      </c>
      <c r="L31">
        <f t="shared" si="1"/>
        <v>0.28198433420365537</v>
      </c>
      <c r="M31">
        <f t="shared" si="2"/>
        <v>2.6945169712793735</v>
      </c>
    </row>
    <row r="32" spans="1:13" x14ac:dyDescent="0.3">
      <c r="A32" t="s">
        <v>97</v>
      </c>
      <c r="B32" t="s">
        <v>98</v>
      </c>
      <c r="C32">
        <v>924</v>
      </c>
      <c r="D32">
        <v>299</v>
      </c>
      <c r="E32">
        <v>179</v>
      </c>
      <c r="F32">
        <v>8</v>
      </c>
      <c r="G32">
        <v>1</v>
      </c>
      <c r="H32">
        <v>1</v>
      </c>
      <c r="I32">
        <v>109</v>
      </c>
      <c r="J32">
        <v>1</v>
      </c>
      <c r="K32">
        <f t="shared" si="0"/>
        <v>0.59866220735785958</v>
      </c>
      <c r="L32">
        <f t="shared" si="1"/>
        <v>0.36454849498327757</v>
      </c>
      <c r="M32">
        <f t="shared" si="2"/>
        <v>2.5986622073578598</v>
      </c>
    </row>
    <row r="33" spans="1:13" x14ac:dyDescent="0.3">
      <c r="A33" t="s">
        <v>99</v>
      </c>
      <c r="B33" t="s">
        <v>41</v>
      </c>
      <c r="C33">
        <v>0</v>
      </c>
      <c r="D33">
        <v>2388</v>
      </c>
      <c r="E33">
        <v>1775</v>
      </c>
      <c r="F33">
        <v>44</v>
      </c>
      <c r="G33">
        <v>14</v>
      </c>
      <c r="H33">
        <v>16</v>
      </c>
      <c r="I33">
        <v>531</v>
      </c>
      <c r="J33">
        <v>8</v>
      </c>
      <c r="K33">
        <f t="shared" si="0"/>
        <v>0.74329983249581244</v>
      </c>
      <c r="L33">
        <f t="shared" si="1"/>
        <v>0.22236180904522612</v>
      </c>
      <c r="M33">
        <f t="shared" si="2"/>
        <v>2.7432998324958122</v>
      </c>
    </row>
    <row r="34" spans="1:13" x14ac:dyDescent="0.3">
      <c r="A34" t="s">
        <v>1049</v>
      </c>
      <c r="C34">
        <v>12802</v>
      </c>
      <c r="D34">
        <v>8578</v>
      </c>
      <c r="E34">
        <v>6081</v>
      </c>
      <c r="F34">
        <v>164</v>
      </c>
      <c r="G34">
        <v>38</v>
      </c>
      <c r="H34">
        <v>67</v>
      </c>
      <c r="I34">
        <v>2202</v>
      </c>
      <c r="J34">
        <v>26</v>
      </c>
      <c r="K34">
        <f t="shared" si="0"/>
        <v>0.70890650501282348</v>
      </c>
      <c r="L34">
        <f t="shared" si="1"/>
        <v>0.25670319421776638</v>
      </c>
      <c r="M34">
        <f t="shared" si="2"/>
        <v>2.7089065050128234</v>
      </c>
    </row>
    <row r="35" spans="1:13" x14ac:dyDescent="0.3">
      <c r="A35" t="s">
        <v>101</v>
      </c>
      <c r="B35" t="s">
        <v>102</v>
      </c>
      <c r="C35">
        <v>2277</v>
      </c>
      <c r="D35">
        <v>782</v>
      </c>
      <c r="E35">
        <v>441</v>
      </c>
      <c r="F35">
        <v>27</v>
      </c>
      <c r="G35">
        <v>2</v>
      </c>
      <c r="H35">
        <v>8</v>
      </c>
      <c r="I35">
        <v>301</v>
      </c>
      <c r="J35">
        <v>3</v>
      </c>
      <c r="K35">
        <f t="shared" si="0"/>
        <v>0.56393861892583119</v>
      </c>
      <c r="L35">
        <f t="shared" si="1"/>
        <v>0.38491048593350385</v>
      </c>
      <c r="M35">
        <f t="shared" si="2"/>
        <v>2.5639386189258313</v>
      </c>
    </row>
    <row r="36" spans="1:13" x14ac:dyDescent="0.3">
      <c r="A36" t="s">
        <v>103</v>
      </c>
      <c r="B36" t="s">
        <v>104</v>
      </c>
      <c r="C36">
        <v>2401</v>
      </c>
      <c r="D36">
        <v>805</v>
      </c>
      <c r="E36">
        <v>430</v>
      </c>
      <c r="F36">
        <v>23</v>
      </c>
      <c r="G36">
        <v>2</v>
      </c>
      <c r="H36">
        <v>6</v>
      </c>
      <c r="I36">
        <v>339</v>
      </c>
      <c r="J36">
        <v>5</v>
      </c>
      <c r="K36">
        <f t="shared" si="0"/>
        <v>0.53416149068322982</v>
      </c>
      <c r="L36">
        <f t="shared" si="1"/>
        <v>0.42111801242236024</v>
      </c>
      <c r="M36">
        <f t="shared" si="2"/>
        <v>2.5341614906832297</v>
      </c>
    </row>
    <row r="37" spans="1:13" x14ac:dyDescent="0.3">
      <c r="A37" t="s">
        <v>105</v>
      </c>
      <c r="B37" t="s">
        <v>106</v>
      </c>
      <c r="C37">
        <v>2192</v>
      </c>
      <c r="D37">
        <v>924</v>
      </c>
      <c r="E37">
        <v>506</v>
      </c>
      <c r="F37">
        <v>30</v>
      </c>
      <c r="G37">
        <v>4</v>
      </c>
      <c r="H37">
        <v>10</v>
      </c>
      <c r="I37">
        <v>372</v>
      </c>
      <c r="J37">
        <v>2</v>
      </c>
      <c r="K37">
        <f t="shared" si="0"/>
        <v>0.54761904761904767</v>
      </c>
      <c r="L37">
        <f t="shared" si="1"/>
        <v>0.40259740259740262</v>
      </c>
      <c r="M37">
        <f t="shared" si="2"/>
        <v>2.5476190476190474</v>
      </c>
    </row>
    <row r="38" spans="1:13" x14ac:dyDescent="0.3">
      <c r="A38" t="s">
        <v>107</v>
      </c>
      <c r="B38" t="s">
        <v>108</v>
      </c>
      <c r="C38">
        <v>2568</v>
      </c>
      <c r="D38">
        <v>1050</v>
      </c>
      <c r="E38">
        <v>576</v>
      </c>
      <c r="F38">
        <v>29</v>
      </c>
      <c r="G38">
        <v>5</v>
      </c>
      <c r="H38">
        <v>10</v>
      </c>
      <c r="I38">
        <v>425</v>
      </c>
      <c r="J38">
        <v>5</v>
      </c>
      <c r="K38">
        <f t="shared" si="0"/>
        <v>0.5485714285714286</v>
      </c>
      <c r="L38">
        <f t="shared" si="1"/>
        <v>0.40476190476190477</v>
      </c>
      <c r="M38">
        <f t="shared" si="2"/>
        <v>2.5485714285714285</v>
      </c>
    </row>
    <row r="39" spans="1:13" x14ac:dyDescent="0.3">
      <c r="A39" t="s">
        <v>109</v>
      </c>
      <c r="B39" t="s">
        <v>110</v>
      </c>
      <c r="C39">
        <v>2013</v>
      </c>
      <c r="D39">
        <v>803</v>
      </c>
      <c r="E39">
        <v>473</v>
      </c>
      <c r="F39">
        <v>25</v>
      </c>
      <c r="G39">
        <v>2</v>
      </c>
      <c r="H39">
        <v>11</v>
      </c>
      <c r="I39">
        <v>290</v>
      </c>
      <c r="J39">
        <v>2</v>
      </c>
      <c r="K39">
        <f t="shared" si="0"/>
        <v>0.58904109589041098</v>
      </c>
      <c r="L39">
        <f t="shared" si="1"/>
        <v>0.36114570361145704</v>
      </c>
      <c r="M39">
        <f t="shared" si="2"/>
        <v>2.5890410958904111</v>
      </c>
    </row>
    <row r="40" spans="1:13" x14ac:dyDescent="0.3">
      <c r="A40" t="s">
        <v>111</v>
      </c>
      <c r="B40" t="s">
        <v>112</v>
      </c>
      <c r="C40">
        <v>1211</v>
      </c>
      <c r="D40">
        <v>589</v>
      </c>
      <c r="E40">
        <v>368</v>
      </c>
      <c r="F40">
        <v>6</v>
      </c>
      <c r="G40">
        <v>2</v>
      </c>
      <c r="H40">
        <v>5</v>
      </c>
      <c r="I40">
        <v>207</v>
      </c>
      <c r="J40">
        <v>1</v>
      </c>
      <c r="K40">
        <f t="shared" si="0"/>
        <v>0.62478777589134127</v>
      </c>
      <c r="L40">
        <f t="shared" si="1"/>
        <v>0.35144312393887944</v>
      </c>
      <c r="M40">
        <f t="shared" si="2"/>
        <v>2.6247877758913414</v>
      </c>
    </row>
    <row r="41" spans="1:13" x14ac:dyDescent="0.3">
      <c r="A41" t="s">
        <v>113</v>
      </c>
      <c r="B41" t="s">
        <v>41</v>
      </c>
      <c r="C41">
        <v>0</v>
      </c>
      <c r="D41">
        <v>1435</v>
      </c>
      <c r="E41">
        <v>882</v>
      </c>
      <c r="F41">
        <v>40</v>
      </c>
      <c r="G41">
        <v>8</v>
      </c>
      <c r="H41">
        <v>11</v>
      </c>
      <c r="I41">
        <v>488</v>
      </c>
      <c r="J41">
        <v>6</v>
      </c>
      <c r="K41">
        <f t="shared" si="0"/>
        <v>0.61463414634146341</v>
      </c>
      <c r="L41">
        <f t="shared" si="1"/>
        <v>0.34006968641114982</v>
      </c>
      <c r="M41">
        <f t="shared" si="2"/>
        <v>2.6146341463414635</v>
      </c>
    </row>
    <row r="42" spans="1:13" x14ac:dyDescent="0.3">
      <c r="A42" t="s">
        <v>1050</v>
      </c>
      <c r="C42">
        <v>12662</v>
      </c>
      <c r="D42">
        <v>8516</v>
      </c>
      <c r="E42">
        <v>5050</v>
      </c>
      <c r="F42">
        <v>226</v>
      </c>
      <c r="G42">
        <v>31</v>
      </c>
      <c r="H42">
        <v>85</v>
      </c>
      <c r="I42">
        <v>3094</v>
      </c>
      <c r="J42">
        <v>30</v>
      </c>
      <c r="K42">
        <f t="shared" si="0"/>
        <v>0.59300140911225929</v>
      </c>
      <c r="L42">
        <f t="shared" si="1"/>
        <v>0.36331611085016441</v>
      </c>
      <c r="M42">
        <f t="shared" si="2"/>
        <v>2.5930014091122593</v>
      </c>
    </row>
    <row r="43" spans="1:13" x14ac:dyDescent="0.3">
      <c r="A43" t="s">
        <v>115</v>
      </c>
      <c r="B43" t="s">
        <v>116</v>
      </c>
      <c r="C43">
        <v>478</v>
      </c>
      <c r="D43">
        <v>191</v>
      </c>
      <c r="E43">
        <v>139</v>
      </c>
      <c r="F43">
        <v>7</v>
      </c>
      <c r="G43">
        <v>1</v>
      </c>
      <c r="H43">
        <v>1</v>
      </c>
      <c r="I43">
        <v>43</v>
      </c>
      <c r="J43">
        <v>0</v>
      </c>
      <c r="K43">
        <f t="shared" si="0"/>
        <v>0.72774869109947649</v>
      </c>
      <c r="L43">
        <f t="shared" si="1"/>
        <v>0.22513089005235601</v>
      </c>
      <c r="M43">
        <f t="shared" si="2"/>
        <v>2.7277486910994764</v>
      </c>
    </row>
    <row r="44" spans="1:13" x14ac:dyDescent="0.3">
      <c r="A44" t="s">
        <v>117</v>
      </c>
      <c r="B44" t="s">
        <v>118</v>
      </c>
      <c r="C44">
        <v>1770</v>
      </c>
      <c r="D44">
        <v>783</v>
      </c>
      <c r="E44">
        <v>408</v>
      </c>
      <c r="F44">
        <v>27</v>
      </c>
      <c r="G44">
        <v>3</v>
      </c>
      <c r="H44">
        <v>7</v>
      </c>
      <c r="I44">
        <v>338</v>
      </c>
      <c r="J44">
        <v>0</v>
      </c>
      <c r="K44">
        <f t="shared" si="0"/>
        <v>0.52107279693486586</v>
      </c>
      <c r="L44">
        <f t="shared" si="1"/>
        <v>0.43167305236270753</v>
      </c>
      <c r="M44">
        <f t="shared" si="2"/>
        <v>2.5210727969348659</v>
      </c>
    </row>
    <row r="45" spans="1:13" x14ac:dyDescent="0.3">
      <c r="A45" t="s">
        <v>120</v>
      </c>
      <c r="B45" t="s">
        <v>121</v>
      </c>
      <c r="C45">
        <v>974</v>
      </c>
      <c r="D45">
        <v>454</v>
      </c>
      <c r="E45">
        <v>250</v>
      </c>
      <c r="F45">
        <v>37</v>
      </c>
      <c r="G45">
        <v>0</v>
      </c>
      <c r="H45">
        <v>6</v>
      </c>
      <c r="I45">
        <v>161</v>
      </c>
      <c r="J45">
        <v>0</v>
      </c>
      <c r="K45">
        <f t="shared" si="0"/>
        <v>0.5506607929515418</v>
      </c>
      <c r="L45">
        <f t="shared" si="1"/>
        <v>0.35462555066079293</v>
      </c>
      <c r="M45">
        <f t="shared" si="2"/>
        <v>2.5506607929515419</v>
      </c>
    </row>
    <row r="46" spans="1:13" x14ac:dyDescent="0.3">
      <c r="A46" t="s">
        <v>122</v>
      </c>
      <c r="B46" t="s">
        <v>123</v>
      </c>
      <c r="C46">
        <v>472</v>
      </c>
      <c r="D46">
        <v>197</v>
      </c>
      <c r="E46">
        <v>124</v>
      </c>
      <c r="F46">
        <v>13</v>
      </c>
      <c r="G46">
        <v>1</v>
      </c>
      <c r="H46">
        <v>2</v>
      </c>
      <c r="I46">
        <v>57</v>
      </c>
      <c r="J46">
        <v>0</v>
      </c>
      <c r="K46">
        <f t="shared" si="0"/>
        <v>0.62944162436548223</v>
      </c>
      <c r="L46">
        <f t="shared" si="1"/>
        <v>0.28934010152284262</v>
      </c>
      <c r="M46">
        <f t="shared" si="2"/>
        <v>2.6294416243654823</v>
      </c>
    </row>
    <row r="47" spans="1:13" x14ac:dyDescent="0.3">
      <c r="A47" t="s">
        <v>124</v>
      </c>
      <c r="B47" t="s">
        <v>125</v>
      </c>
      <c r="C47">
        <v>1988</v>
      </c>
      <c r="D47">
        <v>903</v>
      </c>
      <c r="E47">
        <v>497</v>
      </c>
      <c r="F47">
        <v>36</v>
      </c>
      <c r="G47">
        <v>6</v>
      </c>
      <c r="H47">
        <v>5</v>
      </c>
      <c r="I47">
        <v>357</v>
      </c>
      <c r="J47">
        <v>2</v>
      </c>
      <c r="K47">
        <f t="shared" si="0"/>
        <v>0.55038759689922478</v>
      </c>
      <c r="L47">
        <f t="shared" si="1"/>
        <v>0.39534883720930231</v>
      </c>
      <c r="M47">
        <f t="shared" si="2"/>
        <v>2.5503875968992249</v>
      </c>
    </row>
    <row r="48" spans="1:13" x14ac:dyDescent="0.3">
      <c r="A48" t="s">
        <v>127</v>
      </c>
      <c r="B48" t="s">
        <v>128</v>
      </c>
      <c r="C48">
        <v>305</v>
      </c>
      <c r="D48">
        <v>152</v>
      </c>
      <c r="E48">
        <v>86</v>
      </c>
      <c r="F48">
        <v>10</v>
      </c>
      <c r="G48">
        <v>1</v>
      </c>
      <c r="H48">
        <v>1</v>
      </c>
      <c r="I48">
        <v>54</v>
      </c>
      <c r="J48">
        <v>0</v>
      </c>
      <c r="K48">
        <f t="shared" si="0"/>
        <v>0.56578947368421051</v>
      </c>
      <c r="L48">
        <f t="shared" si="1"/>
        <v>0.35526315789473684</v>
      </c>
      <c r="M48">
        <f t="shared" si="2"/>
        <v>2.5657894736842106</v>
      </c>
    </row>
    <row r="49" spans="1:13" x14ac:dyDescent="0.3">
      <c r="A49" t="s">
        <v>129</v>
      </c>
      <c r="B49" t="s">
        <v>130</v>
      </c>
      <c r="C49">
        <v>712</v>
      </c>
      <c r="D49">
        <v>329</v>
      </c>
      <c r="E49">
        <v>197</v>
      </c>
      <c r="F49">
        <v>13</v>
      </c>
      <c r="G49">
        <v>4</v>
      </c>
      <c r="H49">
        <v>1</v>
      </c>
      <c r="I49">
        <v>114</v>
      </c>
      <c r="J49">
        <v>0</v>
      </c>
      <c r="K49">
        <f t="shared" si="0"/>
        <v>0.59878419452887544</v>
      </c>
      <c r="L49">
        <f t="shared" si="1"/>
        <v>0.34650455927051671</v>
      </c>
      <c r="M49">
        <f t="shared" si="2"/>
        <v>2.5987841945288754</v>
      </c>
    </row>
    <row r="50" spans="1:13" x14ac:dyDescent="0.3">
      <c r="A50" t="s">
        <v>131</v>
      </c>
      <c r="B50" t="s">
        <v>132</v>
      </c>
      <c r="C50">
        <v>251</v>
      </c>
      <c r="D50">
        <v>97</v>
      </c>
      <c r="E50">
        <v>71</v>
      </c>
      <c r="F50">
        <v>1</v>
      </c>
      <c r="G50">
        <v>0</v>
      </c>
      <c r="H50">
        <v>1</v>
      </c>
      <c r="I50">
        <v>24</v>
      </c>
      <c r="J50">
        <v>0</v>
      </c>
      <c r="K50">
        <f t="shared" si="0"/>
        <v>0.73195876288659789</v>
      </c>
      <c r="L50">
        <f t="shared" si="1"/>
        <v>0.24742268041237114</v>
      </c>
      <c r="M50">
        <f t="shared" si="2"/>
        <v>2.731958762886598</v>
      </c>
    </row>
    <row r="51" spans="1:13" x14ac:dyDescent="0.3">
      <c r="A51" t="s">
        <v>133</v>
      </c>
      <c r="B51" t="s">
        <v>134</v>
      </c>
      <c r="C51">
        <v>412</v>
      </c>
      <c r="D51">
        <v>177</v>
      </c>
      <c r="E51">
        <v>116</v>
      </c>
      <c r="F51">
        <v>6</v>
      </c>
      <c r="G51">
        <v>1</v>
      </c>
      <c r="H51">
        <v>3</v>
      </c>
      <c r="I51">
        <v>51</v>
      </c>
      <c r="J51">
        <v>0</v>
      </c>
      <c r="K51">
        <f t="shared" si="0"/>
        <v>0.65536723163841804</v>
      </c>
      <c r="L51">
        <f t="shared" si="1"/>
        <v>0.28813559322033899</v>
      </c>
      <c r="M51">
        <f t="shared" si="2"/>
        <v>2.6553672316384178</v>
      </c>
    </row>
    <row r="52" spans="1:13" x14ac:dyDescent="0.3">
      <c r="A52" t="s">
        <v>135</v>
      </c>
      <c r="B52" t="s">
        <v>136</v>
      </c>
      <c r="C52">
        <v>47</v>
      </c>
      <c r="D52">
        <v>21</v>
      </c>
      <c r="E52">
        <v>12</v>
      </c>
      <c r="F52">
        <v>1</v>
      </c>
      <c r="G52">
        <v>0</v>
      </c>
      <c r="H52">
        <v>0</v>
      </c>
      <c r="I52">
        <v>8</v>
      </c>
      <c r="J52">
        <v>0</v>
      </c>
      <c r="K52">
        <f t="shared" si="0"/>
        <v>0.5714285714285714</v>
      </c>
      <c r="L52">
        <f t="shared" si="1"/>
        <v>0.38095238095238093</v>
      </c>
      <c r="M52">
        <f t="shared" si="2"/>
        <v>2.5714285714285712</v>
      </c>
    </row>
    <row r="53" spans="1:13" x14ac:dyDescent="0.3">
      <c r="A53" t="s">
        <v>137</v>
      </c>
      <c r="B53" t="s">
        <v>138</v>
      </c>
      <c r="C53">
        <v>877</v>
      </c>
      <c r="D53">
        <v>266</v>
      </c>
      <c r="E53">
        <v>122</v>
      </c>
      <c r="F53">
        <v>19</v>
      </c>
      <c r="G53">
        <v>0</v>
      </c>
      <c r="H53">
        <v>1</v>
      </c>
      <c r="I53">
        <v>124</v>
      </c>
      <c r="J53">
        <v>0</v>
      </c>
      <c r="K53">
        <f t="shared" si="0"/>
        <v>0.45864661654135336</v>
      </c>
      <c r="L53">
        <f t="shared" si="1"/>
        <v>0.46616541353383456</v>
      </c>
      <c r="M53">
        <f t="shared" si="2"/>
        <v>0.46616541353383456</v>
      </c>
    </row>
    <row r="54" spans="1:13" x14ac:dyDescent="0.3">
      <c r="A54" t="s">
        <v>139</v>
      </c>
      <c r="B54" t="s">
        <v>140</v>
      </c>
      <c r="C54">
        <v>82</v>
      </c>
      <c r="D54">
        <v>49</v>
      </c>
      <c r="E54">
        <v>19</v>
      </c>
      <c r="F54">
        <v>2</v>
      </c>
      <c r="G54">
        <v>0</v>
      </c>
      <c r="H54">
        <v>0</v>
      </c>
      <c r="I54">
        <v>28</v>
      </c>
      <c r="J54">
        <v>0</v>
      </c>
      <c r="K54">
        <f t="shared" si="0"/>
        <v>0.38775510204081631</v>
      </c>
      <c r="L54">
        <f t="shared" si="1"/>
        <v>0.5714285714285714</v>
      </c>
      <c r="M54">
        <f t="shared" si="2"/>
        <v>0.5714285714285714</v>
      </c>
    </row>
    <row r="55" spans="1:13" x14ac:dyDescent="0.3">
      <c r="A55" t="s">
        <v>141</v>
      </c>
      <c r="B55" t="s">
        <v>142</v>
      </c>
      <c r="C55">
        <v>949</v>
      </c>
      <c r="D55">
        <v>519</v>
      </c>
      <c r="E55">
        <v>242</v>
      </c>
      <c r="F55">
        <v>19</v>
      </c>
      <c r="G55">
        <v>5</v>
      </c>
      <c r="H55">
        <v>2</v>
      </c>
      <c r="I55">
        <v>250</v>
      </c>
      <c r="J55">
        <v>1</v>
      </c>
      <c r="K55">
        <f t="shared" si="0"/>
        <v>0.46628131021194608</v>
      </c>
      <c r="L55">
        <f t="shared" si="1"/>
        <v>0.48169556840077071</v>
      </c>
      <c r="M55">
        <f t="shared" si="2"/>
        <v>0.48169556840077071</v>
      </c>
    </row>
    <row r="56" spans="1:13" x14ac:dyDescent="0.3">
      <c r="A56" t="s">
        <v>143</v>
      </c>
      <c r="B56" t="s">
        <v>144</v>
      </c>
      <c r="C56">
        <v>986</v>
      </c>
      <c r="D56">
        <v>392</v>
      </c>
      <c r="E56">
        <v>236</v>
      </c>
      <c r="F56">
        <v>19</v>
      </c>
      <c r="G56">
        <v>1</v>
      </c>
      <c r="H56">
        <v>9</v>
      </c>
      <c r="I56">
        <v>125</v>
      </c>
      <c r="J56">
        <v>2</v>
      </c>
      <c r="K56">
        <f t="shared" si="0"/>
        <v>0.60204081632653061</v>
      </c>
      <c r="L56">
        <f t="shared" si="1"/>
        <v>0.31887755102040816</v>
      </c>
      <c r="M56">
        <f t="shared" si="2"/>
        <v>2.6020408163265305</v>
      </c>
    </row>
    <row r="57" spans="1:13" x14ac:dyDescent="0.3">
      <c r="A57" t="s">
        <v>145</v>
      </c>
      <c r="B57" t="s">
        <v>146</v>
      </c>
      <c r="C57">
        <v>140</v>
      </c>
      <c r="D57">
        <v>24</v>
      </c>
      <c r="E57">
        <v>13</v>
      </c>
      <c r="F57">
        <v>0</v>
      </c>
      <c r="G57">
        <v>0</v>
      </c>
      <c r="H57">
        <v>0</v>
      </c>
      <c r="I57">
        <v>11</v>
      </c>
      <c r="J57">
        <v>0</v>
      </c>
      <c r="K57">
        <f t="shared" si="0"/>
        <v>0.54166666666666663</v>
      </c>
      <c r="L57">
        <f t="shared" si="1"/>
        <v>0.45833333333333331</v>
      </c>
      <c r="M57">
        <f t="shared" si="2"/>
        <v>2.5416666666666665</v>
      </c>
    </row>
    <row r="58" spans="1:13" x14ac:dyDescent="0.3">
      <c r="A58" t="s">
        <v>147</v>
      </c>
      <c r="B58" t="s">
        <v>148</v>
      </c>
      <c r="C58">
        <v>139</v>
      </c>
      <c r="D58">
        <v>60</v>
      </c>
      <c r="E58">
        <v>38</v>
      </c>
      <c r="F58">
        <v>2</v>
      </c>
      <c r="G58">
        <v>0</v>
      </c>
      <c r="H58">
        <v>3</v>
      </c>
      <c r="I58">
        <v>17</v>
      </c>
      <c r="J58">
        <v>0</v>
      </c>
      <c r="K58">
        <f t="shared" si="0"/>
        <v>0.6333333333333333</v>
      </c>
      <c r="L58">
        <f t="shared" si="1"/>
        <v>0.28333333333333333</v>
      </c>
      <c r="M58">
        <f t="shared" si="2"/>
        <v>2.6333333333333333</v>
      </c>
    </row>
    <row r="59" spans="1:13" x14ac:dyDescent="0.3">
      <c r="A59" t="s">
        <v>149</v>
      </c>
      <c r="B59" t="s">
        <v>150</v>
      </c>
      <c r="C59">
        <v>476</v>
      </c>
      <c r="D59">
        <v>255</v>
      </c>
      <c r="E59">
        <v>143</v>
      </c>
      <c r="F59">
        <v>16</v>
      </c>
      <c r="G59">
        <v>1</v>
      </c>
      <c r="H59">
        <v>4</v>
      </c>
      <c r="I59">
        <v>91</v>
      </c>
      <c r="J59">
        <v>0</v>
      </c>
      <c r="K59">
        <f t="shared" si="0"/>
        <v>0.5607843137254902</v>
      </c>
      <c r="L59">
        <f t="shared" si="1"/>
        <v>0.35686274509803922</v>
      </c>
      <c r="M59">
        <f t="shared" si="2"/>
        <v>2.56078431372549</v>
      </c>
    </row>
    <row r="60" spans="1:13" x14ac:dyDescent="0.3">
      <c r="A60" t="s">
        <v>151</v>
      </c>
      <c r="B60" t="s">
        <v>41</v>
      </c>
      <c r="C60">
        <v>0</v>
      </c>
      <c r="D60">
        <v>1845</v>
      </c>
      <c r="E60">
        <v>1045</v>
      </c>
      <c r="F60">
        <v>114</v>
      </c>
      <c r="G60">
        <v>12</v>
      </c>
      <c r="H60">
        <v>26</v>
      </c>
      <c r="I60">
        <v>633</v>
      </c>
      <c r="J60">
        <v>15</v>
      </c>
      <c r="K60">
        <f t="shared" si="0"/>
        <v>0.56639566395663954</v>
      </c>
      <c r="L60">
        <f t="shared" si="1"/>
        <v>0.34308943089430893</v>
      </c>
      <c r="M60">
        <f t="shared" si="2"/>
        <v>2.5663956639566394</v>
      </c>
    </row>
    <row r="61" spans="1:13" x14ac:dyDescent="0.3">
      <c r="A61" t="s">
        <v>1051</v>
      </c>
      <c r="C61">
        <v>11058</v>
      </c>
      <c r="D61">
        <v>6962</v>
      </c>
      <c r="E61">
        <v>3890</v>
      </c>
      <c r="F61">
        <v>356</v>
      </c>
      <c r="G61">
        <v>38</v>
      </c>
      <c r="H61">
        <v>77</v>
      </c>
      <c r="I61">
        <v>2581</v>
      </c>
      <c r="J61">
        <v>20</v>
      </c>
      <c r="K61">
        <f t="shared" si="0"/>
        <v>0.55874748635449578</v>
      </c>
      <c r="L61">
        <f t="shared" si="1"/>
        <v>0.37072680264291868</v>
      </c>
      <c r="M61">
        <f t="shared" si="2"/>
        <v>2.5587474863544957</v>
      </c>
    </row>
    <row r="62" spans="1:13" x14ac:dyDescent="0.3">
      <c r="A62" t="s">
        <v>155</v>
      </c>
      <c r="B62" t="s">
        <v>156</v>
      </c>
      <c r="C62">
        <v>129</v>
      </c>
      <c r="D62">
        <v>65</v>
      </c>
      <c r="E62">
        <v>53</v>
      </c>
      <c r="F62">
        <v>1</v>
      </c>
      <c r="G62">
        <v>0</v>
      </c>
      <c r="H62">
        <v>0</v>
      </c>
      <c r="I62">
        <v>11</v>
      </c>
      <c r="J62">
        <v>0</v>
      </c>
      <c r="K62">
        <f t="shared" si="0"/>
        <v>0.81538461538461537</v>
      </c>
      <c r="L62">
        <f t="shared" si="1"/>
        <v>0.16923076923076924</v>
      </c>
      <c r="M62">
        <f t="shared" si="2"/>
        <v>2.8153846153846152</v>
      </c>
    </row>
    <row r="63" spans="1:13" x14ac:dyDescent="0.3">
      <c r="A63" t="s">
        <v>158</v>
      </c>
      <c r="B63" t="s">
        <v>159</v>
      </c>
      <c r="C63">
        <v>328</v>
      </c>
      <c r="D63">
        <v>147</v>
      </c>
      <c r="E63">
        <v>81</v>
      </c>
      <c r="F63">
        <v>1</v>
      </c>
      <c r="G63">
        <v>0</v>
      </c>
      <c r="H63">
        <v>1</v>
      </c>
      <c r="I63">
        <v>64</v>
      </c>
      <c r="J63">
        <v>0</v>
      </c>
      <c r="K63">
        <f t="shared" si="0"/>
        <v>0.55102040816326525</v>
      </c>
      <c r="L63">
        <f t="shared" si="1"/>
        <v>0.43537414965986393</v>
      </c>
      <c r="M63">
        <f t="shared" si="2"/>
        <v>2.5510204081632653</v>
      </c>
    </row>
    <row r="64" spans="1:13" x14ac:dyDescent="0.3">
      <c r="A64" t="s">
        <v>161</v>
      </c>
      <c r="B64" t="s">
        <v>162</v>
      </c>
      <c r="C64">
        <v>60</v>
      </c>
      <c r="D64">
        <v>29</v>
      </c>
      <c r="E64">
        <v>18</v>
      </c>
      <c r="F64">
        <v>0</v>
      </c>
      <c r="G64">
        <v>0</v>
      </c>
      <c r="H64">
        <v>0</v>
      </c>
      <c r="I64">
        <v>11</v>
      </c>
      <c r="J64">
        <v>0</v>
      </c>
      <c r="K64">
        <f t="shared" si="0"/>
        <v>0.62068965517241381</v>
      </c>
      <c r="L64">
        <f t="shared" si="1"/>
        <v>0.37931034482758619</v>
      </c>
      <c r="M64">
        <f t="shared" si="2"/>
        <v>2.6206896551724137</v>
      </c>
    </row>
    <row r="65" spans="1:13" x14ac:dyDescent="0.3">
      <c r="A65" t="s">
        <v>163</v>
      </c>
      <c r="B65" t="s">
        <v>164</v>
      </c>
      <c r="C65">
        <v>100</v>
      </c>
      <c r="D65">
        <v>67</v>
      </c>
      <c r="E65">
        <v>63</v>
      </c>
      <c r="F65">
        <v>0</v>
      </c>
      <c r="G65">
        <v>1</v>
      </c>
      <c r="H65">
        <v>0</v>
      </c>
      <c r="I65">
        <v>3</v>
      </c>
      <c r="J65">
        <v>0</v>
      </c>
      <c r="K65">
        <f t="shared" si="0"/>
        <v>0.94029850746268662</v>
      </c>
      <c r="L65">
        <f t="shared" si="1"/>
        <v>4.4776119402985072E-2</v>
      </c>
      <c r="M65">
        <f t="shared" si="2"/>
        <v>2.9402985074626864</v>
      </c>
    </row>
    <row r="66" spans="1:13" x14ac:dyDescent="0.3">
      <c r="A66" t="s">
        <v>165</v>
      </c>
      <c r="B66" t="s">
        <v>166</v>
      </c>
      <c r="C66">
        <v>64</v>
      </c>
      <c r="D66">
        <v>27</v>
      </c>
      <c r="E66">
        <v>16</v>
      </c>
      <c r="F66">
        <v>2</v>
      </c>
      <c r="G66">
        <v>0</v>
      </c>
      <c r="H66">
        <v>1</v>
      </c>
      <c r="I66">
        <v>8</v>
      </c>
      <c r="J66">
        <v>0</v>
      </c>
      <c r="K66">
        <f t="shared" ref="K66:K129" si="3">IF(D66="","",E66/D66)</f>
        <v>0.59259259259259256</v>
      </c>
      <c r="L66">
        <f t="shared" ref="L66:L129" si="4">IF(D66="","",I66/D66)</f>
        <v>0.29629629629629628</v>
      </c>
      <c r="M66">
        <f t="shared" ref="M66:M129" si="5">IF(K66="","",IF(D66=0,10,IF(K66=L66,9,IF(L66&gt;K66,L66,K66+2))))</f>
        <v>2.5925925925925926</v>
      </c>
    </row>
    <row r="67" spans="1:13" x14ac:dyDescent="0.3">
      <c r="A67" t="s">
        <v>167</v>
      </c>
      <c r="B67" t="s">
        <v>168</v>
      </c>
      <c r="C67">
        <v>104</v>
      </c>
      <c r="D67">
        <v>21</v>
      </c>
      <c r="E67">
        <v>10</v>
      </c>
      <c r="F67">
        <v>0</v>
      </c>
      <c r="G67">
        <v>1</v>
      </c>
      <c r="H67">
        <v>0</v>
      </c>
      <c r="I67">
        <v>10</v>
      </c>
      <c r="J67">
        <v>0</v>
      </c>
      <c r="K67">
        <f t="shared" si="3"/>
        <v>0.47619047619047616</v>
      </c>
      <c r="L67">
        <f t="shared" si="4"/>
        <v>0.47619047619047616</v>
      </c>
      <c r="M67">
        <f t="shared" si="5"/>
        <v>9</v>
      </c>
    </row>
    <row r="68" spans="1:13" x14ac:dyDescent="0.3">
      <c r="A68" t="s">
        <v>169</v>
      </c>
      <c r="B68" t="s">
        <v>170</v>
      </c>
      <c r="C68">
        <v>181</v>
      </c>
      <c r="D68">
        <v>49</v>
      </c>
      <c r="E68">
        <v>16</v>
      </c>
      <c r="F68">
        <v>4</v>
      </c>
      <c r="G68">
        <v>1</v>
      </c>
      <c r="H68">
        <v>0</v>
      </c>
      <c r="I68">
        <v>28</v>
      </c>
      <c r="J68">
        <v>0</v>
      </c>
      <c r="K68">
        <f t="shared" si="3"/>
        <v>0.32653061224489793</v>
      </c>
      <c r="L68">
        <f t="shared" si="4"/>
        <v>0.5714285714285714</v>
      </c>
      <c r="M68">
        <f t="shared" si="5"/>
        <v>0.5714285714285714</v>
      </c>
    </row>
    <row r="69" spans="1:13" x14ac:dyDescent="0.3">
      <c r="A69" t="s">
        <v>171</v>
      </c>
      <c r="B69" t="s">
        <v>172</v>
      </c>
      <c r="C69">
        <v>240</v>
      </c>
      <c r="D69">
        <v>101</v>
      </c>
      <c r="E69">
        <v>29</v>
      </c>
      <c r="F69">
        <v>3</v>
      </c>
      <c r="G69">
        <v>0</v>
      </c>
      <c r="H69">
        <v>0</v>
      </c>
      <c r="I69">
        <v>69</v>
      </c>
      <c r="J69">
        <v>0</v>
      </c>
      <c r="K69">
        <f t="shared" si="3"/>
        <v>0.28712871287128711</v>
      </c>
      <c r="L69">
        <f t="shared" si="4"/>
        <v>0.68316831683168322</v>
      </c>
      <c r="M69">
        <f t="shared" si="5"/>
        <v>0.68316831683168322</v>
      </c>
    </row>
    <row r="70" spans="1:13" x14ac:dyDescent="0.3">
      <c r="A70" t="s">
        <v>173</v>
      </c>
      <c r="B70" t="s">
        <v>174</v>
      </c>
      <c r="C70">
        <v>60</v>
      </c>
      <c r="D70">
        <v>27</v>
      </c>
      <c r="E70">
        <v>17</v>
      </c>
      <c r="F70">
        <v>3</v>
      </c>
      <c r="G70">
        <v>0</v>
      </c>
      <c r="H70">
        <v>1</v>
      </c>
      <c r="I70">
        <v>6</v>
      </c>
      <c r="J70">
        <v>0</v>
      </c>
      <c r="K70">
        <f t="shared" si="3"/>
        <v>0.62962962962962965</v>
      </c>
      <c r="L70">
        <f t="shared" si="4"/>
        <v>0.22222222222222221</v>
      </c>
      <c r="M70">
        <f t="shared" si="5"/>
        <v>2.6296296296296298</v>
      </c>
    </row>
    <row r="71" spans="1:13" x14ac:dyDescent="0.3">
      <c r="A71" t="s">
        <v>175</v>
      </c>
      <c r="B71" t="s">
        <v>176</v>
      </c>
      <c r="C71">
        <v>68</v>
      </c>
      <c r="D71">
        <v>36</v>
      </c>
      <c r="E71">
        <v>24</v>
      </c>
      <c r="F71">
        <v>0</v>
      </c>
      <c r="G71">
        <v>0</v>
      </c>
      <c r="H71">
        <v>0</v>
      </c>
      <c r="I71">
        <v>12</v>
      </c>
      <c r="J71">
        <v>0</v>
      </c>
      <c r="K71">
        <f t="shared" si="3"/>
        <v>0.66666666666666663</v>
      </c>
      <c r="L71">
        <f t="shared" si="4"/>
        <v>0.33333333333333331</v>
      </c>
      <c r="M71">
        <f t="shared" si="5"/>
        <v>2.6666666666666665</v>
      </c>
    </row>
    <row r="72" spans="1:13" x14ac:dyDescent="0.3">
      <c r="A72" t="s">
        <v>177</v>
      </c>
      <c r="B72" t="s">
        <v>178</v>
      </c>
      <c r="C72">
        <v>820</v>
      </c>
      <c r="D72">
        <v>280</v>
      </c>
      <c r="E72">
        <v>109</v>
      </c>
      <c r="F72">
        <v>14</v>
      </c>
      <c r="G72">
        <v>1</v>
      </c>
      <c r="H72">
        <v>5</v>
      </c>
      <c r="I72">
        <v>151</v>
      </c>
      <c r="J72">
        <v>0</v>
      </c>
      <c r="K72">
        <f t="shared" si="3"/>
        <v>0.38928571428571429</v>
      </c>
      <c r="L72">
        <f t="shared" si="4"/>
        <v>0.53928571428571426</v>
      </c>
      <c r="M72">
        <f t="shared" si="5"/>
        <v>0.53928571428571426</v>
      </c>
    </row>
    <row r="73" spans="1:13" x14ac:dyDescent="0.3">
      <c r="A73" t="s">
        <v>179</v>
      </c>
      <c r="B73" t="s">
        <v>180</v>
      </c>
      <c r="C73">
        <v>68</v>
      </c>
      <c r="D73">
        <v>34</v>
      </c>
      <c r="E73">
        <v>20</v>
      </c>
      <c r="F73">
        <v>2</v>
      </c>
      <c r="G73">
        <v>0</v>
      </c>
      <c r="H73">
        <v>0</v>
      </c>
      <c r="I73">
        <v>12</v>
      </c>
      <c r="J73">
        <v>0</v>
      </c>
      <c r="K73">
        <f t="shared" si="3"/>
        <v>0.58823529411764708</v>
      </c>
      <c r="L73">
        <f t="shared" si="4"/>
        <v>0.35294117647058826</v>
      </c>
      <c r="M73">
        <f t="shared" si="5"/>
        <v>2.5882352941176472</v>
      </c>
    </row>
    <row r="74" spans="1:13" x14ac:dyDescent="0.3">
      <c r="A74" t="s">
        <v>181</v>
      </c>
      <c r="B74" t="s">
        <v>182</v>
      </c>
      <c r="C74">
        <v>1528</v>
      </c>
      <c r="D74">
        <v>660</v>
      </c>
      <c r="E74">
        <v>181</v>
      </c>
      <c r="F74">
        <v>50</v>
      </c>
      <c r="G74">
        <v>5</v>
      </c>
      <c r="H74">
        <v>9</v>
      </c>
      <c r="I74">
        <v>412</v>
      </c>
      <c r="J74">
        <v>3</v>
      </c>
      <c r="K74">
        <f t="shared" si="3"/>
        <v>0.27424242424242423</v>
      </c>
      <c r="L74">
        <f t="shared" si="4"/>
        <v>0.62424242424242427</v>
      </c>
      <c r="M74">
        <f t="shared" si="5"/>
        <v>0.62424242424242427</v>
      </c>
    </row>
    <row r="75" spans="1:13" x14ac:dyDescent="0.3">
      <c r="A75" t="s">
        <v>184</v>
      </c>
      <c r="B75" t="s">
        <v>185</v>
      </c>
      <c r="C75">
        <v>110</v>
      </c>
      <c r="D75">
        <v>40</v>
      </c>
      <c r="E75">
        <v>14</v>
      </c>
      <c r="F75">
        <v>0</v>
      </c>
      <c r="G75">
        <v>0</v>
      </c>
      <c r="H75">
        <v>0</v>
      </c>
      <c r="I75">
        <v>26</v>
      </c>
      <c r="J75">
        <v>0</v>
      </c>
      <c r="K75">
        <f t="shared" si="3"/>
        <v>0.35</v>
      </c>
      <c r="L75">
        <f t="shared" si="4"/>
        <v>0.65</v>
      </c>
      <c r="M75">
        <f t="shared" si="5"/>
        <v>0.65</v>
      </c>
    </row>
    <row r="76" spans="1:13" x14ac:dyDescent="0.3">
      <c r="A76" t="s">
        <v>186</v>
      </c>
      <c r="B76" t="s">
        <v>187</v>
      </c>
      <c r="C76">
        <v>231</v>
      </c>
      <c r="D76">
        <v>89</v>
      </c>
      <c r="E76">
        <v>30</v>
      </c>
      <c r="F76">
        <v>11</v>
      </c>
      <c r="G76">
        <v>3</v>
      </c>
      <c r="H76">
        <v>0</v>
      </c>
      <c r="I76">
        <v>45</v>
      </c>
      <c r="J76">
        <v>0</v>
      </c>
      <c r="K76">
        <f t="shared" si="3"/>
        <v>0.33707865168539325</v>
      </c>
      <c r="L76">
        <f t="shared" si="4"/>
        <v>0.5056179775280899</v>
      </c>
      <c r="M76">
        <f t="shared" si="5"/>
        <v>0.5056179775280899</v>
      </c>
    </row>
    <row r="77" spans="1:13" x14ac:dyDescent="0.3">
      <c r="A77" t="s">
        <v>188</v>
      </c>
      <c r="B77" t="s">
        <v>189</v>
      </c>
      <c r="C77">
        <v>468</v>
      </c>
      <c r="D77">
        <v>199</v>
      </c>
      <c r="E77">
        <v>127</v>
      </c>
      <c r="F77">
        <v>6</v>
      </c>
      <c r="G77">
        <v>0</v>
      </c>
      <c r="H77">
        <v>0</v>
      </c>
      <c r="I77">
        <v>66</v>
      </c>
      <c r="J77">
        <v>0</v>
      </c>
      <c r="K77">
        <f t="shared" si="3"/>
        <v>0.63819095477386933</v>
      </c>
      <c r="L77">
        <f t="shared" si="4"/>
        <v>0.33165829145728642</v>
      </c>
      <c r="M77">
        <f t="shared" si="5"/>
        <v>2.6381909547738696</v>
      </c>
    </row>
    <row r="78" spans="1:13" x14ac:dyDescent="0.3">
      <c r="A78" t="s">
        <v>190</v>
      </c>
      <c r="B78" t="s">
        <v>191</v>
      </c>
      <c r="C78">
        <v>298</v>
      </c>
      <c r="D78">
        <v>142</v>
      </c>
      <c r="E78">
        <v>52</v>
      </c>
      <c r="F78">
        <v>3</v>
      </c>
      <c r="G78">
        <v>0</v>
      </c>
      <c r="H78">
        <v>0</v>
      </c>
      <c r="I78">
        <v>87</v>
      </c>
      <c r="J78">
        <v>0</v>
      </c>
      <c r="K78">
        <f t="shared" si="3"/>
        <v>0.36619718309859156</v>
      </c>
      <c r="L78">
        <f t="shared" si="4"/>
        <v>0.61267605633802813</v>
      </c>
      <c r="M78">
        <f t="shared" si="5"/>
        <v>0.61267605633802813</v>
      </c>
    </row>
    <row r="79" spans="1:13" x14ac:dyDescent="0.3">
      <c r="A79" t="s">
        <v>192</v>
      </c>
      <c r="B79" t="s">
        <v>193</v>
      </c>
      <c r="C79">
        <v>365</v>
      </c>
      <c r="D79">
        <v>199</v>
      </c>
      <c r="E79">
        <v>74</v>
      </c>
      <c r="F79">
        <v>3</v>
      </c>
      <c r="G79">
        <v>1</v>
      </c>
      <c r="H79">
        <v>1</v>
      </c>
      <c r="I79">
        <v>118</v>
      </c>
      <c r="J79">
        <v>2</v>
      </c>
      <c r="K79">
        <f t="shared" si="3"/>
        <v>0.37185929648241206</v>
      </c>
      <c r="L79">
        <f t="shared" si="4"/>
        <v>0.59296482412060303</v>
      </c>
      <c r="M79">
        <f t="shared" si="5"/>
        <v>0.59296482412060303</v>
      </c>
    </row>
    <row r="80" spans="1:13" x14ac:dyDescent="0.3">
      <c r="A80" t="s">
        <v>194</v>
      </c>
      <c r="B80" t="s">
        <v>195</v>
      </c>
      <c r="C80">
        <v>115</v>
      </c>
      <c r="D80">
        <v>53</v>
      </c>
      <c r="E80">
        <v>23</v>
      </c>
      <c r="F80">
        <v>1</v>
      </c>
      <c r="G80">
        <v>0</v>
      </c>
      <c r="H80">
        <v>0</v>
      </c>
      <c r="I80">
        <v>29</v>
      </c>
      <c r="J80">
        <v>0</v>
      </c>
      <c r="K80">
        <f t="shared" si="3"/>
        <v>0.43396226415094341</v>
      </c>
      <c r="L80">
        <f t="shared" si="4"/>
        <v>0.54716981132075471</v>
      </c>
      <c r="M80">
        <f t="shared" si="5"/>
        <v>0.54716981132075471</v>
      </c>
    </row>
    <row r="81" spans="1:13" x14ac:dyDescent="0.3">
      <c r="A81" t="s">
        <v>196</v>
      </c>
      <c r="B81" t="s">
        <v>197</v>
      </c>
      <c r="C81">
        <v>125</v>
      </c>
      <c r="D81">
        <v>63</v>
      </c>
      <c r="E81">
        <v>44</v>
      </c>
      <c r="F81">
        <v>0</v>
      </c>
      <c r="G81">
        <v>0</v>
      </c>
      <c r="H81">
        <v>0</v>
      </c>
      <c r="I81">
        <v>19</v>
      </c>
      <c r="J81">
        <v>0</v>
      </c>
      <c r="K81">
        <f t="shared" si="3"/>
        <v>0.69841269841269837</v>
      </c>
      <c r="L81">
        <f t="shared" si="4"/>
        <v>0.30158730158730157</v>
      </c>
      <c r="M81">
        <f t="shared" si="5"/>
        <v>2.6984126984126986</v>
      </c>
    </row>
    <row r="82" spans="1:13" x14ac:dyDescent="0.3">
      <c r="A82" t="s">
        <v>198</v>
      </c>
      <c r="B82" t="s">
        <v>199</v>
      </c>
      <c r="C82">
        <v>62</v>
      </c>
      <c r="D82">
        <v>30</v>
      </c>
      <c r="E82">
        <v>18</v>
      </c>
      <c r="F82">
        <v>1</v>
      </c>
      <c r="G82">
        <v>1</v>
      </c>
      <c r="H82">
        <v>0</v>
      </c>
      <c r="I82">
        <v>10</v>
      </c>
      <c r="J82">
        <v>0</v>
      </c>
      <c r="K82">
        <f t="shared" si="3"/>
        <v>0.6</v>
      </c>
      <c r="L82">
        <f t="shared" si="4"/>
        <v>0.33333333333333331</v>
      </c>
      <c r="M82">
        <f t="shared" si="5"/>
        <v>2.6</v>
      </c>
    </row>
    <row r="83" spans="1:13" x14ac:dyDescent="0.3">
      <c r="A83" t="s">
        <v>200</v>
      </c>
      <c r="B83" t="s">
        <v>201</v>
      </c>
      <c r="C83">
        <v>164</v>
      </c>
      <c r="D83">
        <v>97</v>
      </c>
      <c r="E83">
        <v>66</v>
      </c>
      <c r="F83">
        <v>4</v>
      </c>
      <c r="G83">
        <v>0</v>
      </c>
      <c r="H83">
        <v>0</v>
      </c>
      <c r="I83">
        <v>27</v>
      </c>
      <c r="J83">
        <v>0</v>
      </c>
      <c r="K83">
        <f t="shared" si="3"/>
        <v>0.68041237113402064</v>
      </c>
      <c r="L83">
        <f t="shared" si="4"/>
        <v>0.27835051546391754</v>
      </c>
      <c r="M83">
        <f t="shared" si="5"/>
        <v>2.6804123711340209</v>
      </c>
    </row>
    <row r="84" spans="1:13" x14ac:dyDescent="0.3">
      <c r="A84" t="s">
        <v>202</v>
      </c>
      <c r="B84" t="s">
        <v>203</v>
      </c>
      <c r="C84">
        <v>129</v>
      </c>
      <c r="D84">
        <v>75</v>
      </c>
      <c r="E84">
        <v>55</v>
      </c>
      <c r="F84">
        <v>0</v>
      </c>
      <c r="G84">
        <v>0</v>
      </c>
      <c r="H84">
        <v>0</v>
      </c>
      <c r="I84">
        <v>20</v>
      </c>
      <c r="J84">
        <v>0</v>
      </c>
      <c r="K84">
        <f t="shared" si="3"/>
        <v>0.73333333333333328</v>
      </c>
      <c r="L84">
        <f t="shared" si="4"/>
        <v>0.26666666666666666</v>
      </c>
      <c r="M84">
        <f t="shared" si="5"/>
        <v>2.7333333333333334</v>
      </c>
    </row>
    <row r="85" spans="1:13" x14ac:dyDescent="0.3">
      <c r="A85" t="s">
        <v>204</v>
      </c>
      <c r="B85" t="s">
        <v>205</v>
      </c>
      <c r="C85">
        <v>430</v>
      </c>
      <c r="D85">
        <v>198</v>
      </c>
      <c r="E85">
        <v>76</v>
      </c>
      <c r="F85">
        <v>15</v>
      </c>
      <c r="G85">
        <v>1</v>
      </c>
      <c r="H85">
        <v>1</v>
      </c>
      <c r="I85">
        <v>104</v>
      </c>
      <c r="J85">
        <v>1</v>
      </c>
      <c r="K85">
        <f t="shared" si="3"/>
        <v>0.38383838383838381</v>
      </c>
      <c r="L85">
        <f t="shared" si="4"/>
        <v>0.5252525252525253</v>
      </c>
      <c r="M85">
        <f t="shared" si="5"/>
        <v>0.5252525252525253</v>
      </c>
    </row>
    <row r="86" spans="1:13" x14ac:dyDescent="0.3">
      <c r="A86" t="s">
        <v>206</v>
      </c>
      <c r="B86" t="s">
        <v>207</v>
      </c>
      <c r="C86">
        <v>63</v>
      </c>
      <c r="D86">
        <v>37</v>
      </c>
      <c r="E86">
        <v>30</v>
      </c>
      <c r="F86">
        <v>0</v>
      </c>
      <c r="G86">
        <v>0</v>
      </c>
      <c r="H86">
        <v>1</v>
      </c>
      <c r="I86">
        <v>6</v>
      </c>
      <c r="J86">
        <v>0</v>
      </c>
      <c r="K86">
        <f t="shared" si="3"/>
        <v>0.81081081081081086</v>
      </c>
      <c r="L86">
        <f t="shared" si="4"/>
        <v>0.16216216216216217</v>
      </c>
      <c r="M86">
        <f t="shared" si="5"/>
        <v>2.810810810810811</v>
      </c>
    </row>
    <row r="87" spans="1:13" x14ac:dyDescent="0.3">
      <c r="A87" t="s">
        <v>208</v>
      </c>
      <c r="B87" t="s">
        <v>209</v>
      </c>
      <c r="C87">
        <v>118</v>
      </c>
      <c r="D87">
        <v>38</v>
      </c>
      <c r="E87">
        <v>11</v>
      </c>
      <c r="F87">
        <v>5</v>
      </c>
      <c r="G87">
        <v>0</v>
      </c>
      <c r="H87">
        <v>0</v>
      </c>
      <c r="I87">
        <v>22</v>
      </c>
      <c r="J87">
        <v>0</v>
      </c>
      <c r="K87">
        <f t="shared" si="3"/>
        <v>0.28947368421052633</v>
      </c>
      <c r="L87">
        <f t="shared" si="4"/>
        <v>0.57894736842105265</v>
      </c>
      <c r="M87">
        <f t="shared" si="5"/>
        <v>0.57894736842105265</v>
      </c>
    </row>
    <row r="88" spans="1:13" x14ac:dyDescent="0.3">
      <c r="A88" t="s">
        <v>210</v>
      </c>
      <c r="B88" t="s">
        <v>211</v>
      </c>
      <c r="C88">
        <v>182</v>
      </c>
      <c r="D88">
        <v>94</v>
      </c>
      <c r="E88">
        <v>76</v>
      </c>
      <c r="F88">
        <v>1</v>
      </c>
      <c r="G88">
        <v>0</v>
      </c>
      <c r="H88">
        <v>0</v>
      </c>
      <c r="I88">
        <v>16</v>
      </c>
      <c r="J88">
        <v>1</v>
      </c>
      <c r="K88">
        <f t="shared" si="3"/>
        <v>0.80851063829787229</v>
      </c>
      <c r="L88">
        <f t="shared" si="4"/>
        <v>0.1702127659574468</v>
      </c>
      <c r="M88">
        <f t="shared" si="5"/>
        <v>2.8085106382978724</v>
      </c>
    </row>
    <row r="89" spans="1:13" x14ac:dyDescent="0.3">
      <c r="A89" t="s">
        <v>213</v>
      </c>
      <c r="B89" t="s">
        <v>214</v>
      </c>
      <c r="C89">
        <v>333</v>
      </c>
      <c r="D89">
        <v>137</v>
      </c>
      <c r="E89">
        <v>54</v>
      </c>
      <c r="F89">
        <v>2</v>
      </c>
      <c r="G89">
        <v>1</v>
      </c>
      <c r="H89">
        <v>0</v>
      </c>
      <c r="I89">
        <v>79</v>
      </c>
      <c r="J89">
        <v>1</v>
      </c>
      <c r="K89">
        <f t="shared" si="3"/>
        <v>0.39416058394160586</v>
      </c>
      <c r="L89">
        <f t="shared" si="4"/>
        <v>0.57664233576642332</v>
      </c>
      <c r="M89">
        <f t="shared" si="5"/>
        <v>0.57664233576642332</v>
      </c>
    </row>
    <row r="90" spans="1:13" x14ac:dyDescent="0.3">
      <c r="A90" t="s">
        <v>215</v>
      </c>
      <c r="B90" t="s">
        <v>216</v>
      </c>
      <c r="C90">
        <v>84</v>
      </c>
      <c r="D90">
        <v>37</v>
      </c>
      <c r="E90">
        <v>24</v>
      </c>
      <c r="F90">
        <v>3</v>
      </c>
      <c r="G90">
        <v>0</v>
      </c>
      <c r="H90">
        <v>0</v>
      </c>
      <c r="I90">
        <v>10</v>
      </c>
      <c r="J90">
        <v>0</v>
      </c>
      <c r="K90">
        <f t="shared" si="3"/>
        <v>0.64864864864864868</v>
      </c>
      <c r="L90">
        <f t="shared" si="4"/>
        <v>0.27027027027027029</v>
      </c>
      <c r="M90">
        <f t="shared" si="5"/>
        <v>2.6486486486486487</v>
      </c>
    </row>
    <row r="91" spans="1:13" x14ac:dyDescent="0.3">
      <c r="A91" t="s">
        <v>217</v>
      </c>
      <c r="B91" t="s">
        <v>218</v>
      </c>
      <c r="C91">
        <v>151</v>
      </c>
      <c r="D91">
        <v>76</v>
      </c>
      <c r="E91">
        <v>50</v>
      </c>
      <c r="F91">
        <v>4</v>
      </c>
      <c r="G91">
        <v>0</v>
      </c>
      <c r="H91">
        <v>0</v>
      </c>
      <c r="I91">
        <v>22</v>
      </c>
      <c r="J91">
        <v>0</v>
      </c>
      <c r="K91">
        <f t="shared" si="3"/>
        <v>0.65789473684210531</v>
      </c>
      <c r="L91">
        <f t="shared" si="4"/>
        <v>0.28947368421052633</v>
      </c>
      <c r="M91">
        <f t="shared" si="5"/>
        <v>2.6578947368421053</v>
      </c>
    </row>
    <row r="92" spans="1:13" x14ac:dyDescent="0.3">
      <c r="A92" t="s">
        <v>219</v>
      </c>
      <c r="B92" t="s">
        <v>220</v>
      </c>
      <c r="C92">
        <v>606</v>
      </c>
      <c r="D92">
        <v>311</v>
      </c>
      <c r="E92">
        <v>117</v>
      </c>
      <c r="F92">
        <v>25</v>
      </c>
      <c r="G92">
        <v>2</v>
      </c>
      <c r="H92">
        <v>0</v>
      </c>
      <c r="I92">
        <v>165</v>
      </c>
      <c r="J92">
        <v>2</v>
      </c>
      <c r="K92">
        <f t="shared" si="3"/>
        <v>0.3762057877813505</v>
      </c>
      <c r="L92">
        <f t="shared" si="4"/>
        <v>0.53054662379421225</v>
      </c>
      <c r="M92">
        <f t="shared" si="5"/>
        <v>0.53054662379421225</v>
      </c>
    </row>
    <row r="93" spans="1:13" x14ac:dyDescent="0.3">
      <c r="A93" t="s">
        <v>221</v>
      </c>
      <c r="B93" t="s">
        <v>222</v>
      </c>
      <c r="C93">
        <v>71</v>
      </c>
      <c r="D93">
        <v>45</v>
      </c>
      <c r="E93">
        <v>28</v>
      </c>
      <c r="F93">
        <v>1</v>
      </c>
      <c r="G93">
        <v>1</v>
      </c>
      <c r="H93">
        <v>0</v>
      </c>
      <c r="I93">
        <v>15</v>
      </c>
      <c r="J93">
        <v>0</v>
      </c>
      <c r="K93">
        <f t="shared" si="3"/>
        <v>0.62222222222222223</v>
      </c>
      <c r="L93">
        <f t="shared" si="4"/>
        <v>0.33333333333333331</v>
      </c>
      <c r="M93">
        <f t="shared" si="5"/>
        <v>2.6222222222222222</v>
      </c>
    </row>
    <row r="94" spans="1:13" x14ac:dyDescent="0.3">
      <c r="A94" t="s">
        <v>223</v>
      </c>
      <c r="B94" t="s">
        <v>224</v>
      </c>
      <c r="C94">
        <v>240</v>
      </c>
      <c r="D94">
        <v>84</v>
      </c>
      <c r="E94">
        <v>33</v>
      </c>
      <c r="F94">
        <v>1</v>
      </c>
      <c r="G94">
        <v>0</v>
      </c>
      <c r="H94">
        <v>1</v>
      </c>
      <c r="I94">
        <v>49</v>
      </c>
      <c r="J94">
        <v>0</v>
      </c>
      <c r="K94">
        <f t="shared" si="3"/>
        <v>0.39285714285714285</v>
      </c>
      <c r="L94">
        <f t="shared" si="4"/>
        <v>0.58333333333333337</v>
      </c>
      <c r="M94">
        <f t="shared" si="5"/>
        <v>0.58333333333333337</v>
      </c>
    </row>
    <row r="95" spans="1:13" x14ac:dyDescent="0.3">
      <c r="A95" t="s">
        <v>225</v>
      </c>
      <c r="B95" t="s">
        <v>226</v>
      </c>
      <c r="C95">
        <v>189</v>
      </c>
      <c r="D95">
        <v>98</v>
      </c>
      <c r="E95">
        <v>77</v>
      </c>
      <c r="F95">
        <v>4</v>
      </c>
      <c r="G95">
        <v>0</v>
      </c>
      <c r="H95">
        <v>0</v>
      </c>
      <c r="I95">
        <v>17</v>
      </c>
      <c r="J95">
        <v>0</v>
      </c>
      <c r="K95">
        <f t="shared" si="3"/>
        <v>0.7857142857142857</v>
      </c>
      <c r="L95">
        <f t="shared" si="4"/>
        <v>0.17346938775510204</v>
      </c>
      <c r="M95">
        <f t="shared" si="5"/>
        <v>2.7857142857142856</v>
      </c>
    </row>
    <row r="96" spans="1:13" x14ac:dyDescent="0.3">
      <c r="A96" t="s">
        <v>227</v>
      </c>
      <c r="B96" t="s">
        <v>228</v>
      </c>
      <c r="C96">
        <v>132</v>
      </c>
      <c r="D96">
        <v>66</v>
      </c>
      <c r="E96">
        <v>38</v>
      </c>
      <c r="F96">
        <v>0</v>
      </c>
      <c r="G96">
        <v>0</v>
      </c>
      <c r="H96">
        <v>0</v>
      </c>
      <c r="I96">
        <v>28</v>
      </c>
      <c r="J96">
        <v>0</v>
      </c>
      <c r="K96">
        <f t="shared" si="3"/>
        <v>0.5757575757575758</v>
      </c>
      <c r="L96">
        <f t="shared" si="4"/>
        <v>0.42424242424242425</v>
      </c>
      <c r="M96">
        <f t="shared" si="5"/>
        <v>2.5757575757575757</v>
      </c>
    </row>
    <row r="97" spans="1:13" x14ac:dyDescent="0.3">
      <c r="A97" t="s">
        <v>229</v>
      </c>
      <c r="B97" t="s">
        <v>230</v>
      </c>
      <c r="C97">
        <v>176</v>
      </c>
      <c r="D97">
        <v>99</v>
      </c>
      <c r="E97">
        <v>54</v>
      </c>
      <c r="F97">
        <v>6</v>
      </c>
      <c r="G97">
        <v>0</v>
      </c>
      <c r="H97">
        <v>0</v>
      </c>
      <c r="I97">
        <v>39</v>
      </c>
      <c r="J97">
        <v>0</v>
      </c>
      <c r="K97">
        <f t="shared" si="3"/>
        <v>0.54545454545454541</v>
      </c>
      <c r="L97">
        <f t="shared" si="4"/>
        <v>0.39393939393939392</v>
      </c>
      <c r="M97">
        <f t="shared" si="5"/>
        <v>2.5454545454545454</v>
      </c>
    </row>
    <row r="98" spans="1:13" x14ac:dyDescent="0.3">
      <c r="A98" t="s">
        <v>231</v>
      </c>
      <c r="B98" t="s">
        <v>232</v>
      </c>
      <c r="C98">
        <v>71</v>
      </c>
      <c r="D98">
        <v>33</v>
      </c>
      <c r="E98">
        <v>26</v>
      </c>
      <c r="F98">
        <v>0</v>
      </c>
      <c r="G98">
        <v>0</v>
      </c>
      <c r="H98">
        <v>0</v>
      </c>
      <c r="I98">
        <v>7</v>
      </c>
      <c r="J98">
        <v>0</v>
      </c>
      <c r="K98">
        <f t="shared" si="3"/>
        <v>0.78787878787878785</v>
      </c>
      <c r="L98">
        <f t="shared" si="4"/>
        <v>0.21212121212121213</v>
      </c>
      <c r="M98">
        <f t="shared" si="5"/>
        <v>2.7878787878787881</v>
      </c>
    </row>
    <row r="99" spans="1:13" x14ac:dyDescent="0.3">
      <c r="A99" t="s">
        <v>233</v>
      </c>
      <c r="B99" t="s">
        <v>234</v>
      </c>
      <c r="C99">
        <v>125</v>
      </c>
      <c r="D99">
        <v>37</v>
      </c>
      <c r="E99">
        <v>19</v>
      </c>
      <c r="F99">
        <v>2</v>
      </c>
      <c r="G99">
        <v>0</v>
      </c>
      <c r="H99">
        <v>1</v>
      </c>
      <c r="I99">
        <v>15</v>
      </c>
      <c r="J99">
        <v>0</v>
      </c>
      <c r="K99">
        <f t="shared" si="3"/>
        <v>0.51351351351351349</v>
      </c>
      <c r="L99">
        <f t="shared" si="4"/>
        <v>0.40540540540540543</v>
      </c>
      <c r="M99">
        <f t="shared" si="5"/>
        <v>2.5135135135135136</v>
      </c>
    </row>
    <row r="100" spans="1:13" x14ac:dyDescent="0.3">
      <c r="A100" t="s">
        <v>235</v>
      </c>
      <c r="B100" t="s">
        <v>236</v>
      </c>
      <c r="C100">
        <v>80</v>
      </c>
      <c r="D100">
        <v>16</v>
      </c>
      <c r="E100">
        <v>15</v>
      </c>
      <c r="F100">
        <v>0</v>
      </c>
      <c r="G100">
        <v>0</v>
      </c>
      <c r="H100">
        <v>0</v>
      </c>
      <c r="I100">
        <v>1</v>
      </c>
      <c r="J100">
        <v>0</v>
      </c>
      <c r="K100">
        <f t="shared" si="3"/>
        <v>0.9375</v>
      </c>
      <c r="L100">
        <f t="shared" si="4"/>
        <v>6.25E-2</v>
      </c>
      <c r="M100">
        <f t="shared" si="5"/>
        <v>2.9375</v>
      </c>
    </row>
    <row r="101" spans="1:13" x14ac:dyDescent="0.3">
      <c r="A101" t="s">
        <v>237</v>
      </c>
      <c r="B101" t="s">
        <v>238</v>
      </c>
      <c r="C101">
        <v>44</v>
      </c>
      <c r="D101">
        <v>16</v>
      </c>
      <c r="E101">
        <v>9</v>
      </c>
      <c r="F101">
        <v>0</v>
      </c>
      <c r="G101">
        <v>0</v>
      </c>
      <c r="H101">
        <v>1</v>
      </c>
      <c r="I101">
        <v>6</v>
      </c>
      <c r="J101">
        <v>0</v>
      </c>
      <c r="K101">
        <f t="shared" si="3"/>
        <v>0.5625</v>
      </c>
      <c r="L101">
        <f t="shared" si="4"/>
        <v>0.375</v>
      </c>
      <c r="M101">
        <f t="shared" si="5"/>
        <v>2.5625</v>
      </c>
    </row>
    <row r="102" spans="1:13" x14ac:dyDescent="0.3">
      <c r="A102" t="s">
        <v>239</v>
      </c>
      <c r="B102" t="s">
        <v>240</v>
      </c>
      <c r="C102">
        <v>104</v>
      </c>
      <c r="D102">
        <v>68</v>
      </c>
      <c r="E102">
        <v>53</v>
      </c>
      <c r="F102">
        <v>3</v>
      </c>
      <c r="G102">
        <v>0</v>
      </c>
      <c r="H102">
        <v>0</v>
      </c>
      <c r="I102">
        <v>12</v>
      </c>
      <c r="J102">
        <v>0</v>
      </c>
      <c r="K102">
        <f t="shared" si="3"/>
        <v>0.77941176470588236</v>
      </c>
      <c r="L102">
        <f t="shared" si="4"/>
        <v>0.17647058823529413</v>
      </c>
      <c r="M102">
        <f t="shared" si="5"/>
        <v>2.7794117647058822</v>
      </c>
    </row>
    <row r="103" spans="1:13" x14ac:dyDescent="0.3">
      <c r="A103" t="s">
        <v>241</v>
      </c>
      <c r="B103" t="s">
        <v>242</v>
      </c>
      <c r="C103">
        <v>191</v>
      </c>
      <c r="D103">
        <v>91</v>
      </c>
      <c r="E103">
        <v>60</v>
      </c>
      <c r="F103">
        <v>2</v>
      </c>
      <c r="G103">
        <v>0</v>
      </c>
      <c r="H103">
        <v>1</v>
      </c>
      <c r="I103">
        <v>28</v>
      </c>
      <c r="J103">
        <v>0</v>
      </c>
      <c r="K103">
        <f t="shared" si="3"/>
        <v>0.65934065934065933</v>
      </c>
      <c r="L103">
        <f t="shared" si="4"/>
        <v>0.30769230769230771</v>
      </c>
      <c r="M103">
        <f t="shared" si="5"/>
        <v>2.6593406593406592</v>
      </c>
    </row>
    <row r="104" spans="1:13" x14ac:dyDescent="0.3">
      <c r="A104" t="s">
        <v>243</v>
      </c>
      <c r="B104" t="s">
        <v>244</v>
      </c>
      <c r="C104">
        <v>73</v>
      </c>
      <c r="D104">
        <v>32</v>
      </c>
      <c r="E104">
        <v>20</v>
      </c>
      <c r="F104">
        <v>1</v>
      </c>
      <c r="G104">
        <v>0</v>
      </c>
      <c r="H104">
        <v>0</v>
      </c>
      <c r="I104">
        <v>11</v>
      </c>
      <c r="J104">
        <v>0</v>
      </c>
      <c r="K104">
        <f t="shared" si="3"/>
        <v>0.625</v>
      </c>
      <c r="L104">
        <f t="shared" si="4"/>
        <v>0.34375</v>
      </c>
      <c r="M104">
        <f t="shared" si="5"/>
        <v>2.625</v>
      </c>
    </row>
    <row r="105" spans="1:13" x14ac:dyDescent="0.3">
      <c r="A105" t="s">
        <v>245</v>
      </c>
      <c r="B105" t="s">
        <v>246</v>
      </c>
      <c r="C105">
        <v>1082</v>
      </c>
      <c r="D105">
        <v>488</v>
      </c>
      <c r="E105">
        <v>189</v>
      </c>
      <c r="F105">
        <v>28</v>
      </c>
      <c r="G105">
        <v>6</v>
      </c>
      <c r="H105">
        <v>3</v>
      </c>
      <c r="I105">
        <v>261</v>
      </c>
      <c r="J105">
        <v>1</v>
      </c>
      <c r="K105">
        <f t="shared" si="3"/>
        <v>0.38729508196721313</v>
      </c>
      <c r="L105">
        <f t="shared" si="4"/>
        <v>0.5348360655737705</v>
      </c>
      <c r="M105">
        <f t="shared" si="5"/>
        <v>0.5348360655737705</v>
      </c>
    </row>
    <row r="106" spans="1:13" x14ac:dyDescent="0.3">
      <c r="A106" t="s">
        <v>247</v>
      </c>
      <c r="B106" t="s">
        <v>248</v>
      </c>
      <c r="C106">
        <v>104</v>
      </c>
      <c r="D106">
        <v>47</v>
      </c>
      <c r="E106">
        <v>31</v>
      </c>
      <c r="F106">
        <v>1</v>
      </c>
      <c r="G106">
        <v>0</v>
      </c>
      <c r="H106">
        <v>0</v>
      </c>
      <c r="I106">
        <v>15</v>
      </c>
      <c r="J106">
        <v>0</v>
      </c>
      <c r="K106">
        <f t="shared" si="3"/>
        <v>0.65957446808510634</v>
      </c>
      <c r="L106">
        <f t="shared" si="4"/>
        <v>0.31914893617021278</v>
      </c>
      <c r="M106">
        <f t="shared" si="5"/>
        <v>2.6595744680851063</v>
      </c>
    </row>
    <row r="107" spans="1:13" x14ac:dyDescent="0.3">
      <c r="A107" t="s">
        <v>250</v>
      </c>
      <c r="B107" t="s">
        <v>251</v>
      </c>
      <c r="C107">
        <v>128</v>
      </c>
      <c r="D107">
        <v>67</v>
      </c>
      <c r="E107">
        <v>46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f t="shared" si="3"/>
        <v>0.68656716417910446</v>
      </c>
      <c r="L107">
        <f t="shared" si="4"/>
        <v>0.31343283582089554</v>
      </c>
      <c r="M107">
        <f t="shared" si="5"/>
        <v>2.6865671641791042</v>
      </c>
    </row>
    <row r="108" spans="1:13" x14ac:dyDescent="0.3">
      <c r="A108" t="s">
        <v>252</v>
      </c>
      <c r="B108" t="s">
        <v>41</v>
      </c>
      <c r="C108">
        <v>0</v>
      </c>
      <c r="D108">
        <v>1399</v>
      </c>
      <c r="E108">
        <v>579</v>
      </c>
      <c r="F108">
        <v>101</v>
      </c>
      <c r="G108">
        <v>11</v>
      </c>
      <c r="H108">
        <v>27</v>
      </c>
      <c r="I108">
        <v>663</v>
      </c>
      <c r="J108">
        <v>18</v>
      </c>
      <c r="K108">
        <f t="shared" si="3"/>
        <v>0.41386704789135098</v>
      </c>
      <c r="L108">
        <f t="shared" si="4"/>
        <v>0.4739099356683345</v>
      </c>
      <c r="M108">
        <f t="shared" si="5"/>
        <v>0.4739099356683345</v>
      </c>
    </row>
    <row r="109" spans="1:13" x14ac:dyDescent="0.3">
      <c r="A109" t="s">
        <v>1052</v>
      </c>
      <c r="C109">
        <v>10594</v>
      </c>
      <c r="D109">
        <v>6641</v>
      </c>
      <c r="E109">
        <v>3114</v>
      </c>
      <c r="F109">
        <v>340</v>
      </c>
      <c r="G109">
        <v>37</v>
      </c>
      <c r="H109">
        <v>61</v>
      </c>
      <c r="I109">
        <v>3060</v>
      </c>
      <c r="J109">
        <v>29</v>
      </c>
      <c r="K109">
        <f t="shared" si="3"/>
        <v>0.4689052853485921</v>
      </c>
      <c r="L109">
        <f t="shared" si="4"/>
        <v>0.46077397982231594</v>
      </c>
      <c r="M109">
        <f t="shared" si="5"/>
        <v>2.4689052853485922</v>
      </c>
    </row>
    <row r="110" spans="1:13" x14ac:dyDescent="0.3">
      <c r="A110" t="s">
        <v>256</v>
      </c>
      <c r="B110" t="s">
        <v>257</v>
      </c>
      <c r="C110">
        <v>70</v>
      </c>
      <c r="D110">
        <v>34</v>
      </c>
      <c r="E110">
        <v>9</v>
      </c>
      <c r="F110">
        <v>1</v>
      </c>
      <c r="G110">
        <v>0</v>
      </c>
      <c r="H110">
        <v>0</v>
      </c>
      <c r="I110">
        <v>24</v>
      </c>
      <c r="J110">
        <v>0</v>
      </c>
      <c r="K110">
        <f t="shared" si="3"/>
        <v>0.26470588235294118</v>
      </c>
      <c r="L110">
        <f t="shared" si="4"/>
        <v>0.70588235294117652</v>
      </c>
      <c r="M110">
        <f t="shared" si="5"/>
        <v>0.70588235294117652</v>
      </c>
    </row>
    <row r="111" spans="1:13" x14ac:dyDescent="0.3">
      <c r="A111" t="s">
        <v>259</v>
      </c>
      <c r="B111" t="s">
        <v>260</v>
      </c>
      <c r="C111">
        <v>2862</v>
      </c>
      <c r="D111">
        <v>1274</v>
      </c>
      <c r="E111">
        <v>638</v>
      </c>
      <c r="F111">
        <v>46</v>
      </c>
      <c r="G111">
        <v>1</v>
      </c>
      <c r="H111">
        <v>14</v>
      </c>
      <c r="I111">
        <v>572</v>
      </c>
      <c r="J111">
        <v>3</v>
      </c>
      <c r="K111">
        <f t="shared" si="3"/>
        <v>0.50078492935635788</v>
      </c>
      <c r="L111">
        <f t="shared" si="4"/>
        <v>0.44897959183673469</v>
      </c>
      <c r="M111">
        <f t="shared" si="5"/>
        <v>2.500784929356358</v>
      </c>
    </row>
    <row r="112" spans="1:13" x14ac:dyDescent="0.3">
      <c r="A112" t="s">
        <v>261</v>
      </c>
      <c r="B112" t="s">
        <v>262</v>
      </c>
      <c r="C112">
        <v>936</v>
      </c>
      <c r="D112">
        <v>494</v>
      </c>
      <c r="E112">
        <v>169</v>
      </c>
      <c r="F112">
        <v>59</v>
      </c>
      <c r="G112">
        <v>0</v>
      </c>
      <c r="H112">
        <v>3</v>
      </c>
      <c r="I112">
        <v>263</v>
      </c>
      <c r="J112">
        <v>0</v>
      </c>
      <c r="K112">
        <f t="shared" si="3"/>
        <v>0.34210526315789475</v>
      </c>
      <c r="L112">
        <f t="shared" si="4"/>
        <v>0.53238866396761131</v>
      </c>
      <c r="M112">
        <f t="shared" si="5"/>
        <v>0.53238866396761131</v>
      </c>
    </row>
    <row r="113" spans="1:13" x14ac:dyDescent="0.3">
      <c r="A113" t="s">
        <v>263</v>
      </c>
      <c r="B113" t="s">
        <v>264</v>
      </c>
      <c r="C113">
        <v>1131</v>
      </c>
      <c r="D113">
        <v>502</v>
      </c>
      <c r="E113">
        <v>298</v>
      </c>
      <c r="F113">
        <v>18</v>
      </c>
      <c r="G113">
        <v>1</v>
      </c>
      <c r="H113">
        <v>5</v>
      </c>
      <c r="I113">
        <v>179</v>
      </c>
      <c r="J113">
        <v>1</v>
      </c>
      <c r="K113">
        <f t="shared" si="3"/>
        <v>0.59362549800796816</v>
      </c>
      <c r="L113">
        <f t="shared" si="4"/>
        <v>0.35657370517928288</v>
      </c>
      <c r="M113">
        <f t="shared" si="5"/>
        <v>2.593625498007968</v>
      </c>
    </row>
    <row r="114" spans="1:13" x14ac:dyDescent="0.3">
      <c r="A114" t="s">
        <v>265</v>
      </c>
      <c r="B114" t="s">
        <v>266</v>
      </c>
      <c r="C114">
        <v>1054</v>
      </c>
      <c r="D114">
        <v>439</v>
      </c>
      <c r="E114">
        <v>225</v>
      </c>
      <c r="F114">
        <v>33</v>
      </c>
      <c r="G114">
        <v>0</v>
      </c>
      <c r="H114">
        <v>8</v>
      </c>
      <c r="I114">
        <v>173</v>
      </c>
      <c r="J114">
        <v>0</v>
      </c>
      <c r="K114">
        <f t="shared" si="3"/>
        <v>0.51252847380410027</v>
      </c>
      <c r="L114">
        <f t="shared" si="4"/>
        <v>0.39407744874715261</v>
      </c>
      <c r="M114">
        <f t="shared" si="5"/>
        <v>2.5125284738041005</v>
      </c>
    </row>
    <row r="115" spans="1:13" x14ac:dyDescent="0.3">
      <c r="A115" t="s">
        <v>267</v>
      </c>
      <c r="B115" t="s">
        <v>268</v>
      </c>
      <c r="C115">
        <v>2685</v>
      </c>
      <c r="D115">
        <v>1190</v>
      </c>
      <c r="E115">
        <v>463</v>
      </c>
      <c r="F115">
        <v>69</v>
      </c>
      <c r="G115">
        <v>5</v>
      </c>
      <c r="H115">
        <v>12</v>
      </c>
      <c r="I115">
        <v>640</v>
      </c>
      <c r="J115">
        <v>1</v>
      </c>
      <c r="K115">
        <f t="shared" si="3"/>
        <v>0.38907563025210085</v>
      </c>
      <c r="L115">
        <f t="shared" si="4"/>
        <v>0.53781512605042014</v>
      </c>
      <c r="M115">
        <f t="shared" si="5"/>
        <v>0.53781512605042014</v>
      </c>
    </row>
    <row r="116" spans="1:13" x14ac:dyDescent="0.3">
      <c r="A116" t="s">
        <v>269</v>
      </c>
      <c r="B116" t="s">
        <v>270</v>
      </c>
      <c r="C116">
        <v>1997</v>
      </c>
      <c r="D116">
        <v>906</v>
      </c>
      <c r="E116">
        <v>324</v>
      </c>
      <c r="F116">
        <v>70</v>
      </c>
      <c r="G116">
        <v>8</v>
      </c>
      <c r="H116">
        <v>5</v>
      </c>
      <c r="I116">
        <v>497</v>
      </c>
      <c r="J116">
        <v>2</v>
      </c>
      <c r="K116">
        <f t="shared" si="3"/>
        <v>0.35761589403973509</v>
      </c>
      <c r="L116">
        <f t="shared" si="4"/>
        <v>0.54856512141280356</v>
      </c>
      <c r="M116">
        <f t="shared" si="5"/>
        <v>0.54856512141280356</v>
      </c>
    </row>
    <row r="117" spans="1:13" x14ac:dyDescent="0.3">
      <c r="A117" t="s">
        <v>271</v>
      </c>
      <c r="B117" t="s">
        <v>272</v>
      </c>
      <c r="C117">
        <v>3025</v>
      </c>
      <c r="D117">
        <v>1336</v>
      </c>
      <c r="E117">
        <v>541</v>
      </c>
      <c r="F117">
        <v>87</v>
      </c>
      <c r="G117">
        <v>6</v>
      </c>
      <c r="H117">
        <v>5</v>
      </c>
      <c r="I117">
        <v>693</v>
      </c>
      <c r="J117">
        <v>4</v>
      </c>
      <c r="K117">
        <f t="shared" si="3"/>
        <v>0.40494011976047906</v>
      </c>
      <c r="L117">
        <f t="shared" si="4"/>
        <v>0.51871257485029942</v>
      </c>
      <c r="M117">
        <f t="shared" si="5"/>
        <v>0.51871257485029942</v>
      </c>
    </row>
    <row r="118" spans="1:13" x14ac:dyDescent="0.3">
      <c r="A118" t="s">
        <v>273</v>
      </c>
      <c r="B118" t="s">
        <v>274</v>
      </c>
      <c r="C118">
        <v>1095</v>
      </c>
      <c r="D118">
        <v>574</v>
      </c>
      <c r="E118">
        <v>212</v>
      </c>
      <c r="F118">
        <v>60</v>
      </c>
      <c r="G118">
        <v>1</v>
      </c>
      <c r="H118">
        <v>0</v>
      </c>
      <c r="I118">
        <v>301</v>
      </c>
      <c r="J118">
        <v>0</v>
      </c>
      <c r="K118">
        <f t="shared" si="3"/>
        <v>0.36933797909407667</v>
      </c>
      <c r="L118">
        <f t="shared" si="4"/>
        <v>0.52439024390243905</v>
      </c>
      <c r="M118">
        <f t="shared" si="5"/>
        <v>0.52439024390243905</v>
      </c>
    </row>
    <row r="119" spans="1:13" x14ac:dyDescent="0.3">
      <c r="A119" t="s">
        <v>275</v>
      </c>
      <c r="B119" t="s">
        <v>41</v>
      </c>
      <c r="C119">
        <v>0</v>
      </c>
      <c r="D119">
        <v>1662</v>
      </c>
      <c r="E119">
        <v>851</v>
      </c>
      <c r="F119">
        <v>94</v>
      </c>
      <c r="G119">
        <v>7</v>
      </c>
      <c r="H119">
        <v>26</v>
      </c>
      <c r="I119">
        <v>673</v>
      </c>
      <c r="J119">
        <v>11</v>
      </c>
      <c r="K119">
        <f t="shared" si="3"/>
        <v>0.51203369434416368</v>
      </c>
      <c r="L119">
        <f t="shared" si="4"/>
        <v>0.40493381468110712</v>
      </c>
      <c r="M119">
        <f t="shared" si="5"/>
        <v>2.5120336943441637</v>
      </c>
    </row>
    <row r="120" spans="1:13" x14ac:dyDescent="0.3">
      <c r="A120" t="s">
        <v>1053</v>
      </c>
      <c r="C120">
        <v>14855</v>
      </c>
      <c r="D120">
        <v>10660</v>
      </c>
      <c r="E120">
        <v>5068</v>
      </c>
      <c r="F120">
        <v>623</v>
      </c>
      <c r="G120">
        <v>44</v>
      </c>
      <c r="H120">
        <v>95</v>
      </c>
      <c r="I120">
        <v>4804</v>
      </c>
      <c r="J120">
        <v>26</v>
      </c>
      <c r="K120">
        <f t="shared" si="3"/>
        <v>0.47542213883677298</v>
      </c>
      <c r="L120">
        <f t="shared" si="4"/>
        <v>0.45065666041275798</v>
      </c>
      <c r="M120">
        <f t="shared" si="5"/>
        <v>2.4754221388367732</v>
      </c>
    </row>
    <row r="121" spans="1:13" x14ac:dyDescent="0.3">
      <c r="A121" t="s">
        <v>277</v>
      </c>
      <c r="B121" t="s">
        <v>278</v>
      </c>
      <c r="C121">
        <v>233</v>
      </c>
      <c r="D121">
        <v>100</v>
      </c>
      <c r="E121">
        <v>42</v>
      </c>
      <c r="F121">
        <v>7</v>
      </c>
      <c r="G121">
        <v>0</v>
      </c>
      <c r="H121">
        <v>0</v>
      </c>
      <c r="I121">
        <v>51</v>
      </c>
      <c r="J121">
        <v>0</v>
      </c>
      <c r="K121">
        <f t="shared" si="3"/>
        <v>0.42</v>
      </c>
      <c r="L121">
        <f t="shared" si="4"/>
        <v>0.51</v>
      </c>
      <c r="M121">
        <f t="shared" si="5"/>
        <v>0.51</v>
      </c>
    </row>
    <row r="122" spans="1:13" x14ac:dyDescent="0.3">
      <c r="A122" t="s">
        <v>280</v>
      </c>
      <c r="B122" t="s">
        <v>281</v>
      </c>
      <c r="C122">
        <v>200</v>
      </c>
      <c r="D122">
        <v>103</v>
      </c>
      <c r="E122">
        <v>43</v>
      </c>
      <c r="F122">
        <v>3</v>
      </c>
      <c r="G122">
        <v>0</v>
      </c>
      <c r="H122">
        <v>0</v>
      </c>
      <c r="I122">
        <v>57</v>
      </c>
      <c r="J122">
        <v>0</v>
      </c>
      <c r="K122">
        <f t="shared" si="3"/>
        <v>0.41747572815533979</v>
      </c>
      <c r="L122">
        <f t="shared" si="4"/>
        <v>0.55339805825242716</v>
      </c>
      <c r="M122">
        <f t="shared" si="5"/>
        <v>0.55339805825242716</v>
      </c>
    </row>
    <row r="123" spans="1:13" x14ac:dyDescent="0.3">
      <c r="A123" t="s">
        <v>282</v>
      </c>
      <c r="B123" t="s">
        <v>283</v>
      </c>
      <c r="C123">
        <v>3511</v>
      </c>
      <c r="D123">
        <v>1565</v>
      </c>
      <c r="E123">
        <v>698</v>
      </c>
      <c r="F123">
        <v>73</v>
      </c>
      <c r="G123">
        <v>8</v>
      </c>
      <c r="H123">
        <v>9</v>
      </c>
      <c r="I123">
        <v>775</v>
      </c>
      <c r="J123">
        <v>2</v>
      </c>
      <c r="K123">
        <f t="shared" si="3"/>
        <v>0.44600638977635781</v>
      </c>
      <c r="L123">
        <f t="shared" si="4"/>
        <v>0.49520766773162939</v>
      </c>
      <c r="M123">
        <f t="shared" si="5"/>
        <v>0.49520766773162939</v>
      </c>
    </row>
    <row r="124" spans="1:13" x14ac:dyDescent="0.3">
      <c r="A124" t="s">
        <v>284</v>
      </c>
      <c r="B124" t="s">
        <v>285</v>
      </c>
      <c r="C124">
        <v>265</v>
      </c>
      <c r="D124">
        <v>81</v>
      </c>
      <c r="E124">
        <v>32</v>
      </c>
      <c r="F124">
        <v>7</v>
      </c>
      <c r="G124">
        <v>0</v>
      </c>
      <c r="H124">
        <v>0</v>
      </c>
      <c r="I124">
        <v>42</v>
      </c>
      <c r="J124">
        <v>0</v>
      </c>
      <c r="K124">
        <f t="shared" si="3"/>
        <v>0.39506172839506171</v>
      </c>
      <c r="L124">
        <f t="shared" si="4"/>
        <v>0.51851851851851849</v>
      </c>
      <c r="M124">
        <f t="shared" si="5"/>
        <v>0.51851851851851849</v>
      </c>
    </row>
    <row r="125" spans="1:13" x14ac:dyDescent="0.3">
      <c r="A125" t="s">
        <v>286</v>
      </c>
      <c r="B125" t="s">
        <v>287</v>
      </c>
      <c r="C125">
        <v>344</v>
      </c>
      <c r="D125">
        <v>110</v>
      </c>
      <c r="E125">
        <v>92</v>
      </c>
      <c r="F125">
        <v>1</v>
      </c>
      <c r="G125">
        <v>2</v>
      </c>
      <c r="H125">
        <v>1</v>
      </c>
      <c r="I125">
        <v>14</v>
      </c>
      <c r="J125">
        <v>0</v>
      </c>
      <c r="K125">
        <f t="shared" si="3"/>
        <v>0.83636363636363631</v>
      </c>
      <c r="L125">
        <f t="shared" si="4"/>
        <v>0.12727272727272726</v>
      </c>
      <c r="M125">
        <f t="shared" si="5"/>
        <v>2.8363636363636364</v>
      </c>
    </row>
    <row r="126" spans="1:13" x14ac:dyDescent="0.3">
      <c r="A126" t="s">
        <v>288</v>
      </c>
      <c r="B126" t="s">
        <v>289</v>
      </c>
      <c r="C126">
        <v>1458</v>
      </c>
      <c r="D126">
        <v>742</v>
      </c>
      <c r="E126">
        <v>429</v>
      </c>
      <c r="F126">
        <v>46</v>
      </c>
      <c r="G126">
        <v>2</v>
      </c>
      <c r="H126">
        <v>8</v>
      </c>
      <c r="I126">
        <v>255</v>
      </c>
      <c r="J126">
        <v>2</v>
      </c>
      <c r="K126">
        <f t="shared" si="3"/>
        <v>0.57816711590296499</v>
      </c>
      <c r="L126">
        <f t="shared" si="4"/>
        <v>0.34366576819407008</v>
      </c>
      <c r="M126">
        <f t="shared" si="5"/>
        <v>2.5781671159029651</v>
      </c>
    </row>
    <row r="127" spans="1:13" x14ac:dyDescent="0.3">
      <c r="A127" t="s">
        <v>290</v>
      </c>
      <c r="B127" t="s">
        <v>291</v>
      </c>
      <c r="C127">
        <v>1608</v>
      </c>
      <c r="D127">
        <v>673</v>
      </c>
      <c r="E127">
        <v>319</v>
      </c>
      <c r="F127">
        <v>33</v>
      </c>
      <c r="G127">
        <v>1</v>
      </c>
      <c r="H127">
        <v>5</v>
      </c>
      <c r="I127">
        <v>314</v>
      </c>
      <c r="J127">
        <v>1</v>
      </c>
      <c r="K127">
        <f t="shared" si="3"/>
        <v>0.4739970282317979</v>
      </c>
      <c r="L127">
        <f t="shared" si="4"/>
        <v>0.46656760772659733</v>
      </c>
      <c r="M127">
        <f t="shared" si="5"/>
        <v>2.473997028231798</v>
      </c>
    </row>
    <row r="128" spans="1:13" x14ac:dyDescent="0.3">
      <c r="A128" t="s">
        <v>292</v>
      </c>
      <c r="B128" t="s">
        <v>293</v>
      </c>
      <c r="C128">
        <v>1278</v>
      </c>
      <c r="D128">
        <v>700</v>
      </c>
      <c r="E128">
        <v>449</v>
      </c>
      <c r="F128">
        <v>41</v>
      </c>
      <c r="G128">
        <v>2</v>
      </c>
      <c r="H128">
        <v>16</v>
      </c>
      <c r="I128">
        <v>192</v>
      </c>
      <c r="J128">
        <v>0</v>
      </c>
      <c r="K128">
        <f t="shared" si="3"/>
        <v>0.64142857142857146</v>
      </c>
      <c r="L128">
        <f t="shared" si="4"/>
        <v>0.2742857142857143</v>
      </c>
      <c r="M128">
        <f t="shared" si="5"/>
        <v>2.6414285714285715</v>
      </c>
    </row>
    <row r="129" spans="1:13" x14ac:dyDescent="0.3">
      <c r="A129" t="s">
        <v>294</v>
      </c>
      <c r="B129" t="s">
        <v>295</v>
      </c>
      <c r="C129">
        <v>768</v>
      </c>
      <c r="D129">
        <v>368</v>
      </c>
      <c r="E129">
        <v>178</v>
      </c>
      <c r="F129">
        <v>27</v>
      </c>
      <c r="G129">
        <v>3</v>
      </c>
      <c r="H129">
        <v>6</v>
      </c>
      <c r="I129">
        <v>154</v>
      </c>
      <c r="J129">
        <v>0</v>
      </c>
      <c r="K129">
        <f t="shared" si="3"/>
        <v>0.48369565217391303</v>
      </c>
      <c r="L129">
        <f t="shared" si="4"/>
        <v>0.41847826086956524</v>
      </c>
      <c r="M129">
        <f t="shared" si="5"/>
        <v>2.4836956521739131</v>
      </c>
    </row>
    <row r="130" spans="1:13" x14ac:dyDescent="0.3">
      <c r="A130" t="s">
        <v>296</v>
      </c>
      <c r="B130" t="s">
        <v>297</v>
      </c>
      <c r="C130">
        <v>669</v>
      </c>
      <c r="D130">
        <v>287</v>
      </c>
      <c r="E130">
        <v>120</v>
      </c>
      <c r="F130">
        <v>24</v>
      </c>
      <c r="G130">
        <v>0</v>
      </c>
      <c r="H130">
        <v>1</v>
      </c>
      <c r="I130">
        <v>141</v>
      </c>
      <c r="J130">
        <v>1</v>
      </c>
      <c r="K130">
        <f t="shared" ref="K130:K193" si="6">IF(D130="","",E130/D130)</f>
        <v>0.41811846689895471</v>
      </c>
      <c r="L130">
        <f t="shared" ref="L130:L193" si="7">IF(D130="","",I130/D130)</f>
        <v>0.49128919860627179</v>
      </c>
      <c r="M130">
        <f t="shared" ref="M130:M193" si="8">IF(K130="","",IF(D130=0,10,IF(K130=L130,9,IF(L130&gt;K130,L130,K130+2))))</f>
        <v>0.49128919860627179</v>
      </c>
    </row>
    <row r="131" spans="1:13" x14ac:dyDescent="0.3">
      <c r="A131" t="s">
        <v>298</v>
      </c>
      <c r="B131" t="s">
        <v>299</v>
      </c>
      <c r="C131">
        <v>840</v>
      </c>
      <c r="D131">
        <v>161</v>
      </c>
      <c r="E131">
        <v>100</v>
      </c>
      <c r="F131">
        <v>13</v>
      </c>
      <c r="G131">
        <v>0</v>
      </c>
      <c r="H131">
        <v>0</v>
      </c>
      <c r="I131">
        <v>48</v>
      </c>
      <c r="J131">
        <v>0</v>
      </c>
      <c r="K131">
        <f t="shared" si="6"/>
        <v>0.6211180124223602</v>
      </c>
      <c r="L131">
        <f t="shared" si="7"/>
        <v>0.29813664596273293</v>
      </c>
      <c r="M131">
        <f t="shared" si="8"/>
        <v>2.6211180124223601</v>
      </c>
    </row>
    <row r="132" spans="1:13" x14ac:dyDescent="0.3">
      <c r="A132" t="s">
        <v>300</v>
      </c>
      <c r="B132" t="s">
        <v>301</v>
      </c>
      <c r="C132">
        <v>954</v>
      </c>
      <c r="D132">
        <v>335</v>
      </c>
      <c r="E132">
        <v>172</v>
      </c>
      <c r="F132">
        <v>23</v>
      </c>
      <c r="G132">
        <v>0</v>
      </c>
      <c r="H132">
        <v>6</v>
      </c>
      <c r="I132">
        <v>133</v>
      </c>
      <c r="J132">
        <v>1</v>
      </c>
      <c r="K132">
        <f t="shared" si="6"/>
        <v>0.51343283582089549</v>
      </c>
      <c r="L132">
        <f t="shared" si="7"/>
        <v>0.39701492537313432</v>
      </c>
      <c r="M132">
        <f t="shared" si="8"/>
        <v>2.5134328358208955</v>
      </c>
    </row>
    <row r="133" spans="1:13" x14ac:dyDescent="0.3">
      <c r="A133" t="s">
        <v>302</v>
      </c>
      <c r="B133" t="s">
        <v>303</v>
      </c>
      <c r="C133">
        <v>2228</v>
      </c>
      <c r="D133">
        <v>1012</v>
      </c>
      <c r="E133">
        <v>481</v>
      </c>
      <c r="F133">
        <v>65</v>
      </c>
      <c r="G133">
        <v>1</v>
      </c>
      <c r="H133">
        <v>3</v>
      </c>
      <c r="I133">
        <v>458</v>
      </c>
      <c r="J133">
        <v>4</v>
      </c>
      <c r="K133">
        <f t="shared" si="6"/>
        <v>0.47529644268774701</v>
      </c>
      <c r="L133">
        <f t="shared" si="7"/>
        <v>0.4525691699604743</v>
      </c>
      <c r="M133">
        <f t="shared" si="8"/>
        <v>2.4752964426877471</v>
      </c>
    </row>
    <row r="134" spans="1:13" x14ac:dyDescent="0.3">
      <c r="A134" t="s">
        <v>304</v>
      </c>
      <c r="B134" t="s">
        <v>41</v>
      </c>
      <c r="C134">
        <v>0</v>
      </c>
      <c r="D134">
        <v>1950</v>
      </c>
      <c r="E134">
        <v>1197</v>
      </c>
      <c r="F134">
        <v>93</v>
      </c>
      <c r="G134">
        <v>20</v>
      </c>
      <c r="H134">
        <v>30</v>
      </c>
      <c r="I134">
        <v>599</v>
      </c>
      <c r="J134">
        <v>11</v>
      </c>
      <c r="K134">
        <f t="shared" si="6"/>
        <v>0.61384615384615382</v>
      </c>
      <c r="L134">
        <f t="shared" si="7"/>
        <v>0.30717948717948718</v>
      </c>
      <c r="M134">
        <f t="shared" si="8"/>
        <v>2.6138461538461537</v>
      </c>
    </row>
    <row r="135" spans="1:13" x14ac:dyDescent="0.3">
      <c r="A135" t="s">
        <v>1055</v>
      </c>
      <c r="C135">
        <v>14356</v>
      </c>
      <c r="D135">
        <v>10088</v>
      </c>
      <c r="E135">
        <v>5573</v>
      </c>
      <c r="F135">
        <v>539</v>
      </c>
      <c r="G135">
        <v>47</v>
      </c>
      <c r="H135">
        <v>96</v>
      </c>
      <c r="I135">
        <v>3807</v>
      </c>
      <c r="J135">
        <v>26</v>
      </c>
      <c r="K135">
        <f t="shared" si="6"/>
        <v>0.55243854084060273</v>
      </c>
      <c r="L135">
        <f t="shared" si="7"/>
        <v>0.37737906423473433</v>
      </c>
      <c r="M135">
        <f t="shared" si="8"/>
        <v>2.552438540840603</v>
      </c>
    </row>
    <row r="136" spans="1:13" x14ac:dyDescent="0.3">
      <c r="A136" t="s">
        <v>308</v>
      </c>
      <c r="B136" t="s">
        <v>309</v>
      </c>
      <c r="C136">
        <v>395</v>
      </c>
      <c r="D136">
        <v>148</v>
      </c>
      <c r="E136">
        <v>53</v>
      </c>
      <c r="F136">
        <v>8</v>
      </c>
      <c r="G136">
        <v>2</v>
      </c>
      <c r="H136">
        <v>1</v>
      </c>
      <c r="I136">
        <v>83</v>
      </c>
      <c r="J136">
        <v>1</v>
      </c>
      <c r="K136">
        <f t="shared" si="6"/>
        <v>0.35810810810810811</v>
      </c>
      <c r="L136">
        <f t="shared" si="7"/>
        <v>0.56081081081081086</v>
      </c>
      <c r="M136">
        <f t="shared" si="8"/>
        <v>0.56081081081081086</v>
      </c>
    </row>
    <row r="137" spans="1:13" x14ac:dyDescent="0.3">
      <c r="A137" t="s">
        <v>310</v>
      </c>
      <c r="B137" t="s">
        <v>311</v>
      </c>
      <c r="C137">
        <v>2517</v>
      </c>
      <c r="D137">
        <v>850</v>
      </c>
      <c r="E137">
        <v>374</v>
      </c>
      <c r="F137">
        <v>37</v>
      </c>
      <c r="G137">
        <v>0</v>
      </c>
      <c r="H137">
        <v>6</v>
      </c>
      <c r="I137">
        <v>430</v>
      </c>
      <c r="J137">
        <v>3</v>
      </c>
      <c r="K137">
        <f t="shared" si="6"/>
        <v>0.44</v>
      </c>
      <c r="L137">
        <f t="shared" si="7"/>
        <v>0.50588235294117645</v>
      </c>
      <c r="M137">
        <f t="shared" si="8"/>
        <v>0.50588235294117645</v>
      </c>
    </row>
    <row r="138" spans="1:13" x14ac:dyDescent="0.3">
      <c r="A138" t="s">
        <v>312</v>
      </c>
      <c r="B138" t="s">
        <v>313</v>
      </c>
      <c r="C138">
        <v>542</v>
      </c>
      <c r="D138">
        <v>214</v>
      </c>
      <c r="E138">
        <v>94</v>
      </c>
      <c r="F138">
        <v>14</v>
      </c>
      <c r="G138">
        <v>0</v>
      </c>
      <c r="H138">
        <v>0</v>
      </c>
      <c r="I138">
        <v>105</v>
      </c>
      <c r="J138">
        <v>1</v>
      </c>
      <c r="K138">
        <f t="shared" si="6"/>
        <v>0.43925233644859812</v>
      </c>
      <c r="L138">
        <f t="shared" si="7"/>
        <v>0.49065420560747663</v>
      </c>
      <c r="M138">
        <f t="shared" si="8"/>
        <v>0.49065420560747663</v>
      </c>
    </row>
    <row r="139" spans="1:13" x14ac:dyDescent="0.3">
      <c r="A139" t="s">
        <v>314</v>
      </c>
      <c r="B139" t="s">
        <v>315</v>
      </c>
      <c r="C139">
        <v>1256</v>
      </c>
      <c r="D139">
        <v>504</v>
      </c>
      <c r="E139">
        <v>217</v>
      </c>
      <c r="F139">
        <v>34</v>
      </c>
      <c r="G139">
        <v>2</v>
      </c>
      <c r="H139">
        <v>5</v>
      </c>
      <c r="I139">
        <v>246</v>
      </c>
      <c r="J139">
        <v>0</v>
      </c>
      <c r="K139">
        <f t="shared" si="6"/>
        <v>0.43055555555555558</v>
      </c>
      <c r="L139">
        <f t="shared" si="7"/>
        <v>0.48809523809523808</v>
      </c>
      <c r="M139">
        <f t="shared" si="8"/>
        <v>0.48809523809523808</v>
      </c>
    </row>
    <row r="140" spans="1:13" x14ac:dyDescent="0.3">
      <c r="A140" t="s">
        <v>316</v>
      </c>
      <c r="B140" t="s">
        <v>317</v>
      </c>
      <c r="C140">
        <v>988</v>
      </c>
      <c r="D140">
        <v>398</v>
      </c>
      <c r="E140">
        <v>165</v>
      </c>
      <c r="F140">
        <v>23</v>
      </c>
      <c r="G140">
        <v>2</v>
      </c>
      <c r="H140">
        <v>4</v>
      </c>
      <c r="I140">
        <v>203</v>
      </c>
      <c r="J140">
        <v>1</v>
      </c>
      <c r="K140">
        <f t="shared" si="6"/>
        <v>0.41457286432160806</v>
      </c>
      <c r="L140">
        <f t="shared" si="7"/>
        <v>0.51005025125628145</v>
      </c>
      <c r="M140">
        <f t="shared" si="8"/>
        <v>0.51005025125628145</v>
      </c>
    </row>
    <row r="141" spans="1:13" x14ac:dyDescent="0.3">
      <c r="A141" t="s">
        <v>318</v>
      </c>
      <c r="B141" t="s">
        <v>319</v>
      </c>
      <c r="C141">
        <v>1138</v>
      </c>
      <c r="D141">
        <v>562</v>
      </c>
      <c r="E141">
        <v>211</v>
      </c>
      <c r="F141">
        <v>19</v>
      </c>
      <c r="G141">
        <v>0</v>
      </c>
      <c r="H141">
        <v>2</v>
      </c>
      <c r="I141">
        <v>330</v>
      </c>
      <c r="J141">
        <v>0</v>
      </c>
      <c r="K141">
        <f t="shared" si="6"/>
        <v>0.37544483985765126</v>
      </c>
      <c r="L141">
        <f t="shared" si="7"/>
        <v>0.58718861209964412</v>
      </c>
      <c r="M141">
        <f t="shared" si="8"/>
        <v>0.58718861209964412</v>
      </c>
    </row>
    <row r="142" spans="1:13" x14ac:dyDescent="0.3">
      <c r="A142" t="s">
        <v>320</v>
      </c>
      <c r="B142" t="s">
        <v>321</v>
      </c>
      <c r="C142">
        <v>1526</v>
      </c>
      <c r="D142">
        <v>463</v>
      </c>
      <c r="E142">
        <v>245</v>
      </c>
      <c r="F142">
        <v>23</v>
      </c>
      <c r="G142">
        <v>3</v>
      </c>
      <c r="H142">
        <v>4</v>
      </c>
      <c r="I142">
        <v>188</v>
      </c>
      <c r="J142">
        <v>0</v>
      </c>
      <c r="K142">
        <f t="shared" si="6"/>
        <v>0.52915766738660908</v>
      </c>
      <c r="L142">
        <f t="shared" si="7"/>
        <v>0.40604751619870411</v>
      </c>
      <c r="M142">
        <f t="shared" si="8"/>
        <v>2.5291576673866092</v>
      </c>
    </row>
    <row r="143" spans="1:13" x14ac:dyDescent="0.3">
      <c r="A143" t="s">
        <v>322</v>
      </c>
      <c r="B143" t="s">
        <v>323</v>
      </c>
      <c r="C143">
        <v>1807</v>
      </c>
      <c r="D143">
        <v>544</v>
      </c>
      <c r="E143">
        <v>273</v>
      </c>
      <c r="F143">
        <v>39</v>
      </c>
      <c r="G143">
        <v>3</v>
      </c>
      <c r="H143">
        <v>2</v>
      </c>
      <c r="I143">
        <v>226</v>
      </c>
      <c r="J143">
        <v>1</v>
      </c>
      <c r="K143">
        <f t="shared" si="6"/>
        <v>0.50183823529411764</v>
      </c>
      <c r="L143">
        <f t="shared" si="7"/>
        <v>0.41544117647058826</v>
      </c>
      <c r="M143">
        <f t="shared" si="8"/>
        <v>2.5018382352941178</v>
      </c>
    </row>
    <row r="144" spans="1:13" x14ac:dyDescent="0.3">
      <c r="A144" t="s">
        <v>324</v>
      </c>
      <c r="B144" t="s">
        <v>325</v>
      </c>
      <c r="C144">
        <v>1805</v>
      </c>
      <c r="D144">
        <v>455</v>
      </c>
      <c r="E144">
        <v>193</v>
      </c>
      <c r="F144">
        <v>21</v>
      </c>
      <c r="G144">
        <v>3</v>
      </c>
      <c r="H144">
        <v>3</v>
      </c>
      <c r="I144">
        <v>235</v>
      </c>
      <c r="J144">
        <v>0</v>
      </c>
      <c r="K144">
        <f t="shared" si="6"/>
        <v>0.42417582417582417</v>
      </c>
      <c r="L144">
        <f t="shared" si="7"/>
        <v>0.51648351648351654</v>
      </c>
      <c r="M144">
        <f t="shared" si="8"/>
        <v>0.51648351648351654</v>
      </c>
    </row>
    <row r="145" spans="1:13" x14ac:dyDescent="0.3">
      <c r="A145" t="s">
        <v>326</v>
      </c>
      <c r="B145" t="s">
        <v>41</v>
      </c>
      <c r="C145">
        <v>0</v>
      </c>
      <c r="D145">
        <v>1269</v>
      </c>
      <c r="E145">
        <v>668</v>
      </c>
      <c r="F145">
        <v>56</v>
      </c>
      <c r="G145">
        <v>11</v>
      </c>
      <c r="H145">
        <v>27</v>
      </c>
      <c r="I145">
        <v>495</v>
      </c>
      <c r="J145">
        <v>12</v>
      </c>
      <c r="K145">
        <f t="shared" si="6"/>
        <v>0.52639873916469659</v>
      </c>
      <c r="L145">
        <f t="shared" si="7"/>
        <v>0.39007092198581561</v>
      </c>
      <c r="M145">
        <f t="shared" si="8"/>
        <v>2.5263987391646965</v>
      </c>
    </row>
    <row r="146" spans="1:13" x14ac:dyDescent="0.3">
      <c r="A146" t="s">
        <v>1057</v>
      </c>
      <c r="C146">
        <v>11974</v>
      </c>
      <c r="D146">
        <v>6921</v>
      </c>
      <c r="E146">
        <v>3370</v>
      </c>
      <c r="F146">
        <v>337</v>
      </c>
      <c r="G146">
        <v>34</v>
      </c>
      <c r="H146">
        <v>73</v>
      </c>
      <c r="I146">
        <v>3085</v>
      </c>
      <c r="J146">
        <v>22</v>
      </c>
      <c r="K146">
        <f t="shared" si="6"/>
        <v>0.48692385493425805</v>
      </c>
      <c r="L146">
        <f t="shared" si="7"/>
        <v>0.44574483456147956</v>
      </c>
      <c r="M146">
        <f t="shared" si="8"/>
        <v>2.486923854934258</v>
      </c>
    </row>
    <row r="147" spans="1:13" x14ac:dyDescent="0.3">
      <c r="A147" t="s">
        <v>328</v>
      </c>
      <c r="B147" t="s">
        <v>329</v>
      </c>
      <c r="C147">
        <v>925</v>
      </c>
      <c r="D147">
        <v>292</v>
      </c>
      <c r="E147">
        <v>141</v>
      </c>
      <c r="F147">
        <v>22</v>
      </c>
      <c r="G147">
        <v>1</v>
      </c>
      <c r="H147">
        <v>6</v>
      </c>
      <c r="I147">
        <v>122</v>
      </c>
      <c r="J147">
        <v>0</v>
      </c>
      <c r="K147">
        <f t="shared" si="6"/>
        <v>0.48287671232876711</v>
      </c>
      <c r="L147">
        <f t="shared" si="7"/>
        <v>0.4178082191780822</v>
      </c>
      <c r="M147">
        <f t="shared" si="8"/>
        <v>2.4828767123287672</v>
      </c>
    </row>
    <row r="148" spans="1:13" x14ac:dyDescent="0.3">
      <c r="A148" t="s">
        <v>330</v>
      </c>
      <c r="B148" t="s">
        <v>331</v>
      </c>
      <c r="C148">
        <v>2160</v>
      </c>
      <c r="D148">
        <v>762</v>
      </c>
      <c r="E148">
        <v>337</v>
      </c>
      <c r="F148">
        <v>46</v>
      </c>
      <c r="G148">
        <v>3</v>
      </c>
      <c r="H148">
        <v>5</v>
      </c>
      <c r="I148">
        <v>370</v>
      </c>
      <c r="J148">
        <v>1</v>
      </c>
      <c r="K148">
        <f t="shared" si="6"/>
        <v>0.442257217847769</v>
      </c>
      <c r="L148">
        <f t="shared" si="7"/>
        <v>0.48556430446194226</v>
      </c>
      <c r="M148">
        <f t="shared" si="8"/>
        <v>0.48556430446194226</v>
      </c>
    </row>
    <row r="149" spans="1:13" x14ac:dyDescent="0.3">
      <c r="A149" t="s">
        <v>332</v>
      </c>
      <c r="B149" t="s">
        <v>333</v>
      </c>
      <c r="C149">
        <v>2395</v>
      </c>
      <c r="D149">
        <v>984</v>
      </c>
      <c r="E149">
        <v>403</v>
      </c>
      <c r="F149">
        <v>52</v>
      </c>
      <c r="G149">
        <v>5</v>
      </c>
      <c r="H149">
        <v>7</v>
      </c>
      <c r="I149">
        <v>515</v>
      </c>
      <c r="J149">
        <v>2</v>
      </c>
      <c r="K149">
        <f t="shared" si="6"/>
        <v>0.40955284552845528</v>
      </c>
      <c r="L149">
        <f t="shared" si="7"/>
        <v>0.52337398373983735</v>
      </c>
      <c r="M149">
        <f t="shared" si="8"/>
        <v>0.52337398373983735</v>
      </c>
    </row>
    <row r="150" spans="1:13" x14ac:dyDescent="0.3">
      <c r="A150" t="s">
        <v>334</v>
      </c>
      <c r="B150" t="s">
        <v>335</v>
      </c>
      <c r="C150">
        <v>5440</v>
      </c>
      <c r="D150">
        <v>513</v>
      </c>
      <c r="E150">
        <v>270</v>
      </c>
      <c r="F150">
        <v>43</v>
      </c>
      <c r="G150">
        <v>9</v>
      </c>
      <c r="H150">
        <v>5</v>
      </c>
      <c r="I150">
        <v>184</v>
      </c>
      <c r="J150">
        <v>2</v>
      </c>
      <c r="K150">
        <f t="shared" si="6"/>
        <v>0.52631578947368418</v>
      </c>
      <c r="L150">
        <f t="shared" si="7"/>
        <v>0.35867446393762181</v>
      </c>
      <c r="M150">
        <f t="shared" si="8"/>
        <v>2.5263157894736841</v>
      </c>
    </row>
    <row r="151" spans="1:13" x14ac:dyDescent="0.3">
      <c r="A151" t="s">
        <v>336</v>
      </c>
      <c r="B151" t="s">
        <v>337</v>
      </c>
      <c r="C151">
        <v>872</v>
      </c>
      <c r="D151">
        <v>286</v>
      </c>
      <c r="E151">
        <v>104</v>
      </c>
      <c r="F151">
        <v>17</v>
      </c>
      <c r="G151">
        <v>1</v>
      </c>
      <c r="H151">
        <v>0</v>
      </c>
      <c r="I151">
        <v>164</v>
      </c>
      <c r="J151">
        <v>0</v>
      </c>
      <c r="K151">
        <f t="shared" si="6"/>
        <v>0.36363636363636365</v>
      </c>
      <c r="L151">
        <f t="shared" si="7"/>
        <v>0.57342657342657344</v>
      </c>
      <c r="M151">
        <f t="shared" si="8"/>
        <v>0.57342657342657344</v>
      </c>
    </row>
    <row r="152" spans="1:13" x14ac:dyDescent="0.3">
      <c r="A152" t="s">
        <v>338</v>
      </c>
      <c r="B152" t="s">
        <v>41</v>
      </c>
      <c r="C152">
        <v>0</v>
      </c>
      <c r="D152">
        <v>1393</v>
      </c>
      <c r="E152">
        <v>637</v>
      </c>
      <c r="F152">
        <v>89</v>
      </c>
      <c r="G152">
        <v>21</v>
      </c>
      <c r="H152">
        <v>20</v>
      </c>
      <c r="I152">
        <v>592</v>
      </c>
      <c r="J152">
        <v>34</v>
      </c>
      <c r="K152">
        <f t="shared" si="6"/>
        <v>0.457286432160804</v>
      </c>
      <c r="L152">
        <f t="shared" si="7"/>
        <v>0.42498205312275666</v>
      </c>
      <c r="M152">
        <f t="shared" si="8"/>
        <v>2.4572864321608039</v>
      </c>
    </row>
    <row r="153" spans="1:13" x14ac:dyDescent="0.3">
      <c r="A153" t="s">
        <v>1058</v>
      </c>
      <c r="C153">
        <v>11792</v>
      </c>
      <c r="D153">
        <v>5355</v>
      </c>
      <c r="E153">
        <v>2524</v>
      </c>
      <c r="F153">
        <v>340</v>
      </c>
      <c r="G153">
        <v>45</v>
      </c>
      <c r="H153">
        <v>50</v>
      </c>
      <c r="I153">
        <v>2354</v>
      </c>
      <c r="J153">
        <v>42</v>
      </c>
      <c r="K153">
        <f t="shared" si="6"/>
        <v>0.47133520074696544</v>
      </c>
      <c r="L153">
        <f t="shared" si="7"/>
        <v>0.4395891690009337</v>
      </c>
      <c r="M153">
        <f t="shared" si="8"/>
        <v>2.4713352007469656</v>
      </c>
    </row>
    <row r="154" spans="1:13" x14ac:dyDescent="0.3">
      <c r="A154" t="s">
        <v>340</v>
      </c>
      <c r="B154" t="s">
        <v>341</v>
      </c>
      <c r="C154">
        <v>1446</v>
      </c>
      <c r="D154">
        <v>658</v>
      </c>
      <c r="E154">
        <v>197</v>
      </c>
      <c r="F154">
        <v>57</v>
      </c>
      <c r="G154">
        <v>2</v>
      </c>
      <c r="H154">
        <v>4</v>
      </c>
      <c r="I154">
        <v>396</v>
      </c>
      <c r="J154">
        <v>2</v>
      </c>
      <c r="K154">
        <f t="shared" si="6"/>
        <v>0.29939209726443772</v>
      </c>
      <c r="L154">
        <f t="shared" si="7"/>
        <v>0.60182370820668696</v>
      </c>
      <c r="M154">
        <f t="shared" si="8"/>
        <v>0.60182370820668696</v>
      </c>
    </row>
    <row r="155" spans="1:13" x14ac:dyDescent="0.3">
      <c r="A155" t="s">
        <v>342</v>
      </c>
      <c r="B155" t="s">
        <v>343</v>
      </c>
      <c r="C155">
        <v>2239</v>
      </c>
      <c r="D155">
        <v>1012</v>
      </c>
      <c r="E155">
        <v>376</v>
      </c>
      <c r="F155">
        <v>60</v>
      </c>
      <c r="G155">
        <v>4</v>
      </c>
      <c r="H155">
        <v>6</v>
      </c>
      <c r="I155">
        <v>564</v>
      </c>
      <c r="J155">
        <v>2</v>
      </c>
      <c r="K155">
        <f t="shared" si="6"/>
        <v>0.3715415019762846</v>
      </c>
      <c r="L155">
        <f t="shared" si="7"/>
        <v>0.55731225296442688</v>
      </c>
      <c r="M155">
        <f t="shared" si="8"/>
        <v>0.55731225296442688</v>
      </c>
    </row>
    <row r="156" spans="1:13" x14ac:dyDescent="0.3">
      <c r="A156" t="s">
        <v>344</v>
      </c>
      <c r="B156" t="s">
        <v>345</v>
      </c>
      <c r="C156">
        <v>2530</v>
      </c>
      <c r="D156">
        <v>1088</v>
      </c>
      <c r="E156">
        <v>327</v>
      </c>
      <c r="F156">
        <v>101</v>
      </c>
      <c r="G156">
        <v>9</v>
      </c>
      <c r="H156">
        <v>8</v>
      </c>
      <c r="I156">
        <v>641</v>
      </c>
      <c r="J156">
        <v>2</v>
      </c>
      <c r="K156">
        <f t="shared" si="6"/>
        <v>0.30055147058823528</v>
      </c>
      <c r="L156">
        <f t="shared" si="7"/>
        <v>0.58915441176470584</v>
      </c>
      <c r="M156">
        <f t="shared" si="8"/>
        <v>0.58915441176470584</v>
      </c>
    </row>
    <row r="157" spans="1:13" x14ac:dyDescent="0.3">
      <c r="A157" t="s">
        <v>346</v>
      </c>
      <c r="B157" t="s">
        <v>347</v>
      </c>
      <c r="C157">
        <v>545</v>
      </c>
      <c r="D157">
        <v>215</v>
      </c>
      <c r="E157">
        <v>58</v>
      </c>
      <c r="F157">
        <v>23</v>
      </c>
      <c r="G157">
        <v>0</v>
      </c>
      <c r="H157">
        <v>4</v>
      </c>
      <c r="I157">
        <v>130</v>
      </c>
      <c r="J157">
        <v>0</v>
      </c>
      <c r="K157">
        <f t="shared" si="6"/>
        <v>0.26976744186046514</v>
      </c>
      <c r="L157">
        <f t="shared" si="7"/>
        <v>0.60465116279069764</v>
      </c>
      <c r="M157">
        <f t="shared" si="8"/>
        <v>0.60465116279069764</v>
      </c>
    </row>
    <row r="158" spans="1:13" x14ac:dyDescent="0.3">
      <c r="A158" t="s">
        <v>348</v>
      </c>
      <c r="B158" t="s">
        <v>349</v>
      </c>
      <c r="C158">
        <v>2124</v>
      </c>
      <c r="D158">
        <v>894</v>
      </c>
      <c r="E158">
        <v>256</v>
      </c>
      <c r="F158">
        <v>79</v>
      </c>
      <c r="G158">
        <v>5</v>
      </c>
      <c r="H158">
        <v>7</v>
      </c>
      <c r="I158">
        <v>545</v>
      </c>
      <c r="J158">
        <v>2</v>
      </c>
      <c r="K158">
        <f t="shared" si="6"/>
        <v>0.28635346756152125</v>
      </c>
      <c r="L158">
        <f t="shared" si="7"/>
        <v>0.60961968680089484</v>
      </c>
      <c r="M158">
        <f t="shared" si="8"/>
        <v>0.60961968680089484</v>
      </c>
    </row>
    <row r="159" spans="1:13" x14ac:dyDescent="0.3">
      <c r="A159" t="s">
        <v>350</v>
      </c>
      <c r="B159" t="s">
        <v>351</v>
      </c>
      <c r="C159">
        <v>1519</v>
      </c>
      <c r="D159">
        <v>588</v>
      </c>
      <c r="E159">
        <v>211</v>
      </c>
      <c r="F159">
        <v>35</v>
      </c>
      <c r="G159">
        <v>9</v>
      </c>
      <c r="H159">
        <v>4</v>
      </c>
      <c r="I159">
        <v>329</v>
      </c>
      <c r="J159">
        <v>0</v>
      </c>
      <c r="K159">
        <f t="shared" si="6"/>
        <v>0.358843537414966</v>
      </c>
      <c r="L159">
        <f t="shared" si="7"/>
        <v>0.55952380952380953</v>
      </c>
      <c r="M159">
        <f t="shared" si="8"/>
        <v>0.55952380952380953</v>
      </c>
    </row>
    <row r="160" spans="1:13" x14ac:dyDescent="0.3">
      <c r="A160" t="s">
        <v>352</v>
      </c>
      <c r="B160" t="s">
        <v>353</v>
      </c>
      <c r="C160">
        <v>2121</v>
      </c>
      <c r="D160">
        <v>987</v>
      </c>
      <c r="E160">
        <v>316</v>
      </c>
      <c r="F160">
        <v>91</v>
      </c>
      <c r="G160">
        <v>7</v>
      </c>
      <c r="H160">
        <v>2</v>
      </c>
      <c r="I160">
        <v>567</v>
      </c>
      <c r="J160">
        <v>4</v>
      </c>
      <c r="K160">
        <f t="shared" si="6"/>
        <v>0.32016210739614998</v>
      </c>
      <c r="L160">
        <f t="shared" si="7"/>
        <v>0.57446808510638303</v>
      </c>
      <c r="M160">
        <f t="shared" si="8"/>
        <v>0.57446808510638303</v>
      </c>
    </row>
    <row r="161" spans="1:13" x14ac:dyDescent="0.3">
      <c r="A161" t="s">
        <v>354</v>
      </c>
      <c r="B161" t="s">
        <v>355</v>
      </c>
      <c r="C161">
        <v>2430</v>
      </c>
      <c r="D161">
        <v>1062</v>
      </c>
      <c r="E161">
        <v>372</v>
      </c>
      <c r="F161">
        <v>76</v>
      </c>
      <c r="G161">
        <v>9</v>
      </c>
      <c r="H161">
        <v>8</v>
      </c>
      <c r="I161">
        <v>595</v>
      </c>
      <c r="J161">
        <v>2</v>
      </c>
      <c r="K161">
        <f t="shared" si="6"/>
        <v>0.35028248587570621</v>
      </c>
      <c r="L161">
        <f t="shared" si="7"/>
        <v>0.56026365348399243</v>
      </c>
      <c r="M161">
        <f t="shared" si="8"/>
        <v>0.56026365348399243</v>
      </c>
    </row>
    <row r="162" spans="1:13" x14ac:dyDescent="0.3">
      <c r="A162" t="s">
        <v>356</v>
      </c>
      <c r="B162" t="s">
        <v>41</v>
      </c>
      <c r="C162">
        <v>0</v>
      </c>
      <c r="D162">
        <v>1448</v>
      </c>
      <c r="E162">
        <v>467</v>
      </c>
      <c r="F162">
        <v>127</v>
      </c>
      <c r="G162">
        <v>26</v>
      </c>
      <c r="H162">
        <v>30</v>
      </c>
      <c r="I162">
        <v>765</v>
      </c>
      <c r="J162">
        <v>33</v>
      </c>
      <c r="K162">
        <f t="shared" si="6"/>
        <v>0.32251381215469616</v>
      </c>
      <c r="L162">
        <f t="shared" si="7"/>
        <v>0.52831491712707179</v>
      </c>
      <c r="M162">
        <f t="shared" si="8"/>
        <v>0.52831491712707179</v>
      </c>
    </row>
    <row r="163" spans="1:13" x14ac:dyDescent="0.3">
      <c r="A163" t="s">
        <v>1059</v>
      </c>
      <c r="C163">
        <v>14954</v>
      </c>
      <c r="D163">
        <v>9483</v>
      </c>
      <c r="E163">
        <v>3246</v>
      </c>
      <c r="F163">
        <v>742</v>
      </c>
      <c r="G163">
        <v>79</v>
      </c>
      <c r="H163">
        <v>83</v>
      </c>
      <c r="I163">
        <v>5274</v>
      </c>
      <c r="J163">
        <v>59</v>
      </c>
      <c r="K163">
        <f t="shared" si="6"/>
        <v>0.34229674153748813</v>
      </c>
      <c r="L163">
        <f t="shared" si="7"/>
        <v>0.55615311610249918</v>
      </c>
      <c r="M163">
        <f t="shared" si="8"/>
        <v>0.55615311610249918</v>
      </c>
    </row>
    <row r="164" spans="1:13" x14ac:dyDescent="0.3">
      <c r="A164" t="s">
        <v>358</v>
      </c>
      <c r="B164" t="s">
        <v>359</v>
      </c>
      <c r="C164">
        <v>1054</v>
      </c>
      <c r="D164">
        <v>543</v>
      </c>
      <c r="E164">
        <v>153</v>
      </c>
      <c r="F164">
        <v>35</v>
      </c>
      <c r="G164">
        <v>2</v>
      </c>
      <c r="H164">
        <v>13</v>
      </c>
      <c r="I164">
        <v>340</v>
      </c>
      <c r="J164">
        <v>0</v>
      </c>
      <c r="K164">
        <f t="shared" si="6"/>
        <v>0.28176795580110497</v>
      </c>
      <c r="L164">
        <f t="shared" si="7"/>
        <v>0.62615101289134434</v>
      </c>
      <c r="M164">
        <f t="shared" si="8"/>
        <v>0.62615101289134434</v>
      </c>
    </row>
    <row r="165" spans="1:13" x14ac:dyDescent="0.3">
      <c r="A165" t="s">
        <v>360</v>
      </c>
      <c r="B165" t="s">
        <v>361</v>
      </c>
      <c r="C165">
        <v>686</v>
      </c>
      <c r="D165">
        <v>345</v>
      </c>
      <c r="E165">
        <v>91</v>
      </c>
      <c r="F165">
        <v>26</v>
      </c>
      <c r="G165">
        <v>3</v>
      </c>
      <c r="H165">
        <v>6</v>
      </c>
      <c r="I165">
        <v>219</v>
      </c>
      <c r="J165">
        <v>0</v>
      </c>
      <c r="K165">
        <f t="shared" si="6"/>
        <v>0.26376811594202898</v>
      </c>
      <c r="L165">
        <f t="shared" si="7"/>
        <v>0.63478260869565217</v>
      </c>
      <c r="M165">
        <f t="shared" si="8"/>
        <v>0.63478260869565217</v>
      </c>
    </row>
    <row r="166" spans="1:13" x14ac:dyDescent="0.3">
      <c r="A166" t="s">
        <v>362</v>
      </c>
      <c r="B166" t="s">
        <v>363</v>
      </c>
      <c r="C166">
        <v>4131</v>
      </c>
      <c r="D166">
        <v>619</v>
      </c>
      <c r="E166">
        <v>313</v>
      </c>
      <c r="F166">
        <v>23</v>
      </c>
      <c r="G166">
        <v>8</v>
      </c>
      <c r="H166">
        <v>9</v>
      </c>
      <c r="I166">
        <v>260</v>
      </c>
      <c r="J166">
        <v>6</v>
      </c>
      <c r="K166">
        <f t="shared" si="6"/>
        <v>0.50565428109854604</v>
      </c>
      <c r="L166">
        <f t="shared" si="7"/>
        <v>0.42003231017770598</v>
      </c>
      <c r="M166">
        <f t="shared" si="8"/>
        <v>2.505654281098546</v>
      </c>
    </row>
    <row r="167" spans="1:13" x14ac:dyDescent="0.3">
      <c r="A167" t="s">
        <v>364</v>
      </c>
      <c r="B167" t="s">
        <v>365</v>
      </c>
      <c r="C167">
        <v>830</v>
      </c>
      <c r="D167">
        <v>399</v>
      </c>
      <c r="E167">
        <v>152</v>
      </c>
      <c r="F167">
        <v>20</v>
      </c>
      <c r="G167">
        <v>1</v>
      </c>
      <c r="H167">
        <v>1</v>
      </c>
      <c r="I167">
        <v>223</v>
      </c>
      <c r="J167">
        <v>2</v>
      </c>
      <c r="K167">
        <f t="shared" si="6"/>
        <v>0.38095238095238093</v>
      </c>
      <c r="L167">
        <f t="shared" si="7"/>
        <v>0.55889724310776945</v>
      </c>
      <c r="M167">
        <f t="shared" si="8"/>
        <v>0.55889724310776945</v>
      </c>
    </row>
    <row r="168" spans="1:13" x14ac:dyDescent="0.3">
      <c r="A168" t="s">
        <v>367</v>
      </c>
      <c r="B168" t="s">
        <v>368</v>
      </c>
      <c r="C168">
        <v>707</v>
      </c>
      <c r="D168">
        <v>276</v>
      </c>
      <c r="E168">
        <v>74</v>
      </c>
      <c r="F168">
        <v>20</v>
      </c>
      <c r="G168">
        <v>3</v>
      </c>
      <c r="H168">
        <v>5</v>
      </c>
      <c r="I168">
        <v>172</v>
      </c>
      <c r="J168">
        <v>2</v>
      </c>
      <c r="K168">
        <f t="shared" si="6"/>
        <v>0.26811594202898553</v>
      </c>
      <c r="L168">
        <f t="shared" si="7"/>
        <v>0.62318840579710144</v>
      </c>
      <c r="M168">
        <f t="shared" si="8"/>
        <v>0.62318840579710144</v>
      </c>
    </row>
    <row r="169" spans="1:13" x14ac:dyDescent="0.3">
      <c r="A169" t="s">
        <v>369</v>
      </c>
      <c r="B169" t="s">
        <v>370</v>
      </c>
      <c r="C169">
        <v>942</v>
      </c>
      <c r="D169">
        <v>474</v>
      </c>
      <c r="E169">
        <v>142</v>
      </c>
      <c r="F169">
        <v>45</v>
      </c>
      <c r="G169">
        <v>1</v>
      </c>
      <c r="H169">
        <v>7</v>
      </c>
      <c r="I169">
        <v>277</v>
      </c>
      <c r="J169">
        <v>2</v>
      </c>
      <c r="K169">
        <f t="shared" si="6"/>
        <v>0.29957805907172996</v>
      </c>
      <c r="L169">
        <f t="shared" si="7"/>
        <v>0.58438818565400841</v>
      </c>
      <c r="M169">
        <f t="shared" si="8"/>
        <v>0.58438818565400841</v>
      </c>
    </row>
    <row r="170" spans="1:13" x14ac:dyDescent="0.3">
      <c r="A170" t="s">
        <v>371</v>
      </c>
      <c r="B170" t="s">
        <v>372</v>
      </c>
      <c r="C170">
        <v>326</v>
      </c>
      <c r="D170">
        <v>121</v>
      </c>
      <c r="E170">
        <v>33</v>
      </c>
      <c r="F170">
        <v>5</v>
      </c>
      <c r="G170">
        <v>0</v>
      </c>
      <c r="H170">
        <v>0</v>
      </c>
      <c r="I170">
        <v>83</v>
      </c>
      <c r="J170">
        <v>0</v>
      </c>
      <c r="K170">
        <f t="shared" si="6"/>
        <v>0.27272727272727271</v>
      </c>
      <c r="L170">
        <f t="shared" si="7"/>
        <v>0.68595041322314054</v>
      </c>
      <c r="M170">
        <f t="shared" si="8"/>
        <v>0.68595041322314054</v>
      </c>
    </row>
    <row r="171" spans="1:13" x14ac:dyDescent="0.3">
      <c r="A171" t="s">
        <v>373</v>
      </c>
      <c r="B171" t="s">
        <v>374</v>
      </c>
      <c r="C171">
        <v>946</v>
      </c>
      <c r="D171">
        <v>487</v>
      </c>
      <c r="E171">
        <v>230</v>
      </c>
      <c r="F171">
        <v>24</v>
      </c>
      <c r="G171">
        <v>1</v>
      </c>
      <c r="H171">
        <v>5</v>
      </c>
      <c r="I171">
        <v>226</v>
      </c>
      <c r="J171">
        <v>1</v>
      </c>
      <c r="K171">
        <f t="shared" si="6"/>
        <v>0.47227926078028748</v>
      </c>
      <c r="L171">
        <f t="shared" si="7"/>
        <v>0.46406570841889117</v>
      </c>
      <c r="M171">
        <f t="shared" si="8"/>
        <v>2.4722792607802875</v>
      </c>
    </row>
    <row r="172" spans="1:13" x14ac:dyDescent="0.3">
      <c r="A172" t="s">
        <v>375</v>
      </c>
      <c r="B172" t="s">
        <v>376</v>
      </c>
      <c r="C172">
        <v>1083</v>
      </c>
      <c r="D172">
        <v>514</v>
      </c>
      <c r="E172">
        <v>248</v>
      </c>
      <c r="F172">
        <v>16</v>
      </c>
      <c r="G172">
        <v>4</v>
      </c>
      <c r="H172">
        <v>4</v>
      </c>
      <c r="I172">
        <v>242</v>
      </c>
      <c r="J172">
        <v>0</v>
      </c>
      <c r="K172">
        <f t="shared" si="6"/>
        <v>0.48249027237354086</v>
      </c>
      <c r="L172">
        <f t="shared" si="7"/>
        <v>0.47081712062256809</v>
      </c>
      <c r="M172">
        <f t="shared" si="8"/>
        <v>2.4824902723735409</v>
      </c>
    </row>
    <row r="173" spans="1:13" x14ac:dyDescent="0.3">
      <c r="A173" t="s">
        <v>377</v>
      </c>
      <c r="B173" t="s">
        <v>378</v>
      </c>
      <c r="C173">
        <v>833</v>
      </c>
      <c r="D173">
        <v>330</v>
      </c>
      <c r="E173">
        <v>141</v>
      </c>
      <c r="F173">
        <v>16</v>
      </c>
      <c r="G173">
        <v>0</v>
      </c>
      <c r="H173">
        <v>3</v>
      </c>
      <c r="I173">
        <v>169</v>
      </c>
      <c r="J173">
        <v>1</v>
      </c>
      <c r="K173">
        <f t="shared" si="6"/>
        <v>0.42727272727272725</v>
      </c>
      <c r="L173">
        <f t="shared" si="7"/>
        <v>0.51212121212121209</v>
      </c>
      <c r="M173">
        <f t="shared" si="8"/>
        <v>0.51212121212121209</v>
      </c>
    </row>
    <row r="174" spans="1:13" x14ac:dyDescent="0.3">
      <c r="A174" t="s">
        <v>379</v>
      </c>
      <c r="B174" t="s">
        <v>380</v>
      </c>
      <c r="C174">
        <v>1159</v>
      </c>
      <c r="D174">
        <v>494</v>
      </c>
      <c r="E174">
        <v>234</v>
      </c>
      <c r="F174">
        <v>17</v>
      </c>
      <c r="G174">
        <v>2</v>
      </c>
      <c r="H174">
        <v>3</v>
      </c>
      <c r="I174">
        <v>238</v>
      </c>
      <c r="J174">
        <v>0</v>
      </c>
      <c r="K174">
        <f t="shared" si="6"/>
        <v>0.47368421052631576</v>
      </c>
      <c r="L174">
        <f t="shared" si="7"/>
        <v>0.48178137651821862</v>
      </c>
      <c r="M174">
        <f t="shared" si="8"/>
        <v>0.48178137651821862</v>
      </c>
    </row>
    <row r="175" spans="1:13" x14ac:dyDescent="0.3">
      <c r="A175" t="s">
        <v>381</v>
      </c>
      <c r="B175" t="s">
        <v>41</v>
      </c>
      <c r="C175">
        <v>0</v>
      </c>
      <c r="D175">
        <v>2267</v>
      </c>
      <c r="E175">
        <v>827</v>
      </c>
      <c r="F175">
        <v>149</v>
      </c>
      <c r="G175">
        <v>28</v>
      </c>
      <c r="H175">
        <v>51</v>
      </c>
      <c r="I175">
        <v>1188</v>
      </c>
      <c r="J175">
        <v>24</v>
      </c>
      <c r="K175">
        <f t="shared" si="6"/>
        <v>0.36479929422143803</v>
      </c>
      <c r="L175">
        <f t="shared" si="7"/>
        <v>0.52404058226731365</v>
      </c>
      <c r="M175">
        <f t="shared" si="8"/>
        <v>0.52404058226731365</v>
      </c>
    </row>
    <row r="176" spans="1:13" x14ac:dyDescent="0.3">
      <c r="A176" t="s">
        <v>1060</v>
      </c>
      <c r="C176">
        <v>12697</v>
      </c>
      <c r="D176">
        <v>7289</v>
      </c>
      <c r="E176">
        <v>2813</v>
      </c>
      <c r="F176">
        <v>413</v>
      </c>
      <c r="G176">
        <v>57</v>
      </c>
      <c r="H176">
        <v>115</v>
      </c>
      <c r="I176">
        <v>3852</v>
      </c>
      <c r="J176">
        <v>39</v>
      </c>
      <c r="K176">
        <f t="shared" si="6"/>
        <v>0.38592399506105091</v>
      </c>
      <c r="L176">
        <f t="shared" si="7"/>
        <v>0.52846755384826449</v>
      </c>
      <c r="M176">
        <f t="shared" si="8"/>
        <v>0.52846755384826449</v>
      </c>
    </row>
    <row r="177" spans="1:13" x14ac:dyDescent="0.3">
      <c r="A177" t="s">
        <v>385</v>
      </c>
      <c r="B177" t="s">
        <v>386</v>
      </c>
      <c r="C177">
        <v>1886</v>
      </c>
      <c r="D177">
        <v>947</v>
      </c>
      <c r="E177">
        <v>338</v>
      </c>
      <c r="F177">
        <v>55</v>
      </c>
      <c r="G177">
        <v>0</v>
      </c>
      <c r="H177">
        <v>4</v>
      </c>
      <c r="I177">
        <v>548</v>
      </c>
      <c r="J177">
        <v>2</v>
      </c>
      <c r="K177">
        <f t="shared" si="6"/>
        <v>0.35691657866948256</v>
      </c>
      <c r="L177">
        <f t="shared" si="7"/>
        <v>0.57866948257655759</v>
      </c>
      <c r="M177">
        <f t="shared" si="8"/>
        <v>0.57866948257655759</v>
      </c>
    </row>
    <row r="178" spans="1:13" x14ac:dyDescent="0.3">
      <c r="A178" t="s">
        <v>387</v>
      </c>
      <c r="B178" t="s">
        <v>388</v>
      </c>
      <c r="C178">
        <v>1979</v>
      </c>
      <c r="D178">
        <v>895</v>
      </c>
      <c r="E178">
        <v>327</v>
      </c>
      <c r="F178">
        <v>44</v>
      </c>
      <c r="G178">
        <v>2</v>
      </c>
      <c r="H178">
        <v>2</v>
      </c>
      <c r="I178">
        <v>516</v>
      </c>
      <c r="J178">
        <v>4</v>
      </c>
      <c r="K178">
        <f t="shared" si="6"/>
        <v>0.36536312849162011</v>
      </c>
      <c r="L178">
        <f t="shared" si="7"/>
        <v>0.57653631284916196</v>
      </c>
      <c r="M178">
        <f t="shared" si="8"/>
        <v>0.57653631284916196</v>
      </c>
    </row>
    <row r="179" spans="1:13" x14ac:dyDescent="0.3">
      <c r="A179" t="s">
        <v>389</v>
      </c>
      <c r="B179" t="s">
        <v>390</v>
      </c>
      <c r="C179">
        <v>1837</v>
      </c>
      <c r="D179">
        <v>778</v>
      </c>
      <c r="E179">
        <v>250</v>
      </c>
      <c r="F179">
        <v>37</v>
      </c>
      <c r="G179">
        <v>4</v>
      </c>
      <c r="H179">
        <v>4</v>
      </c>
      <c r="I179">
        <v>481</v>
      </c>
      <c r="J179">
        <v>2</v>
      </c>
      <c r="K179">
        <f t="shared" si="6"/>
        <v>0.32133676092544988</v>
      </c>
      <c r="L179">
        <f t="shared" si="7"/>
        <v>0.6182519280205655</v>
      </c>
      <c r="M179">
        <f t="shared" si="8"/>
        <v>0.6182519280205655</v>
      </c>
    </row>
    <row r="180" spans="1:13" x14ac:dyDescent="0.3">
      <c r="A180" t="s">
        <v>391</v>
      </c>
      <c r="B180" t="s">
        <v>392</v>
      </c>
      <c r="C180">
        <v>797</v>
      </c>
      <c r="D180">
        <v>367</v>
      </c>
      <c r="E180">
        <v>114</v>
      </c>
      <c r="F180">
        <v>17</v>
      </c>
      <c r="G180">
        <v>3</v>
      </c>
      <c r="H180">
        <v>3</v>
      </c>
      <c r="I180">
        <v>229</v>
      </c>
      <c r="J180">
        <v>1</v>
      </c>
      <c r="K180">
        <f t="shared" si="6"/>
        <v>0.31062670299727518</v>
      </c>
      <c r="L180">
        <f t="shared" si="7"/>
        <v>0.62397820163487738</v>
      </c>
      <c r="M180">
        <f t="shared" si="8"/>
        <v>0.62397820163487738</v>
      </c>
    </row>
    <row r="181" spans="1:13" x14ac:dyDescent="0.3">
      <c r="A181" t="s">
        <v>393</v>
      </c>
      <c r="B181" t="s">
        <v>394</v>
      </c>
      <c r="C181">
        <v>1802</v>
      </c>
      <c r="D181">
        <v>697</v>
      </c>
      <c r="E181">
        <v>306</v>
      </c>
      <c r="F181">
        <v>33</v>
      </c>
      <c r="G181">
        <v>2</v>
      </c>
      <c r="H181">
        <v>7</v>
      </c>
      <c r="I181">
        <v>347</v>
      </c>
      <c r="J181">
        <v>2</v>
      </c>
      <c r="K181">
        <f t="shared" si="6"/>
        <v>0.43902439024390244</v>
      </c>
      <c r="L181">
        <f t="shared" si="7"/>
        <v>0.49784791965566716</v>
      </c>
      <c r="M181">
        <f t="shared" si="8"/>
        <v>0.49784791965566716</v>
      </c>
    </row>
    <row r="182" spans="1:13" x14ac:dyDescent="0.3">
      <c r="A182" t="s">
        <v>395</v>
      </c>
      <c r="B182" t="s">
        <v>396</v>
      </c>
      <c r="C182">
        <v>1995</v>
      </c>
      <c r="D182">
        <v>791</v>
      </c>
      <c r="E182">
        <v>302</v>
      </c>
      <c r="F182">
        <v>42</v>
      </c>
      <c r="G182">
        <v>2</v>
      </c>
      <c r="H182">
        <v>9</v>
      </c>
      <c r="I182">
        <v>433</v>
      </c>
      <c r="J182">
        <v>3</v>
      </c>
      <c r="K182">
        <f t="shared" si="6"/>
        <v>0.38179519595448796</v>
      </c>
      <c r="L182">
        <f t="shared" si="7"/>
        <v>0.54740834386852089</v>
      </c>
      <c r="M182">
        <f t="shared" si="8"/>
        <v>0.54740834386852089</v>
      </c>
    </row>
    <row r="183" spans="1:13" x14ac:dyDescent="0.3">
      <c r="A183" t="s">
        <v>397</v>
      </c>
      <c r="B183" t="s">
        <v>398</v>
      </c>
      <c r="C183">
        <v>1190</v>
      </c>
      <c r="D183">
        <v>540</v>
      </c>
      <c r="E183">
        <v>179</v>
      </c>
      <c r="F183">
        <v>21</v>
      </c>
      <c r="G183">
        <v>2</v>
      </c>
      <c r="H183">
        <v>7</v>
      </c>
      <c r="I183">
        <v>329</v>
      </c>
      <c r="J183">
        <v>2</v>
      </c>
      <c r="K183">
        <f t="shared" si="6"/>
        <v>0.33148148148148149</v>
      </c>
      <c r="L183">
        <f t="shared" si="7"/>
        <v>0.60925925925925928</v>
      </c>
      <c r="M183">
        <f t="shared" si="8"/>
        <v>0.60925925925925928</v>
      </c>
    </row>
    <row r="184" spans="1:13" x14ac:dyDescent="0.3">
      <c r="A184" t="s">
        <v>399</v>
      </c>
      <c r="B184" t="s">
        <v>400</v>
      </c>
      <c r="C184">
        <v>1297</v>
      </c>
      <c r="D184">
        <v>583</v>
      </c>
      <c r="E184">
        <v>169</v>
      </c>
      <c r="F184">
        <v>33</v>
      </c>
      <c r="G184">
        <v>2</v>
      </c>
      <c r="H184">
        <v>2</v>
      </c>
      <c r="I184">
        <v>377</v>
      </c>
      <c r="J184">
        <v>0</v>
      </c>
      <c r="K184">
        <f t="shared" si="6"/>
        <v>0.28987993138936535</v>
      </c>
      <c r="L184">
        <f t="shared" si="7"/>
        <v>0.64665523156089189</v>
      </c>
      <c r="M184">
        <f t="shared" si="8"/>
        <v>0.64665523156089189</v>
      </c>
    </row>
    <row r="185" spans="1:13" x14ac:dyDescent="0.3">
      <c r="A185" t="s">
        <v>401</v>
      </c>
      <c r="B185" t="s">
        <v>402</v>
      </c>
      <c r="C185">
        <v>2040</v>
      </c>
      <c r="D185">
        <v>954</v>
      </c>
      <c r="E185">
        <v>316</v>
      </c>
      <c r="F185">
        <v>32</v>
      </c>
      <c r="G185">
        <v>2</v>
      </c>
      <c r="H185">
        <v>4</v>
      </c>
      <c r="I185">
        <v>600</v>
      </c>
      <c r="J185">
        <v>0</v>
      </c>
      <c r="K185">
        <f t="shared" si="6"/>
        <v>0.33123689727463312</v>
      </c>
      <c r="L185">
        <f t="shared" si="7"/>
        <v>0.62893081761006286</v>
      </c>
      <c r="M185">
        <f t="shared" si="8"/>
        <v>0.62893081761006286</v>
      </c>
    </row>
    <row r="186" spans="1:13" x14ac:dyDescent="0.3">
      <c r="A186" t="s">
        <v>403</v>
      </c>
      <c r="B186" t="s">
        <v>404</v>
      </c>
      <c r="C186">
        <v>888</v>
      </c>
      <c r="D186">
        <v>401</v>
      </c>
      <c r="E186">
        <v>143</v>
      </c>
      <c r="F186">
        <v>15</v>
      </c>
      <c r="G186">
        <v>2</v>
      </c>
      <c r="H186">
        <v>1</v>
      </c>
      <c r="I186">
        <v>239</v>
      </c>
      <c r="J186">
        <v>1</v>
      </c>
      <c r="K186">
        <f t="shared" si="6"/>
        <v>0.35660847880299251</v>
      </c>
      <c r="L186">
        <f t="shared" si="7"/>
        <v>0.5960099750623441</v>
      </c>
      <c r="M186">
        <f t="shared" si="8"/>
        <v>0.5960099750623441</v>
      </c>
    </row>
    <row r="187" spans="1:13" x14ac:dyDescent="0.3">
      <c r="A187" t="s">
        <v>15</v>
      </c>
      <c r="B187" t="s">
        <v>41</v>
      </c>
      <c r="C187">
        <v>0</v>
      </c>
      <c r="D187">
        <v>2653</v>
      </c>
      <c r="E187">
        <v>1161</v>
      </c>
      <c r="F187">
        <v>104</v>
      </c>
      <c r="G187">
        <v>19</v>
      </c>
      <c r="H187">
        <v>24</v>
      </c>
      <c r="I187">
        <v>1332</v>
      </c>
      <c r="J187">
        <v>13</v>
      </c>
      <c r="K187">
        <f t="shared" si="6"/>
        <v>0.43761779117979643</v>
      </c>
      <c r="L187">
        <f t="shared" si="7"/>
        <v>0.50207312476441768</v>
      </c>
      <c r="M187">
        <f t="shared" si="8"/>
        <v>0.50207312476441768</v>
      </c>
    </row>
    <row r="188" spans="1:13" x14ac:dyDescent="0.3">
      <c r="A188" t="s">
        <v>1062</v>
      </c>
      <c r="C188">
        <v>15711</v>
      </c>
      <c r="D188">
        <v>11263</v>
      </c>
      <c r="E188">
        <v>4302</v>
      </c>
      <c r="F188">
        <v>510</v>
      </c>
      <c r="G188">
        <v>49</v>
      </c>
      <c r="H188">
        <v>86</v>
      </c>
      <c r="I188">
        <v>6279</v>
      </c>
      <c r="J188">
        <v>37</v>
      </c>
      <c r="K188">
        <f t="shared" si="6"/>
        <v>0.3819586255882092</v>
      </c>
      <c r="L188">
        <f t="shared" si="7"/>
        <v>0.55748912367930392</v>
      </c>
      <c r="M188">
        <f t="shared" si="8"/>
        <v>0.55748912367930392</v>
      </c>
    </row>
    <row r="189" spans="1:13" x14ac:dyDescent="0.3">
      <c r="A189" t="s">
        <v>406</v>
      </c>
      <c r="B189" t="s">
        <v>407</v>
      </c>
      <c r="C189">
        <v>2930</v>
      </c>
      <c r="D189">
        <v>1310</v>
      </c>
      <c r="E189">
        <v>425</v>
      </c>
      <c r="F189">
        <v>75</v>
      </c>
      <c r="G189">
        <v>5</v>
      </c>
      <c r="H189">
        <v>4</v>
      </c>
      <c r="I189">
        <v>796</v>
      </c>
      <c r="J189">
        <v>5</v>
      </c>
      <c r="K189">
        <f t="shared" si="6"/>
        <v>0.32442748091603052</v>
      </c>
      <c r="L189">
        <f t="shared" si="7"/>
        <v>0.60763358778625953</v>
      </c>
      <c r="M189">
        <f t="shared" si="8"/>
        <v>0.60763358778625953</v>
      </c>
    </row>
    <row r="190" spans="1:13" x14ac:dyDescent="0.3">
      <c r="A190" t="s">
        <v>408</v>
      </c>
      <c r="B190" t="s">
        <v>409</v>
      </c>
      <c r="C190">
        <v>529</v>
      </c>
      <c r="D190">
        <v>250</v>
      </c>
      <c r="E190">
        <v>76</v>
      </c>
      <c r="F190">
        <v>14</v>
      </c>
      <c r="G190">
        <v>0</v>
      </c>
      <c r="H190">
        <v>2</v>
      </c>
      <c r="I190">
        <v>154</v>
      </c>
      <c r="J190">
        <v>4</v>
      </c>
      <c r="K190">
        <f t="shared" si="6"/>
        <v>0.30399999999999999</v>
      </c>
      <c r="L190">
        <f t="shared" si="7"/>
        <v>0.61599999999999999</v>
      </c>
      <c r="M190">
        <f t="shared" si="8"/>
        <v>0.61599999999999999</v>
      </c>
    </row>
    <row r="191" spans="1:13" x14ac:dyDescent="0.3">
      <c r="A191" t="s">
        <v>410</v>
      </c>
      <c r="B191" t="s">
        <v>411</v>
      </c>
      <c r="C191">
        <v>3423</v>
      </c>
      <c r="D191">
        <v>1557</v>
      </c>
      <c r="E191">
        <v>539</v>
      </c>
      <c r="F191">
        <v>66</v>
      </c>
      <c r="G191">
        <v>8</v>
      </c>
      <c r="H191">
        <v>8</v>
      </c>
      <c r="I191">
        <v>934</v>
      </c>
      <c r="J191">
        <v>2</v>
      </c>
      <c r="K191">
        <f t="shared" si="6"/>
        <v>0.34617854849068724</v>
      </c>
      <c r="L191">
        <f t="shared" si="7"/>
        <v>0.59987154784842645</v>
      </c>
      <c r="M191">
        <f t="shared" si="8"/>
        <v>0.59987154784842645</v>
      </c>
    </row>
    <row r="192" spans="1:13" x14ac:dyDescent="0.3">
      <c r="A192" t="s">
        <v>412</v>
      </c>
      <c r="B192" t="s">
        <v>413</v>
      </c>
      <c r="C192">
        <v>1789</v>
      </c>
      <c r="D192">
        <v>746</v>
      </c>
      <c r="E192">
        <v>227</v>
      </c>
      <c r="F192">
        <v>36</v>
      </c>
      <c r="G192">
        <v>3</v>
      </c>
      <c r="H192">
        <v>8</v>
      </c>
      <c r="I192">
        <v>469</v>
      </c>
      <c r="J192">
        <v>3</v>
      </c>
      <c r="K192">
        <f t="shared" si="6"/>
        <v>0.30428954423592491</v>
      </c>
      <c r="L192">
        <f t="shared" si="7"/>
        <v>0.62868632707774796</v>
      </c>
      <c r="M192">
        <f t="shared" si="8"/>
        <v>0.62868632707774796</v>
      </c>
    </row>
    <row r="193" spans="1:13" x14ac:dyDescent="0.3">
      <c r="A193" t="s">
        <v>414</v>
      </c>
      <c r="B193" t="s">
        <v>415</v>
      </c>
      <c r="C193">
        <v>1363</v>
      </c>
      <c r="D193">
        <v>448</v>
      </c>
      <c r="E193">
        <v>166</v>
      </c>
      <c r="F193">
        <v>21</v>
      </c>
      <c r="G193">
        <v>4</v>
      </c>
      <c r="H193">
        <v>3</v>
      </c>
      <c r="I193">
        <v>252</v>
      </c>
      <c r="J193">
        <v>2</v>
      </c>
      <c r="K193">
        <f t="shared" si="6"/>
        <v>0.3705357142857143</v>
      </c>
      <c r="L193">
        <f t="shared" si="7"/>
        <v>0.5625</v>
      </c>
      <c r="M193">
        <f t="shared" si="8"/>
        <v>0.5625</v>
      </c>
    </row>
    <row r="194" spans="1:13" x14ac:dyDescent="0.3">
      <c r="A194" t="s">
        <v>416</v>
      </c>
      <c r="B194" t="s">
        <v>417</v>
      </c>
      <c r="C194">
        <v>2511</v>
      </c>
      <c r="D194">
        <v>1037</v>
      </c>
      <c r="E194">
        <v>322</v>
      </c>
      <c r="F194">
        <v>39</v>
      </c>
      <c r="G194">
        <v>3</v>
      </c>
      <c r="H194">
        <v>7</v>
      </c>
      <c r="I194">
        <v>662</v>
      </c>
      <c r="J194">
        <v>4</v>
      </c>
      <c r="K194">
        <f t="shared" ref="K194:K257" si="9">IF(D194="","",E194/D194)</f>
        <v>0.31051108968177432</v>
      </c>
      <c r="L194">
        <f t="shared" ref="L194:L257" si="10">IF(D194="","",I194/D194)</f>
        <v>0.63837994214079075</v>
      </c>
      <c r="M194">
        <f t="shared" ref="M194:M257" si="11">IF(K194="","",IF(D194=0,10,IF(K194=L194,9,IF(L194&gt;K194,L194,K194+2))))</f>
        <v>0.63837994214079075</v>
      </c>
    </row>
    <row r="195" spans="1:13" x14ac:dyDescent="0.3">
      <c r="A195" t="s">
        <v>418</v>
      </c>
      <c r="B195" t="s">
        <v>419</v>
      </c>
      <c r="C195">
        <v>2382</v>
      </c>
      <c r="D195">
        <v>930</v>
      </c>
      <c r="E195">
        <v>349</v>
      </c>
      <c r="F195">
        <v>36</v>
      </c>
      <c r="G195">
        <v>4</v>
      </c>
      <c r="H195">
        <v>3</v>
      </c>
      <c r="I195">
        <v>536</v>
      </c>
      <c r="J195">
        <v>2</v>
      </c>
      <c r="K195">
        <f t="shared" si="9"/>
        <v>0.37526881720430105</v>
      </c>
      <c r="L195">
        <f t="shared" si="10"/>
        <v>0.57634408602150533</v>
      </c>
      <c r="M195">
        <f t="shared" si="11"/>
        <v>0.57634408602150533</v>
      </c>
    </row>
    <row r="196" spans="1:13" x14ac:dyDescent="0.3">
      <c r="A196" t="s">
        <v>1063</v>
      </c>
      <c r="C196">
        <v>14927</v>
      </c>
      <c r="D196">
        <v>10163</v>
      </c>
      <c r="E196">
        <v>3600</v>
      </c>
      <c r="F196">
        <v>458</v>
      </c>
      <c r="G196">
        <v>43</v>
      </c>
      <c r="H196">
        <v>65</v>
      </c>
      <c r="I196">
        <v>5957</v>
      </c>
      <c r="J196">
        <v>40</v>
      </c>
      <c r="K196">
        <f t="shared" si="9"/>
        <v>0.35422611433631801</v>
      </c>
      <c r="L196">
        <f t="shared" si="10"/>
        <v>0.58614582308373508</v>
      </c>
      <c r="M196">
        <f t="shared" si="11"/>
        <v>0.58614582308373508</v>
      </c>
    </row>
    <row r="197" spans="1:13" x14ac:dyDescent="0.3">
      <c r="A197" t="s">
        <v>421</v>
      </c>
      <c r="B197" t="s">
        <v>422</v>
      </c>
      <c r="C197">
        <v>2218</v>
      </c>
      <c r="D197">
        <v>1113</v>
      </c>
      <c r="E197">
        <v>316</v>
      </c>
      <c r="F197">
        <v>53</v>
      </c>
      <c r="G197">
        <v>5</v>
      </c>
      <c r="H197">
        <v>10</v>
      </c>
      <c r="I197">
        <v>726</v>
      </c>
      <c r="J197">
        <v>3</v>
      </c>
      <c r="K197">
        <f t="shared" si="9"/>
        <v>0.28391734052111411</v>
      </c>
      <c r="L197">
        <f t="shared" si="10"/>
        <v>0.65229110512129385</v>
      </c>
      <c r="M197">
        <f t="shared" si="11"/>
        <v>0.65229110512129385</v>
      </c>
    </row>
    <row r="198" spans="1:13" x14ac:dyDescent="0.3">
      <c r="A198" t="s">
        <v>423</v>
      </c>
      <c r="B198" t="s">
        <v>424</v>
      </c>
      <c r="C198">
        <v>1086</v>
      </c>
      <c r="D198">
        <v>501</v>
      </c>
      <c r="E198">
        <v>169</v>
      </c>
      <c r="F198">
        <v>29</v>
      </c>
      <c r="G198">
        <v>6</v>
      </c>
      <c r="H198">
        <v>3</v>
      </c>
      <c r="I198">
        <v>294</v>
      </c>
      <c r="J198">
        <v>0</v>
      </c>
      <c r="K198">
        <f t="shared" si="9"/>
        <v>0.33732534930139718</v>
      </c>
      <c r="L198">
        <f t="shared" si="10"/>
        <v>0.58682634730538918</v>
      </c>
      <c r="M198">
        <f t="shared" si="11"/>
        <v>0.58682634730538918</v>
      </c>
    </row>
    <row r="199" spans="1:13" x14ac:dyDescent="0.3">
      <c r="A199" t="s">
        <v>425</v>
      </c>
      <c r="B199" t="s">
        <v>426</v>
      </c>
      <c r="C199">
        <v>4437</v>
      </c>
      <c r="D199">
        <v>1988</v>
      </c>
      <c r="E199">
        <v>642</v>
      </c>
      <c r="F199">
        <v>116</v>
      </c>
      <c r="G199">
        <v>6</v>
      </c>
      <c r="H199">
        <v>11</v>
      </c>
      <c r="I199">
        <v>1209</v>
      </c>
      <c r="J199">
        <v>4</v>
      </c>
      <c r="K199">
        <f t="shared" si="9"/>
        <v>0.32293762575452717</v>
      </c>
      <c r="L199">
        <f t="shared" si="10"/>
        <v>0.60814889336016098</v>
      </c>
      <c r="M199">
        <f t="shared" si="11"/>
        <v>0.60814889336016098</v>
      </c>
    </row>
    <row r="200" spans="1:13" x14ac:dyDescent="0.3">
      <c r="A200" t="s">
        <v>427</v>
      </c>
      <c r="B200" t="s">
        <v>428</v>
      </c>
      <c r="C200">
        <v>2097</v>
      </c>
      <c r="D200">
        <v>926</v>
      </c>
      <c r="E200">
        <v>290</v>
      </c>
      <c r="F200">
        <v>51</v>
      </c>
      <c r="G200">
        <v>1</v>
      </c>
      <c r="H200">
        <v>5</v>
      </c>
      <c r="I200">
        <v>578</v>
      </c>
      <c r="J200">
        <v>1</v>
      </c>
      <c r="K200">
        <f t="shared" si="9"/>
        <v>0.31317494600431967</v>
      </c>
      <c r="L200">
        <f t="shared" si="10"/>
        <v>0.62419006479481642</v>
      </c>
      <c r="M200">
        <f t="shared" si="11"/>
        <v>0.62419006479481642</v>
      </c>
    </row>
    <row r="201" spans="1:13" x14ac:dyDescent="0.3">
      <c r="A201" t="s">
        <v>429</v>
      </c>
      <c r="B201" t="s">
        <v>430</v>
      </c>
      <c r="C201">
        <v>1978</v>
      </c>
      <c r="D201">
        <v>914</v>
      </c>
      <c r="E201">
        <v>265</v>
      </c>
      <c r="F201">
        <v>46</v>
      </c>
      <c r="G201">
        <v>4</v>
      </c>
      <c r="H201">
        <v>5</v>
      </c>
      <c r="I201">
        <v>590</v>
      </c>
      <c r="J201">
        <v>4</v>
      </c>
      <c r="K201">
        <f t="shared" si="9"/>
        <v>0.28993435448577681</v>
      </c>
      <c r="L201">
        <f t="shared" si="10"/>
        <v>0.64551422319474838</v>
      </c>
      <c r="M201">
        <f t="shared" si="11"/>
        <v>0.64551422319474838</v>
      </c>
    </row>
    <row r="202" spans="1:13" x14ac:dyDescent="0.3">
      <c r="A202" t="s">
        <v>431</v>
      </c>
      <c r="B202" t="s">
        <v>432</v>
      </c>
      <c r="C202">
        <v>971</v>
      </c>
      <c r="D202">
        <v>403</v>
      </c>
      <c r="E202">
        <v>158</v>
      </c>
      <c r="F202">
        <v>32</v>
      </c>
      <c r="G202">
        <v>2</v>
      </c>
      <c r="H202">
        <v>3</v>
      </c>
      <c r="I202">
        <v>207</v>
      </c>
      <c r="J202">
        <v>1</v>
      </c>
      <c r="K202">
        <f t="shared" si="9"/>
        <v>0.39205955334987591</v>
      </c>
      <c r="L202">
        <f t="shared" si="10"/>
        <v>0.51364764267990071</v>
      </c>
      <c r="M202">
        <f t="shared" si="11"/>
        <v>0.51364764267990071</v>
      </c>
    </row>
    <row r="203" spans="1:13" x14ac:dyDescent="0.3">
      <c r="A203" t="s">
        <v>433</v>
      </c>
      <c r="B203" t="s">
        <v>434</v>
      </c>
      <c r="C203">
        <v>968</v>
      </c>
      <c r="D203">
        <v>380</v>
      </c>
      <c r="E203">
        <v>222</v>
      </c>
      <c r="F203">
        <v>13</v>
      </c>
      <c r="G203">
        <v>0</v>
      </c>
      <c r="H203">
        <v>8</v>
      </c>
      <c r="I203">
        <v>137</v>
      </c>
      <c r="J203">
        <v>0</v>
      </c>
      <c r="K203">
        <f t="shared" si="9"/>
        <v>0.58421052631578951</v>
      </c>
      <c r="L203">
        <f t="shared" si="10"/>
        <v>0.36052631578947369</v>
      </c>
      <c r="M203">
        <f t="shared" si="11"/>
        <v>2.5842105263157897</v>
      </c>
    </row>
    <row r="204" spans="1:13" x14ac:dyDescent="0.3">
      <c r="A204" t="s">
        <v>435</v>
      </c>
      <c r="B204" t="s">
        <v>436</v>
      </c>
      <c r="C204">
        <v>602</v>
      </c>
      <c r="D204">
        <v>168</v>
      </c>
      <c r="E204">
        <v>58</v>
      </c>
      <c r="F204">
        <v>9</v>
      </c>
      <c r="G204">
        <v>2</v>
      </c>
      <c r="H204">
        <v>2</v>
      </c>
      <c r="I204">
        <v>96</v>
      </c>
      <c r="J204">
        <v>1</v>
      </c>
      <c r="K204">
        <f t="shared" si="9"/>
        <v>0.34523809523809523</v>
      </c>
      <c r="L204">
        <f t="shared" si="10"/>
        <v>0.5714285714285714</v>
      </c>
      <c r="M204">
        <f t="shared" si="11"/>
        <v>0.5714285714285714</v>
      </c>
    </row>
    <row r="205" spans="1:13" x14ac:dyDescent="0.3">
      <c r="A205" t="s">
        <v>437</v>
      </c>
      <c r="B205" t="s">
        <v>438</v>
      </c>
      <c r="C205">
        <v>1625</v>
      </c>
      <c r="D205">
        <v>805</v>
      </c>
      <c r="E205">
        <v>300</v>
      </c>
      <c r="F205">
        <v>37</v>
      </c>
      <c r="G205">
        <v>0</v>
      </c>
      <c r="H205">
        <v>3</v>
      </c>
      <c r="I205">
        <v>461</v>
      </c>
      <c r="J205">
        <v>4</v>
      </c>
      <c r="K205">
        <f t="shared" si="9"/>
        <v>0.37267080745341613</v>
      </c>
      <c r="L205">
        <f t="shared" si="10"/>
        <v>0.57267080745341614</v>
      </c>
      <c r="M205">
        <f t="shared" si="11"/>
        <v>0.57267080745341614</v>
      </c>
    </row>
    <row r="206" spans="1:13" x14ac:dyDescent="0.3">
      <c r="A206" t="s">
        <v>1065</v>
      </c>
      <c r="C206">
        <v>15982</v>
      </c>
      <c r="D206">
        <v>10842</v>
      </c>
      <c r="E206">
        <v>3865</v>
      </c>
      <c r="F206">
        <v>536</v>
      </c>
      <c r="G206">
        <v>42</v>
      </c>
      <c r="H206">
        <v>82</v>
      </c>
      <c r="I206">
        <v>6290</v>
      </c>
      <c r="J206">
        <v>27</v>
      </c>
      <c r="K206">
        <f t="shared" si="9"/>
        <v>0.35648404353440327</v>
      </c>
      <c r="L206">
        <f t="shared" si="10"/>
        <v>0.58015126360450098</v>
      </c>
      <c r="M206">
        <f t="shared" si="11"/>
        <v>0.58015126360450098</v>
      </c>
    </row>
    <row r="207" spans="1:13" x14ac:dyDescent="0.3">
      <c r="A207" t="s">
        <v>440</v>
      </c>
      <c r="B207" t="s">
        <v>441</v>
      </c>
      <c r="C207">
        <v>2012</v>
      </c>
      <c r="D207">
        <v>1030</v>
      </c>
      <c r="E207">
        <v>358</v>
      </c>
      <c r="F207">
        <v>52</v>
      </c>
      <c r="G207">
        <v>1</v>
      </c>
      <c r="H207">
        <v>5</v>
      </c>
      <c r="I207">
        <v>612</v>
      </c>
      <c r="J207">
        <v>2</v>
      </c>
      <c r="K207">
        <f t="shared" si="9"/>
        <v>0.34757281553398056</v>
      </c>
      <c r="L207">
        <f t="shared" si="10"/>
        <v>0.59417475728155345</v>
      </c>
      <c r="M207">
        <f t="shared" si="11"/>
        <v>0.59417475728155345</v>
      </c>
    </row>
    <row r="208" spans="1:13" x14ac:dyDescent="0.3">
      <c r="A208" t="s">
        <v>442</v>
      </c>
      <c r="B208" t="s">
        <v>443</v>
      </c>
      <c r="C208">
        <v>1821</v>
      </c>
      <c r="D208">
        <v>888</v>
      </c>
      <c r="E208">
        <v>322</v>
      </c>
      <c r="F208">
        <v>36</v>
      </c>
      <c r="G208">
        <v>3</v>
      </c>
      <c r="H208">
        <v>1</v>
      </c>
      <c r="I208">
        <v>519</v>
      </c>
      <c r="J208">
        <v>7</v>
      </c>
      <c r="K208">
        <f t="shared" si="9"/>
        <v>0.36261261261261263</v>
      </c>
      <c r="L208">
        <f t="shared" si="10"/>
        <v>0.58445945945945943</v>
      </c>
      <c r="M208">
        <f t="shared" si="11"/>
        <v>0.58445945945945943</v>
      </c>
    </row>
    <row r="209" spans="1:13" x14ac:dyDescent="0.3">
      <c r="A209" t="s">
        <v>445</v>
      </c>
      <c r="B209" t="s">
        <v>446</v>
      </c>
      <c r="C209">
        <v>1046</v>
      </c>
      <c r="D209">
        <v>489</v>
      </c>
      <c r="E209">
        <v>132</v>
      </c>
      <c r="F209">
        <v>22</v>
      </c>
      <c r="G209">
        <v>3</v>
      </c>
      <c r="H209">
        <v>6</v>
      </c>
      <c r="I209">
        <v>323</v>
      </c>
      <c r="J209">
        <v>3</v>
      </c>
      <c r="K209">
        <f t="shared" si="9"/>
        <v>0.26993865030674846</v>
      </c>
      <c r="L209">
        <f t="shared" si="10"/>
        <v>0.66053169734151329</v>
      </c>
      <c r="M209">
        <f t="shared" si="11"/>
        <v>0.66053169734151329</v>
      </c>
    </row>
    <row r="210" spans="1:13" x14ac:dyDescent="0.3">
      <c r="A210" t="s">
        <v>447</v>
      </c>
      <c r="B210" t="s">
        <v>448</v>
      </c>
      <c r="C210">
        <v>1850</v>
      </c>
      <c r="D210">
        <v>978</v>
      </c>
      <c r="E210">
        <v>346</v>
      </c>
      <c r="F210">
        <v>33</v>
      </c>
      <c r="G210">
        <v>6</v>
      </c>
      <c r="H210">
        <v>7</v>
      </c>
      <c r="I210">
        <v>573</v>
      </c>
      <c r="J210">
        <v>13</v>
      </c>
      <c r="K210">
        <f t="shared" si="9"/>
        <v>0.35378323108384457</v>
      </c>
      <c r="L210">
        <f t="shared" si="10"/>
        <v>0.58588957055214719</v>
      </c>
      <c r="M210">
        <f t="shared" si="11"/>
        <v>0.58588957055214719</v>
      </c>
    </row>
    <row r="211" spans="1:13" x14ac:dyDescent="0.3">
      <c r="A211" t="s">
        <v>449</v>
      </c>
      <c r="B211" t="s">
        <v>450</v>
      </c>
      <c r="C211">
        <v>2437</v>
      </c>
      <c r="D211">
        <v>1257</v>
      </c>
      <c r="E211">
        <v>457</v>
      </c>
      <c r="F211">
        <v>38</v>
      </c>
      <c r="G211">
        <v>1</v>
      </c>
      <c r="H211">
        <v>5</v>
      </c>
      <c r="I211">
        <v>749</v>
      </c>
      <c r="J211">
        <v>7</v>
      </c>
      <c r="K211">
        <f t="shared" si="9"/>
        <v>0.36356404136833731</v>
      </c>
      <c r="L211">
        <f t="shared" si="10"/>
        <v>0.59586316626889424</v>
      </c>
      <c r="M211">
        <f t="shared" si="11"/>
        <v>0.59586316626889424</v>
      </c>
    </row>
    <row r="212" spans="1:13" x14ac:dyDescent="0.3">
      <c r="A212" t="s">
        <v>451</v>
      </c>
      <c r="B212" t="s">
        <v>452</v>
      </c>
      <c r="C212">
        <v>2485</v>
      </c>
      <c r="D212">
        <v>1126</v>
      </c>
      <c r="E212">
        <v>350</v>
      </c>
      <c r="F212">
        <v>45</v>
      </c>
      <c r="G212">
        <v>3</v>
      </c>
      <c r="H212">
        <v>4</v>
      </c>
      <c r="I212">
        <v>722</v>
      </c>
      <c r="J212">
        <v>2</v>
      </c>
      <c r="K212">
        <f t="shared" si="9"/>
        <v>0.31083481349911191</v>
      </c>
      <c r="L212">
        <f t="shared" si="10"/>
        <v>0.64120781527531079</v>
      </c>
      <c r="M212">
        <f t="shared" si="11"/>
        <v>0.64120781527531079</v>
      </c>
    </row>
    <row r="213" spans="1:13" x14ac:dyDescent="0.3">
      <c r="A213" t="s">
        <v>453</v>
      </c>
      <c r="B213" t="s">
        <v>454</v>
      </c>
      <c r="C213">
        <v>2335</v>
      </c>
      <c r="D213">
        <v>1143</v>
      </c>
      <c r="E213">
        <v>369</v>
      </c>
      <c r="F213">
        <v>61</v>
      </c>
      <c r="G213">
        <v>3</v>
      </c>
      <c r="H213">
        <v>8</v>
      </c>
      <c r="I213">
        <v>699</v>
      </c>
      <c r="J213">
        <v>3</v>
      </c>
      <c r="K213">
        <f t="shared" si="9"/>
        <v>0.32283464566929132</v>
      </c>
      <c r="L213">
        <f t="shared" si="10"/>
        <v>0.61154855643044614</v>
      </c>
      <c r="M213">
        <f t="shared" si="11"/>
        <v>0.61154855643044614</v>
      </c>
    </row>
    <row r="214" spans="1:13" x14ac:dyDescent="0.3">
      <c r="A214" t="s">
        <v>455</v>
      </c>
      <c r="B214" t="s">
        <v>456</v>
      </c>
      <c r="C214">
        <v>643</v>
      </c>
      <c r="D214">
        <v>342</v>
      </c>
      <c r="E214">
        <v>125</v>
      </c>
      <c r="F214">
        <v>12</v>
      </c>
      <c r="G214">
        <v>3</v>
      </c>
      <c r="H214">
        <v>2</v>
      </c>
      <c r="I214">
        <v>199</v>
      </c>
      <c r="J214">
        <v>1</v>
      </c>
      <c r="K214">
        <f t="shared" si="9"/>
        <v>0.36549707602339182</v>
      </c>
      <c r="L214">
        <f t="shared" si="10"/>
        <v>0.58187134502923976</v>
      </c>
      <c r="M214">
        <f t="shared" si="11"/>
        <v>0.58187134502923976</v>
      </c>
    </row>
    <row r="215" spans="1:13" x14ac:dyDescent="0.3">
      <c r="A215" t="s">
        <v>1067</v>
      </c>
      <c r="C215">
        <v>14629</v>
      </c>
      <c r="D215">
        <v>10544</v>
      </c>
      <c r="E215">
        <v>3790</v>
      </c>
      <c r="F215">
        <v>412</v>
      </c>
      <c r="G215">
        <v>43</v>
      </c>
      <c r="H215">
        <v>74</v>
      </c>
      <c r="I215">
        <v>6166</v>
      </c>
      <c r="J215">
        <v>59</v>
      </c>
      <c r="K215">
        <f t="shared" si="9"/>
        <v>0.35944613050075874</v>
      </c>
      <c r="L215">
        <f t="shared" si="10"/>
        <v>0.58478755690440065</v>
      </c>
      <c r="M215">
        <f t="shared" si="11"/>
        <v>0.58478755690440065</v>
      </c>
    </row>
    <row r="216" spans="1:13" x14ac:dyDescent="0.3">
      <c r="A216" t="s">
        <v>460</v>
      </c>
      <c r="B216" t="s">
        <v>461</v>
      </c>
      <c r="C216">
        <v>1454</v>
      </c>
      <c r="D216">
        <v>713</v>
      </c>
      <c r="E216">
        <v>269</v>
      </c>
      <c r="F216">
        <v>28</v>
      </c>
      <c r="G216">
        <v>4</v>
      </c>
      <c r="H216">
        <v>4</v>
      </c>
      <c r="I216">
        <v>407</v>
      </c>
      <c r="J216">
        <v>1</v>
      </c>
      <c r="K216">
        <f t="shared" si="9"/>
        <v>0.37727910238429174</v>
      </c>
      <c r="L216">
        <f t="shared" si="10"/>
        <v>0.57082748948106588</v>
      </c>
      <c r="M216">
        <f t="shared" si="11"/>
        <v>0.57082748948106588</v>
      </c>
    </row>
    <row r="217" spans="1:13" x14ac:dyDescent="0.3">
      <c r="A217" t="s">
        <v>462</v>
      </c>
      <c r="B217" t="s">
        <v>463</v>
      </c>
      <c r="C217">
        <v>2818</v>
      </c>
      <c r="D217">
        <v>1144</v>
      </c>
      <c r="E217">
        <v>484</v>
      </c>
      <c r="F217">
        <v>50</v>
      </c>
      <c r="G217">
        <v>0</v>
      </c>
      <c r="H217">
        <v>11</v>
      </c>
      <c r="I217">
        <v>595</v>
      </c>
      <c r="J217">
        <v>4</v>
      </c>
      <c r="K217">
        <f t="shared" si="9"/>
        <v>0.42307692307692307</v>
      </c>
      <c r="L217">
        <f t="shared" si="10"/>
        <v>0.5201048951048951</v>
      </c>
      <c r="M217">
        <f t="shared" si="11"/>
        <v>0.5201048951048951</v>
      </c>
    </row>
    <row r="218" spans="1:13" x14ac:dyDescent="0.3">
      <c r="A218" t="s">
        <v>464</v>
      </c>
      <c r="B218" t="s">
        <v>465</v>
      </c>
      <c r="C218">
        <v>2044</v>
      </c>
      <c r="D218">
        <v>872</v>
      </c>
      <c r="E218">
        <v>297</v>
      </c>
      <c r="F218">
        <v>35</v>
      </c>
      <c r="G218">
        <v>4</v>
      </c>
      <c r="H218">
        <v>8</v>
      </c>
      <c r="I218">
        <v>525</v>
      </c>
      <c r="J218">
        <v>3</v>
      </c>
      <c r="K218">
        <f t="shared" si="9"/>
        <v>0.34059633027522934</v>
      </c>
      <c r="L218">
        <f t="shared" si="10"/>
        <v>0.60206422018348627</v>
      </c>
      <c r="M218">
        <f t="shared" si="11"/>
        <v>0.60206422018348627</v>
      </c>
    </row>
    <row r="219" spans="1:13" x14ac:dyDescent="0.3">
      <c r="A219" t="s">
        <v>466</v>
      </c>
      <c r="B219" t="s">
        <v>467</v>
      </c>
      <c r="C219">
        <v>1186</v>
      </c>
      <c r="D219">
        <v>511</v>
      </c>
      <c r="E219">
        <v>219</v>
      </c>
      <c r="F219">
        <v>17</v>
      </c>
      <c r="G219">
        <v>0</v>
      </c>
      <c r="H219">
        <v>0</v>
      </c>
      <c r="I219">
        <v>274</v>
      </c>
      <c r="J219">
        <v>1</v>
      </c>
      <c r="K219">
        <f t="shared" si="9"/>
        <v>0.42857142857142855</v>
      </c>
      <c r="L219">
        <f t="shared" si="10"/>
        <v>0.53620352250489234</v>
      </c>
      <c r="M219">
        <f t="shared" si="11"/>
        <v>0.53620352250489234</v>
      </c>
    </row>
    <row r="220" spans="1:13" x14ac:dyDescent="0.3">
      <c r="A220" t="s">
        <v>468</v>
      </c>
      <c r="B220" t="s">
        <v>469</v>
      </c>
      <c r="C220">
        <v>3063</v>
      </c>
      <c r="D220">
        <v>1204</v>
      </c>
      <c r="E220">
        <v>538</v>
      </c>
      <c r="F220">
        <v>47</v>
      </c>
      <c r="G220">
        <v>1</v>
      </c>
      <c r="H220">
        <v>6</v>
      </c>
      <c r="I220">
        <v>605</v>
      </c>
      <c r="J220">
        <v>7</v>
      </c>
      <c r="K220">
        <f t="shared" si="9"/>
        <v>0.44684385382059799</v>
      </c>
      <c r="L220">
        <f t="shared" si="10"/>
        <v>0.50249169435215946</v>
      </c>
      <c r="M220">
        <f t="shared" si="11"/>
        <v>0.50249169435215946</v>
      </c>
    </row>
    <row r="221" spans="1:13" x14ac:dyDescent="0.3">
      <c r="A221" t="s">
        <v>470</v>
      </c>
      <c r="B221" t="s">
        <v>471</v>
      </c>
      <c r="C221">
        <v>1351</v>
      </c>
      <c r="D221">
        <v>673</v>
      </c>
      <c r="E221">
        <v>250</v>
      </c>
      <c r="F221">
        <v>37</v>
      </c>
      <c r="G221">
        <v>1</v>
      </c>
      <c r="H221">
        <v>2</v>
      </c>
      <c r="I221">
        <v>381</v>
      </c>
      <c r="J221">
        <v>2</v>
      </c>
      <c r="K221">
        <f t="shared" si="9"/>
        <v>0.37147102526002973</v>
      </c>
      <c r="L221">
        <f t="shared" si="10"/>
        <v>0.56612184249628528</v>
      </c>
      <c r="M221">
        <f t="shared" si="11"/>
        <v>0.56612184249628528</v>
      </c>
    </row>
    <row r="222" spans="1:13" x14ac:dyDescent="0.3">
      <c r="A222" t="s">
        <v>472</v>
      </c>
      <c r="B222" t="s">
        <v>473</v>
      </c>
      <c r="C222">
        <v>1865</v>
      </c>
      <c r="D222">
        <v>965</v>
      </c>
      <c r="E222">
        <v>345</v>
      </c>
      <c r="F222">
        <v>26</v>
      </c>
      <c r="G222">
        <v>1</v>
      </c>
      <c r="H222">
        <v>3</v>
      </c>
      <c r="I222">
        <v>587</v>
      </c>
      <c r="J222">
        <v>3</v>
      </c>
      <c r="K222">
        <f t="shared" si="9"/>
        <v>0.35751295336787564</v>
      </c>
      <c r="L222">
        <f t="shared" si="10"/>
        <v>0.60829015544041454</v>
      </c>
      <c r="M222">
        <f t="shared" si="11"/>
        <v>0.60829015544041454</v>
      </c>
    </row>
    <row r="223" spans="1:13" x14ac:dyDescent="0.3">
      <c r="A223" t="s">
        <v>474</v>
      </c>
      <c r="B223" t="s">
        <v>41</v>
      </c>
      <c r="C223">
        <v>0</v>
      </c>
      <c r="D223">
        <v>2411</v>
      </c>
      <c r="E223">
        <v>992</v>
      </c>
      <c r="F223">
        <v>78</v>
      </c>
      <c r="G223">
        <v>15</v>
      </c>
      <c r="H223">
        <v>27</v>
      </c>
      <c r="I223">
        <v>1280</v>
      </c>
      <c r="J223">
        <v>19</v>
      </c>
      <c r="K223">
        <f t="shared" si="9"/>
        <v>0.41144753214433843</v>
      </c>
      <c r="L223">
        <f t="shared" si="10"/>
        <v>0.53090004147656578</v>
      </c>
      <c r="M223">
        <f t="shared" si="11"/>
        <v>0.53090004147656578</v>
      </c>
    </row>
    <row r="224" spans="1:13" x14ac:dyDescent="0.3">
      <c r="A224" t="s">
        <v>1069</v>
      </c>
      <c r="C224">
        <v>13781</v>
      </c>
      <c r="D224">
        <v>9176</v>
      </c>
      <c r="E224">
        <v>3717</v>
      </c>
      <c r="F224">
        <v>339</v>
      </c>
      <c r="G224">
        <v>29</v>
      </c>
      <c r="H224">
        <v>66</v>
      </c>
      <c r="I224">
        <v>4982</v>
      </c>
      <c r="J224">
        <v>43</v>
      </c>
      <c r="K224">
        <f t="shared" si="9"/>
        <v>0.40507846556233651</v>
      </c>
      <c r="L224">
        <f t="shared" si="10"/>
        <v>0.54293809938971227</v>
      </c>
      <c r="M224">
        <f t="shared" si="11"/>
        <v>0.54293809938971227</v>
      </c>
    </row>
    <row r="225" spans="1:13" x14ac:dyDescent="0.3">
      <c r="A225" t="s">
        <v>476</v>
      </c>
      <c r="B225" t="s">
        <v>477</v>
      </c>
      <c r="C225">
        <v>5701</v>
      </c>
      <c r="D225">
        <v>1303</v>
      </c>
      <c r="E225">
        <v>723</v>
      </c>
      <c r="F225">
        <v>81</v>
      </c>
      <c r="G225">
        <v>15</v>
      </c>
      <c r="H225">
        <v>17</v>
      </c>
      <c r="I225">
        <v>461</v>
      </c>
      <c r="J225">
        <v>6</v>
      </c>
      <c r="K225">
        <f t="shared" si="9"/>
        <v>0.55487336914811969</v>
      </c>
      <c r="L225">
        <f t="shared" si="10"/>
        <v>0.35379892555640829</v>
      </c>
      <c r="M225">
        <f t="shared" si="11"/>
        <v>2.5548733691481198</v>
      </c>
    </row>
    <row r="226" spans="1:13" x14ac:dyDescent="0.3">
      <c r="A226" t="s">
        <v>478</v>
      </c>
      <c r="B226" t="s">
        <v>479</v>
      </c>
      <c r="C226">
        <v>1704</v>
      </c>
      <c r="D226">
        <v>788</v>
      </c>
      <c r="E226">
        <v>265</v>
      </c>
      <c r="F226">
        <v>36</v>
      </c>
      <c r="G226">
        <v>2</v>
      </c>
      <c r="H226">
        <v>5</v>
      </c>
      <c r="I226">
        <v>479</v>
      </c>
      <c r="J226">
        <v>1</v>
      </c>
      <c r="K226">
        <f t="shared" si="9"/>
        <v>0.3362944162436548</v>
      </c>
      <c r="L226">
        <f t="shared" si="10"/>
        <v>0.60786802030456855</v>
      </c>
      <c r="M226">
        <f t="shared" si="11"/>
        <v>0.60786802030456855</v>
      </c>
    </row>
    <row r="227" spans="1:13" x14ac:dyDescent="0.3">
      <c r="A227" t="s">
        <v>480</v>
      </c>
      <c r="B227" t="s">
        <v>481</v>
      </c>
      <c r="C227">
        <v>3466</v>
      </c>
      <c r="D227">
        <v>401</v>
      </c>
      <c r="E227">
        <v>235</v>
      </c>
      <c r="F227">
        <v>20</v>
      </c>
      <c r="G227">
        <v>1</v>
      </c>
      <c r="H227">
        <v>7</v>
      </c>
      <c r="I227">
        <v>137</v>
      </c>
      <c r="J227">
        <v>1</v>
      </c>
      <c r="K227">
        <f t="shared" si="9"/>
        <v>0.58603491271820451</v>
      </c>
      <c r="L227">
        <f t="shared" si="10"/>
        <v>0.34164588528678302</v>
      </c>
      <c r="M227">
        <f t="shared" si="11"/>
        <v>2.5860349127182047</v>
      </c>
    </row>
    <row r="228" spans="1:13" x14ac:dyDescent="0.3">
      <c r="A228" t="s">
        <v>482</v>
      </c>
      <c r="B228" t="s">
        <v>483</v>
      </c>
      <c r="C228">
        <v>915</v>
      </c>
      <c r="D228">
        <v>312</v>
      </c>
      <c r="E228">
        <v>180</v>
      </c>
      <c r="F228">
        <v>10</v>
      </c>
      <c r="G228">
        <v>2</v>
      </c>
      <c r="H228">
        <v>5</v>
      </c>
      <c r="I228">
        <v>114</v>
      </c>
      <c r="J228">
        <v>1</v>
      </c>
      <c r="K228">
        <f t="shared" si="9"/>
        <v>0.57692307692307687</v>
      </c>
      <c r="L228">
        <f t="shared" si="10"/>
        <v>0.36538461538461536</v>
      </c>
      <c r="M228">
        <f t="shared" si="11"/>
        <v>2.5769230769230766</v>
      </c>
    </row>
    <row r="229" spans="1:13" x14ac:dyDescent="0.3">
      <c r="A229" t="s">
        <v>484</v>
      </c>
      <c r="B229" t="s">
        <v>485</v>
      </c>
      <c r="C229">
        <v>717</v>
      </c>
      <c r="D229">
        <v>204</v>
      </c>
      <c r="E229">
        <v>99</v>
      </c>
      <c r="F229">
        <v>9</v>
      </c>
      <c r="G229">
        <v>1</v>
      </c>
      <c r="H229">
        <v>0</v>
      </c>
      <c r="I229">
        <v>95</v>
      </c>
      <c r="J229">
        <v>0</v>
      </c>
      <c r="K229">
        <f t="shared" si="9"/>
        <v>0.48529411764705882</v>
      </c>
      <c r="L229">
        <f t="shared" si="10"/>
        <v>0.46568627450980393</v>
      </c>
      <c r="M229">
        <f t="shared" si="11"/>
        <v>2.4852941176470589</v>
      </c>
    </row>
    <row r="230" spans="1:13" x14ac:dyDescent="0.3">
      <c r="A230" t="s">
        <v>486</v>
      </c>
      <c r="B230" t="s">
        <v>41</v>
      </c>
      <c r="C230">
        <v>0</v>
      </c>
      <c r="D230">
        <v>2358</v>
      </c>
      <c r="E230">
        <v>1074</v>
      </c>
      <c r="F230">
        <v>125</v>
      </c>
      <c r="G230">
        <v>41</v>
      </c>
      <c r="H230">
        <v>46</v>
      </c>
      <c r="I230">
        <v>1037</v>
      </c>
      <c r="J230">
        <v>35</v>
      </c>
      <c r="K230">
        <f t="shared" si="9"/>
        <v>0.45547073791348602</v>
      </c>
      <c r="L230">
        <f t="shared" si="10"/>
        <v>0.43977947413061919</v>
      </c>
      <c r="M230">
        <f t="shared" si="11"/>
        <v>2.4554707379134859</v>
      </c>
    </row>
    <row r="231" spans="1:13" x14ac:dyDescent="0.3">
      <c r="A231" t="s">
        <v>1071</v>
      </c>
      <c r="C231">
        <v>12503</v>
      </c>
      <c r="D231">
        <v>5918</v>
      </c>
      <c r="E231">
        <v>2894</v>
      </c>
      <c r="F231">
        <v>309</v>
      </c>
      <c r="G231">
        <v>64</v>
      </c>
      <c r="H231">
        <v>81</v>
      </c>
      <c r="I231">
        <v>2526</v>
      </c>
      <c r="J231">
        <v>44</v>
      </c>
      <c r="K231">
        <f t="shared" si="9"/>
        <v>0.48901655964852991</v>
      </c>
      <c r="L231">
        <f t="shared" si="10"/>
        <v>0.42683338965866846</v>
      </c>
      <c r="M231">
        <f t="shared" si="11"/>
        <v>2.4890165596485301</v>
      </c>
    </row>
    <row r="232" spans="1:13" x14ac:dyDescent="0.3">
      <c r="A232" t="s">
        <v>488</v>
      </c>
      <c r="B232" t="s">
        <v>489</v>
      </c>
      <c r="C232">
        <v>1074</v>
      </c>
      <c r="D232">
        <v>583</v>
      </c>
      <c r="E232">
        <v>259</v>
      </c>
      <c r="F232">
        <v>22</v>
      </c>
      <c r="G232">
        <v>0</v>
      </c>
      <c r="H232">
        <v>7</v>
      </c>
      <c r="I232">
        <v>292</v>
      </c>
      <c r="J232">
        <v>3</v>
      </c>
      <c r="K232">
        <f t="shared" si="9"/>
        <v>0.444253859348199</v>
      </c>
      <c r="L232">
        <f t="shared" si="10"/>
        <v>0.50085763293310459</v>
      </c>
      <c r="M232">
        <f t="shared" si="11"/>
        <v>0.50085763293310459</v>
      </c>
    </row>
    <row r="233" spans="1:13" x14ac:dyDescent="0.3">
      <c r="A233" t="s">
        <v>490</v>
      </c>
      <c r="B233" t="s">
        <v>491</v>
      </c>
      <c r="C233">
        <v>2028</v>
      </c>
      <c r="D233">
        <v>809</v>
      </c>
      <c r="E233">
        <v>364</v>
      </c>
      <c r="F233">
        <v>34</v>
      </c>
      <c r="G233">
        <v>2</v>
      </c>
      <c r="H233">
        <v>7</v>
      </c>
      <c r="I233">
        <v>396</v>
      </c>
      <c r="J233">
        <v>6</v>
      </c>
      <c r="K233">
        <f t="shared" si="9"/>
        <v>0.44993819530284301</v>
      </c>
      <c r="L233">
        <f t="shared" si="10"/>
        <v>0.48949320148331271</v>
      </c>
      <c r="M233">
        <f t="shared" si="11"/>
        <v>0.48949320148331271</v>
      </c>
    </row>
    <row r="234" spans="1:13" x14ac:dyDescent="0.3">
      <c r="A234" t="s">
        <v>492</v>
      </c>
      <c r="B234" t="s">
        <v>493</v>
      </c>
      <c r="C234">
        <v>1621</v>
      </c>
      <c r="D234">
        <v>627</v>
      </c>
      <c r="E234">
        <v>306</v>
      </c>
      <c r="F234">
        <v>27</v>
      </c>
      <c r="G234">
        <v>0</v>
      </c>
      <c r="H234">
        <v>2</v>
      </c>
      <c r="I234">
        <v>291</v>
      </c>
      <c r="J234">
        <v>1</v>
      </c>
      <c r="K234">
        <f t="shared" si="9"/>
        <v>0.48803827751196172</v>
      </c>
      <c r="L234">
        <f t="shared" si="10"/>
        <v>0.46411483253588515</v>
      </c>
      <c r="M234">
        <f t="shared" si="11"/>
        <v>2.4880382775119618</v>
      </c>
    </row>
    <row r="235" spans="1:13" x14ac:dyDescent="0.3">
      <c r="A235" t="s">
        <v>494</v>
      </c>
      <c r="B235" t="s">
        <v>495</v>
      </c>
      <c r="C235">
        <v>1397</v>
      </c>
      <c r="D235">
        <v>511</v>
      </c>
      <c r="E235">
        <v>264</v>
      </c>
      <c r="F235">
        <v>16</v>
      </c>
      <c r="G235">
        <v>0</v>
      </c>
      <c r="H235">
        <v>3</v>
      </c>
      <c r="I235">
        <v>226</v>
      </c>
      <c r="J235">
        <v>2</v>
      </c>
      <c r="K235">
        <f t="shared" si="9"/>
        <v>0.51663405088062619</v>
      </c>
      <c r="L235">
        <f t="shared" si="10"/>
        <v>0.44227005870841485</v>
      </c>
      <c r="M235">
        <f t="shared" si="11"/>
        <v>2.5166340508806262</v>
      </c>
    </row>
    <row r="236" spans="1:13" x14ac:dyDescent="0.3">
      <c r="A236" t="s">
        <v>496</v>
      </c>
      <c r="B236" t="s">
        <v>497</v>
      </c>
      <c r="C236">
        <v>2060</v>
      </c>
      <c r="D236">
        <v>883</v>
      </c>
      <c r="E236">
        <v>413</v>
      </c>
      <c r="F236">
        <v>43</v>
      </c>
      <c r="G236">
        <v>3</v>
      </c>
      <c r="H236">
        <v>4</v>
      </c>
      <c r="I236">
        <v>418</v>
      </c>
      <c r="J236">
        <v>2</v>
      </c>
      <c r="K236">
        <f t="shared" si="9"/>
        <v>0.46772366930917325</v>
      </c>
      <c r="L236">
        <f t="shared" si="10"/>
        <v>0.47338618346545869</v>
      </c>
      <c r="M236">
        <f t="shared" si="11"/>
        <v>0.47338618346545869</v>
      </c>
    </row>
    <row r="237" spans="1:13" x14ac:dyDescent="0.3">
      <c r="A237" t="s">
        <v>498</v>
      </c>
      <c r="B237" t="s">
        <v>499</v>
      </c>
      <c r="C237">
        <v>1384</v>
      </c>
      <c r="D237">
        <v>564</v>
      </c>
      <c r="E237">
        <v>242</v>
      </c>
      <c r="F237">
        <v>12</v>
      </c>
      <c r="G237">
        <v>2</v>
      </c>
      <c r="H237">
        <v>3</v>
      </c>
      <c r="I237">
        <v>303</v>
      </c>
      <c r="J237">
        <v>2</v>
      </c>
      <c r="K237">
        <f t="shared" si="9"/>
        <v>0.42907801418439717</v>
      </c>
      <c r="L237">
        <f t="shared" si="10"/>
        <v>0.53723404255319152</v>
      </c>
      <c r="M237">
        <f t="shared" si="11"/>
        <v>0.53723404255319152</v>
      </c>
    </row>
    <row r="238" spans="1:13" x14ac:dyDescent="0.3">
      <c r="A238" t="s">
        <v>500</v>
      </c>
      <c r="B238" t="s">
        <v>501</v>
      </c>
      <c r="C238">
        <v>2059</v>
      </c>
      <c r="D238">
        <v>812</v>
      </c>
      <c r="E238">
        <v>431</v>
      </c>
      <c r="F238">
        <v>23</v>
      </c>
      <c r="G238">
        <v>2</v>
      </c>
      <c r="H238">
        <v>4</v>
      </c>
      <c r="I238">
        <v>352</v>
      </c>
      <c r="J238">
        <v>0</v>
      </c>
      <c r="K238">
        <f t="shared" si="9"/>
        <v>0.53078817733990147</v>
      </c>
      <c r="L238">
        <f t="shared" si="10"/>
        <v>0.43349753694581283</v>
      </c>
      <c r="M238">
        <f t="shared" si="11"/>
        <v>2.5307881773399012</v>
      </c>
    </row>
    <row r="239" spans="1:13" x14ac:dyDescent="0.3">
      <c r="A239" t="s">
        <v>502</v>
      </c>
      <c r="B239" t="s">
        <v>41</v>
      </c>
      <c r="C239">
        <v>0</v>
      </c>
      <c r="D239">
        <v>1387</v>
      </c>
      <c r="E239">
        <v>803</v>
      </c>
      <c r="F239">
        <v>38</v>
      </c>
      <c r="G239">
        <v>13</v>
      </c>
      <c r="H239">
        <v>9</v>
      </c>
      <c r="I239">
        <v>522</v>
      </c>
      <c r="J239">
        <v>2</v>
      </c>
      <c r="K239">
        <f t="shared" si="9"/>
        <v>0.57894736842105265</v>
      </c>
      <c r="L239">
        <f t="shared" si="10"/>
        <v>0.37635183850036047</v>
      </c>
      <c r="M239">
        <f t="shared" si="11"/>
        <v>2.5789473684210527</v>
      </c>
    </row>
    <row r="240" spans="1:13" x14ac:dyDescent="0.3">
      <c r="A240" t="s">
        <v>1072</v>
      </c>
      <c r="C240">
        <v>11623</v>
      </c>
      <c r="D240">
        <v>7195</v>
      </c>
      <c r="E240">
        <v>3729</v>
      </c>
      <c r="F240">
        <v>245</v>
      </c>
      <c r="G240">
        <v>24</v>
      </c>
      <c r="H240">
        <v>45</v>
      </c>
      <c r="I240">
        <v>3134</v>
      </c>
      <c r="J240">
        <v>18</v>
      </c>
      <c r="K240">
        <f t="shared" si="9"/>
        <v>0.51827658095899931</v>
      </c>
      <c r="L240">
        <f t="shared" si="10"/>
        <v>0.43558026407227241</v>
      </c>
      <c r="M240">
        <f t="shared" si="11"/>
        <v>2.5182765809589993</v>
      </c>
    </row>
    <row r="241" spans="1:13" x14ac:dyDescent="0.3">
      <c r="A241" t="s">
        <v>504</v>
      </c>
      <c r="B241" t="s">
        <v>505</v>
      </c>
      <c r="C241">
        <v>2828</v>
      </c>
      <c r="D241">
        <v>903</v>
      </c>
      <c r="E241">
        <v>480</v>
      </c>
      <c r="F241">
        <v>26</v>
      </c>
      <c r="G241">
        <v>6</v>
      </c>
      <c r="H241">
        <v>7</v>
      </c>
      <c r="I241">
        <v>381</v>
      </c>
      <c r="J241">
        <v>3</v>
      </c>
      <c r="K241">
        <f t="shared" si="9"/>
        <v>0.53156146179401997</v>
      </c>
      <c r="L241">
        <f t="shared" si="10"/>
        <v>0.42192691029900331</v>
      </c>
      <c r="M241">
        <f t="shared" si="11"/>
        <v>2.5315614617940199</v>
      </c>
    </row>
    <row r="242" spans="1:13" x14ac:dyDescent="0.3">
      <c r="A242" t="s">
        <v>506</v>
      </c>
      <c r="B242" t="s">
        <v>507</v>
      </c>
      <c r="C242">
        <v>1765</v>
      </c>
      <c r="D242">
        <v>537</v>
      </c>
      <c r="E242">
        <v>290</v>
      </c>
      <c r="F242">
        <v>18</v>
      </c>
      <c r="G242">
        <v>1</v>
      </c>
      <c r="H242">
        <v>3</v>
      </c>
      <c r="I242">
        <v>222</v>
      </c>
      <c r="J242">
        <v>3</v>
      </c>
      <c r="K242">
        <f t="shared" si="9"/>
        <v>0.54003724394785846</v>
      </c>
      <c r="L242">
        <f t="shared" si="10"/>
        <v>0.41340782122905029</v>
      </c>
      <c r="M242">
        <f t="shared" si="11"/>
        <v>2.5400372439478582</v>
      </c>
    </row>
    <row r="243" spans="1:13" x14ac:dyDescent="0.3">
      <c r="A243" t="s">
        <v>508</v>
      </c>
      <c r="B243" t="s">
        <v>509</v>
      </c>
      <c r="C243">
        <v>2017</v>
      </c>
      <c r="D243">
        <v>523</v>
      </c>
      <c r="E243">
        <v>289</v>
      </c>
      <c r="F243">
        <v>13</v>
      </c>
      <c r="G243">
        <v>7</v>
      </c>
      <c r="H243">
        <v>4</v>
      </c>
      <c r="I243">
        <v>208</v>
      </c>
      <c r="J243">
        <v>2</v>
      </c>
      <c r="K243">
        <f t="shared" si="9"/>
        <v>0.55258126195028678</v>
      </c>
      <c r="L243">
        <f t="shared" si="10"/>
        <v>0.39770554493307841</v>
      </c>
      <c r="M243">
        <f t="shared" si="11"/>
        <v>2.5525812619502868</v>
      </c>
    </row>
    <row r="244" spans="1:13" x14ac:dyDescent="0.3">
      <c r="A244" t="s">
        <v>510</v>
      </c>
      <c r="B244" t="s">
        <v>511</v>
      </c>
      <c r="C244">
        <v>1762</v>
      </c>
      <c r="D244">
        <v>637</v>
      </c>
      <c r="E244">
        <v>335</v>
      </c>
      <c r="F244">
        <v>15</v>
      </c>
      <c r="G244">
        <v>2</v>
      </c>
      <c r="H244">
        <v>1</v>
      </c>
      <c r="I244">
        <v>284</v>
      </c>
      <c r="J244">
        <v>0</v>
      </c>
      <c r="K244">
        <f t="shared" si="9"/>
        <v>0.52590266875981162</v>
      </c>
      <c r="L244">
        <f t="shared" si="10"/>
        <v>0.44583987441130296</v>
      </c>
      <c r="M244">
        <f t="shared" si="11"/>
        <v>2.5259026687598114</v>
      </c>
    </row>
    <row r="245" spans="1:13" x14ac:dyDescent="0.3">
      <c r="A245" t="s">
        <v>512</v>
      </c>
      <c r="B245" t="s">
        <v>513</v>
      </c>
      <c r="C245">
        <v>1742</v>
      </c>
      <c r="D245">
        <v>679</v>
      </c>
      <c r="E245">
        <v>354</v>
      </c>
      <c r="F245">
        <v>17</v>
      </c>
      <c r="G245">
        <v>2</v>
      </c>
      <c r="H245">
        <v>5</v>
      </c>
      <c r="I245">
        <v>299</v>
      </c>
      <c r="J245">
        <v>2</v>
      </c>
      <c r="K245">
        <f t="shared" si="9"/>
        <v>0.52135493372606778</v>
      </c>
      <c r="L245">
        <f t="shared" si="10"/>
        <v>0.44035346097201766</v>
      </c>
      <c r="M245">
        <f t="shared" si="11"/>
        <v>2.5213549337260677</v>
      </c>
    </row>
    <row r="246" spans="1:13" x14ac:dyDescent="0.3">
      <c r="A246" t="s">
        <v>514</v>
      </c>
      <c r="B246" t="s">
        <v>41</v>
      </c>
      <c r="C246">
        <v>0</v>
      </c>
      <c r="D246">
        <v>986</v>
      </c>
      <c r="E246">
        <v>609</v>
      </c>
      <c r="F246">
        <v>28</v>
      </c>
      <c r="G246">
        <v>6</v>
      </c>
      <c r="H246">
        <v>7</v>
      </c>
      <c r="I246">
        <v>328</v>
      </c>
      <c r="J246">
        <v>8</v>
      </c>
      <c r="K246">
        <f t="shared" si="9"/>
        <v>0.61764705882352944</v>
      </c>
      <c r="L246">
        <f t="shared" si="10"/>
        <v>0.33265720081135902</v>
      </c>
      <c r="M246">
        <f t="shared" si="11"/>
        <v>2.6176470588235294</v>
      </c>
    </row>
    <row r="247" spans="1:13" x14ac:dyDescent="0.3">
      <c r="A247" t="s">
        <v>1074</v>
      </c>
      <c r="C247">
        <v>10114</v>
      </c>
      <c r="D247">
        <v>4977</v>
      </c>
      <c r="E247">
        <v>2814</v>
      </c>
      <c r="F247">
        <v>141</v>
      </c>
      <c r="G247">
        <v>26</v>
      </c>
      <c r="H247">
        <v>32</v>
      </c>
      <c r="I247">
        <v>1942</v>
      </c>
      <c r="J247">
        <v>22</v>
      </c>
      <c r="K247">
        <f t="shared" si="9"/>
        <v>0.56540084388185652</v>
      </c>
      <c r="L247">
        <f t="shared" si="10"/>
        <v>0.39019489652401046</v>
      </c>
      <c r="M247">
        <f t="shared" si="11"/>
        <v>2.5654008438818563</v>
      </c>
    </row>
    <row r="248" spans="1:13" x14ac:dyDescent="0.3">
      <c r="A248" t="s">
        <v>516</v>
      </c>
      <c r="B248" t="s">
        <v>517</v>
      </c>
      <c r="C248">
        <v>2530</v>
      </c>
      <c r="D248">
        <v>1130</v>
      </c>
      <c r="E248">
        <v>575</v>
      </c>
      <c r="F248">
        <v>32</v>
      </c>
      <c r="G248">
        <v>3</v>
      </c>
      <c r="H248">
        <v>7</v>
      </c>
      <c r="I248">
        <v>511</v>
      </c>
      <c r="J248">
        <v>2</v>
      </c>
      <c r="K248">
        <f t="shared" si="9"/>
        <v>0.50884955752212391</v>
      </c>
      <c r="L248">
        <f t="shared" si="10"/>
        <v>0.45221238938053099</v>
      </c>
      <c r="M248">
        <f t="shared" si="11"/>
        <v>2.5088495575221241</v>
      </c>
    </row>
    <row r="249" spans="1:13" x14ac:dyDescent="0.3">
      <c r="A249" t="s">
        <v>518</v>
      </c>
      <c r="B249" t="s">
        <v>519</v>
      </c>
      <c r="C249">
        <v>2541</v>
      </c>
      <c r="D249">
        <v>1108</v>
      </c>
      <c r="E249">
        <v>480</v>
      </c>
      <c r="F249">
        <v>28</v>
      </c>
      <c r="G249">
        <v>7</v>
      </c>
      <c r="H249">
        <v>3</v>
      </c>
      <c r="I249">
        <v>590</v>
      </c>
      <c r="J249">
        <v>0</v>
      </c>
      <c r="K249">
        <f t="shared" si="9"/>
        <v>0.43321299638989169</v>
      </c>
      <c r="L249">
        <f t="shared" si="10"/>
        <v>0.53249097472924189</v>
      </c>
      <c r="M249">
        <f t="shared" si="11"/>
        <v>0.53249097472924189</v>
      </c>
    </row>
    <row r="250" spans="1:13" x14ac:dyDescent="0.3">
      <c r="A250" t="s">
        <v>520</v>
      </c>
      <c r="B250" t="s">
        <v>521</v>
      </c>
      <c r="C250">
        <v>1325</v>
      </c>
      <c r="D250">
        <v>552</v>
      </c>
      <c r="E250">
        <v>272</v>
      </c>
      <c r="F250">
        <v>17</v>
      </c>
      <c r="G250">
        <v>0</v>
      </c>
      <c r="H250">
        <v>3</v>
      </c>
      <c r="I250">
        <v>259</v>
      </c>
      <c r="J250">
        <v>1</v>
      </c>
      <c r="K250">
        <f t="shared" si="9"/>
        <v>0.49275362318840582</v>
      </c>
      <c r="L250">
        <f t="shared" si="10"/>
        <v>0.46920289855072461</v>
      </c>
      <c r="M250">
        <f t="shared" si="11"/>
        <v>2.4927536231884058</v>
      </c>
    </row>
    <row r="251" spans="1:13" x14ac:dyDescent="0.3">
      <c r="A251" t="s">
        <v>522</v>
      </c>
      <c r="B251" t="s">
        <v>523</v>
      </c>
      <c r="C251">
        <v>2019</v>
      </c>
      <c r="D251">
        <v>853</v>
      </c>
      <c r="E251">
        <v>448</v>
      </c>
      <c r="F251">
        <v>22</v>
      </c>
      <c r="G251">
        <v>1</v>
      </c>
      <c r="H251">
        <v>2</v>
      </c>
      <c r="I251">
        <v>379</v>
      </c>
      <c r="J251">
        <v>1</v>
      </c>
      <c r="K251">
        <f t="shared" si="9"/>
        <v>0.52520515826494729</v>
      </c>
      <c r="L251">
        <f t="shared" si="10"/>
        <v>0.44431418522860494</v>
      </c>
      <c r="M251">
        <f t="shared" si="11"/>
        <v>2.5252051582649475</v>
      </c>
    </row>
    <row r="252" spans="1:13" x14ac:dyDescent="0.3">
      <c r="A252" t="s">
        <v>524</v>
      </c>
      <c r="B252" t="s">
        <v>525</v>
      </c>
      <c r="C252">
        <v>2812</v>
      </c>
      <c r="D252">
        <v>1176</v>
      </c>
      <c r="E252">
        <v>583</v>
      </c>
      <c r="F252">
        <v>41</v>
      </c>
      <c r="G252">
        <v>4</v>
      </c>
      <c r="H252">
        <v>5</v>
      </c>
      <c r="I252">
        <v>539</v>
      </c>
      <c r="J252">
        <v>4</v>
      </c>
      <c r="K252">
        <f t="shared" si="9"/>
        <v>0.49574829931972791</v>
      </c>
      <c r="L252">
        <f t="shared" si="10"/>
        <v>0.45833333333333331</v>
      </c>
      <c r="M252">
        <f t="shared" si="11"/>
        <v>2.495748299319728</v>
      </c>
    </row>
    <row r="253" spans="1:13" x14ac:dyDescent="0.3">
      <c r="A253" t="s">
        <v>526</v>
      </c>
      <c r="B253" t="s">
        <v>527</v>
      </c>
      <c r="C253">
        <v>1310</v>
      </c>
      <c r="D253">
        <v>691</v>
      </c>
      <c r="E253">
        <v>283</v>
      </c>
      <c r="F253">
        <v>15</v>
      </c>
      <c r="G253">
        <v>2</v>
      </c>
      <c r="H253">
        <v>2</v>
      </c>
      <c r="I253">
        <v>389</v>
      </c>
      <c r="J253">
        <v>0</v>
      </c>
      <c r="K253">
        <f t="shared" si="9"/>
        <v>0.40955137481910275</v>
      </c>
      <c r="L253">
        <f t="shared" si="10"/>
        <v>0.56295224312590453</v>
      </c>
      <c r="M253">
        <f t="shared" si="11"/>
        <v>0.56295224312590453</v>
      </c>
    </row>
    <row r="254" spans="1:13" x14ac:dyDescent="0.3">
      <c r="A254" t="s">
        <v>528</v>
      </c>
      <c r="B254" t="s">
        <v>41</v>
      </c>
      <c r="C254">
        <v>0</v>
      </c>
      <c r="D254">
        <v>1756</v>
      </c>
      <c r="E254">
        <v>979</v>
      </c>
      <c r="F254">
        <v>47</v>
      </c>
      <c r="G254">
        <v>5</v>
      </c>
      <c r="H254">
        <v>15</v>
      </c>
      <c r="I254">
        <v>694</v>
      </c>
      <c r="J254">
        <v>16</v>
      </c>
      <c r="K254">
        <f t="shared" si="9"/>
        <v>0.55751708428246016</v>
      </c>
      <c r="L254">
        <f t="shared" si="10"/>
        <v>0.39521640091116172</v>
      </c>
      <c r="M254">
        <f t="shared" si="11"/>
        <v>2.5575170842824599</v>
      </c>
    </row>
    <row r="255" spans="1:13" x14ac:dyDescent="0.3">
      <c r="A255" t="s">
        <v>1076</v>
      </c>
      <c r="C255">
        <v>12537</v>
      </c>
      <c r="D255">
        <v>8506</v>
      </c>
      <c r="E255">
        <v>4357</v>
      </c>
      <c r="F255">
        <v>237</v>
      </c>
      <c r="G255">
        <v>26</v>
      </c>
      <c r="H255">
        <v>43</v>
      </c>
      <c r="I255">
        <v>3817</v>
      </c>
      <c r="J255">
        <v>26</v>
      </c>
      <c r="K255">
        <f t="shared" si="9"/>
        <v>0.51222666353162472</v>
      </c>
      <c r="L255">
        <f t="shared" si="10"/>
        <v>0.44874206442511166</v>
      </c>
      <c r="M255">
        <f t="shared" si="11"/>
        <v>2.5122266635316248</v>
      </c>
    </row>
    <row r="256" spans="1:13" x14ac:dyDescent="0.3">
      <c r="A256" t="s">
        <v>530</v>
      </c>
      <c r="B256" t="s">
        <v>531</v>
      </c>
      <c r="C256">
        <v>1488</v>
      </c>
      <c r="D256">
        <v>576</v>
      </c>
      <c r="E256">
        <v>300</v>
      </c>
      <c r="F256">
        <v>22</v>
      </c>
      <c r="G256">
        <v>3</v>
      </c>
      <c r="H256">
        <v>3</v>
      </c>
      <c r="I256">
        <v>248</v>
      </c>
      <c r="J256">
        <v>0</v>
      </c>
      <c r="K256">
        <f t="shared" si="9"/>
        <v>0.52083333333333337</v>
      </c>
      <c r="L256">
        <f t="shared" si="10"/>
        <v>0.43055555555555558</v>
      </c>
      <c r="M256">
        <f t="shared" si="11"/>
        <v>2.5208333333333335</v>
      </c>
    </row>
    <row r="257" spans="1:13" x14ac:dyDescent="0.3">
      <c r="A257" t="s">
        <v>532</v>
      </c>
      <c r="B257" t="s">
        <v>533</v>
      </c>
      <c r="C257">
        <v>1551</v>
      </c>
      <c r="D257">
        <v>759</v>
      </c>
      <c r="E257">
        <v>469</v>
      </c>
      <c r="F257">
        <v>18</v>
      </c>
      <c r="G257">
        <v>1</v>
      </c>
      <c r="H257">
        <v>6</v>
      </c>
      <c r="I257">
        <v>265</v>
      </c>
      <c r="J257">
        <v>0</v>
      </c>
      <c r="K257">
        <f t="shared" si="9"/>
        <v>0.61791831357048743</v>
      </c>
      <c r="L257">
        <f t="shared" si="10"/>
        <v>0.34914361001317523</v>
      </c>
      <c r="M257">
        <f t="shared" si="11"/>
        <v>2.6179183135704873</v>
      </c>
    </row>
    <row r="258" spans="1:13" x14ac:dyDescent="0.3">
      <c r="A258" t="s">
        <v>534</v>
      </c>
      <c r="B258" t="s">
        <v>535</v>
      </c>
      <c r="C258">
        <v>1621</v>
      </c>
      <c r="D258">
        <v>801</v>
      </c>
      <c r="E258">
        <v>399</v>
      </c>
      <c r="F258">
        <v>19</v>
      </c>
      <c r="G258">
        <v>0</v>
      </c>
      <c r="H258">
        <v>2</v>
      </c>
      <c r="I258">
        <v>379</v>
      </c>
      <c r="J258">
        <v>2</v>
      </c>
      <c r="K258">
        <f t="shared" ref="K258:K321" si="12">IF(D258="","",E258/D258)</f>
        <v>0.49812734082397003</v>
      </c>
      <c r="L258">
        <f t="shared" ref="L258:L321" si="13">IF(D258="","",I258/D258)</f>
        <v>0.47315855181023719</v>
      </c>
      <c r="M258">
        <f t="shared" ref="M258:M321" si="14">IF(K258="","",IF(D258=0,10,IF(K258=L258,9,IF(L258&gt;K258,L258,K258+2))))</f>
        <v>2.4981273408239701</v>
      </c>
    </row>
    <row r="259" spans="1:13" x14ac:dyDescent="0.3">
      <c r="A259" t="s">
        <v>536</v>
      </c>
      <c r="B259" t="s">
        <v>537</v>
      </c>
      <c r="C259">
        <v>1781</v>
      </c>
      <c r="D259">
        <v>534</v>
      </c>
      <c r="E259">
        <v>316</v>
      </c>
      <c r="F259">
        <v>11</v>
      </c>
      <c r="G259">
        <v>0</v>
      </c>
      <c r="H259">
        <v>2</v>
      </c>
      <c r="I259">
        <v>203</v>
      </c>
      <c r="J259">
        <v>2</v>
      </c>
      <c r="K259">
        <f t="shared" si="12"/>
        <v>0.59176029962546817</v>
      </c>
      <c r="L259">
        <f t="shared" si="13"/>
        <v>0.38014981273408238</v>
      </c>
      <c r="M259">
        <f t="shared" si="14"/>
        <v>2.5917602996254683</v>
      </c>
    </row>
    <row r="260" spans="1:13" x14ac:dyDescent="0.3">
      <c r="A260" t="s">
        <v>538</v>
      </c>
      <c r="B260" t="s">
        <v>539</v>
      </c>
      <c r="C260">
        <v>1202</v>
      </c>
      <c r="D260">
        <v>489</v>
      </c>
      <c r="E260">
        <v>253</v>
      </c>
      <c r="F260">
        <v>16</v>
      </c>
      <c r="G260">
        <v>2</v>
      </c>
      <c r="H260">
        <v>5</v>
      </c>
      <c r="I260">
        <v>209</v>
      </c>
      <c r="J260">
        <v>4</v>
      </c>
      <c r="K260">
        <f t="shared" si="12"/>
        <v>0.51738241308793453</v>
      </c>
      <c r="L260">
        <f t="shared" si="13"/>
        <v>0.42740286298568508</v>
      </c>
      <c r="M260">
        <f t="shared" si="14"/>
        <v>2.5173824130879345</v>
      </c>
    </row>
    <row r="261" spans="1:13" x14ac:dyDescent="0.3">
      <c r="A261" t="s">
        <v>540</v>
      </c>
      <c r="B261" t="s">
        <v>541</v>
      </c>
      <c r="C261">
        <v>814</v>
      </c>
      <c r="D261">
        <v>241</v>
      </c>
      <c r="E261">
        <v>145</v>
      </c>
      <c r="F261">
        <v>7</v>
      </c>
      <c r="G261">
        <v>1</v>
      </c>
      <c r="H261">
        <v>1</v>
      </c>
      <c r="I261">
        <v>86</v>
      </c>
      <c r="J261">
        <v>1</v>
      </c>
      <c r="K261">
        <f t="shared" si="12"/>
        <v>0.60165975103734437</v>
      </c>
      <c r="L261">
        <f t="shared" si="13"/>
        <v>0.35684647302904565</v>
      </c>
      <c r="M261">
        <f t="shared" si="14"/>
        <v>2.6016597510373445</v>
      </c>
    </row>
    <row r="262" spans="1:13" x14ac:dyDescent="0.3">
      <c r="A262" t="s">
        <v>542</v>
      </c>
      <c r="B262" t="s">
        <v>543</v>
      </c>
      <c r="C262">
        <v>889</v>
      </c>
      <c r="D262">
        <v>238</v>
      </c>
      <c r="E262">
        <v>144</v>
      </c>
      <c r="F262">
        <v>10</v>
      </c>
      <c r="G262">
        <v>2</v>
      </c>
      <c r="H262">
        <v>7</v>
      </c>
      <c r="I262">
        <v>74</v>
      </c>
      <c r="J262">
        <v>1</v>
      </c>
      <c r="K262">
        <f t="shared" si="12"/>
        <v>0.60504201680672265</v>
      </c>
      <c r="L262">
        <f t="shared" si="13"/>
        <v>0.31092436974789917</v>
      </c>
      <c r="M262">
        <f t="shared" si="14"/>
        <v>2.6050420168067228</v>
      </c>
    </row>
    <row r="263" spans="1:13" x14ac:dyDescent="0.3">
      <c r="A263" t="s">
        <v>544</v>
      </c>
      <c r="B263" t="s">
        <v>545</v>
      </c>
      <c r="C263">
        <v>1730</v>
      </c>
      <c r="D263">
        <v>488</v>
      </c>
      <c r="E263">
        <v>254</v>
      </c>
      <c r="F263">
        <v>17</v>
      </c>
      <c r="G263">
        <v>4</v>
      </c>
      <c r="H263">
        <v>7</v>
      </c>
      <c r="I263">
        <v>206</v>
      </c>
      <c r="J263">
        <v>0</v>
      </c>
      <c r="K263">
        <f t="shared" si="12"/>
        <v>0.52049180327868849</v>
      </c>
      <c r="L263">
        <f t="shared" si="13"/>
        <v>0.42213114754098363</v>
      </c>
      <c r="M263">
        <f t="shared" si="14"/>
        <v>2.5204918032786887</v>
      </c>
    </row>
    <row r="264" spans="1:13" x14ac:dyDescent="0.3">
      <c r="A264" t="s">
        <v>546</v>
      </c>
      <c r="B264" t="s">
        <v>41</v>
      </c>
      <c r="C264">
        <v>0</v>
      </c>
      <c r="D264">
        <v>1331</v>
      </c>
      <c r="E264">
        <v>828</v>
      </c>
      <c r="F264">
        <v>32</v>
      </c>
      <c r="G264">
        <v>11</v>
      </c>
      <c r="H264">
        <v>21</v>
      </c>
      <c r="I264">
        <v>431</v>
      </c>
      <c r="J264">
        <v>8</v>
      </c>
      <c r="K264">
        <f t="shared" si="12"/>
        <v>0.62208865514650635</v>
      </c>
      <c r="L264">
        <f t="shared" si="13"/>
        <v>0.32381667918858004</v>
      </c>
      <c r="M264">
        <f t="shared" si="14"/>
        <v>2.6220886551465066</v>
      </c>
    </row>
    <row r="265" spans="1:13" x14ac:dyDescent="0.3">
      <c r="A265" t="s">
        <v>1078</v>
      </c>
      <c r="C265">
        <v>11076</v>
      </c>
      <c r="D265">
        <v>6469</v>
      </c>
      <c r="E265">
        <v>3783</v>
      </c>
      <c r="F265">
        <v>176</v>
      </c>
      <c r="G265">
        <v>27</v>
      </c>
      <c r="H265">
        <v>55</v>
      </c>
      <c r="I265">
        <v>2404</v>
      </c>
      <c r="J265">
        <v>24</v>
      </c>
      <c r="K265">
        <f t="shared" si="12"/>
        <v>0.5847889936620807</v>
      </c>
      <c r="L265">
        <f t="shared" si="13"/>
        <v>0.3716184881743701</v>
      </c>
      <c r="M265">
        <f t="shared" si="14"/>
        <v>2.5847889936620807</v>
      </c>
    </row>
    <row r="266" spans="1:13" x14ac:dyDescent="0.3">
      <c r="A266" t="s">
        <v>548</v>
      </c>
      <c r="B266" t="s">
        <v>549</v>
      </c>
      <c r="C266">
        <v>924</v>
      </c>
      <c r="D266">
        <v>319</v>
      </c>
      <c r="E266">
        <v>187</v>
      </c>
      <c r="F266">
        <v>6</v>
      </c>
      <c r="G266">
        <v>0</v>
      </c>
      <c r="H266">
        <v>4</v>
      </c>
      <c r="I266">
        <v>121</v>
      </c>
      <c r="J266">
        <v>1</v>
      </c>
      <c r="K266">
        <f t="shared" si="12"/>
        <v>0.58620689655172409</v>
      </c>
      <c r="L266">
        <f t="shared" si="13"/>
        <v>0.37931034482758619</v>
      </c>
      <c r="M266">
        <f t="shared" si="14"/>
        <v>2.5862068965517242</v>
      </c>
    </row>
    <row r="267" spans="1:13" x14ac:dyDescent="0.3">
      <c r="A267" t="s">
        <v>550</v>
      </c>
      <c r="B267" t="s">
        <v>551</v>
      </c>
      <c r="C267">
        <v>896</v>
      </c>
      <c r="D267">
        <v>212</v>
      </c>
      <c r="E267">
        <v>112</v>
      </c>
      <c r="F267">
        <v>15</v>
      </c>
      <c r="G267">
        <v>0</v>
      </c>
      <c r="H267">
        <v>4</v>
      </c>
      <c r="I267">
        <v>81</v>
      </c>
      <c r="J267">
        <v>0</v>
      </c>
      <c r="K267">
        <f t="shared" si="12"/>
        <v>0.52830188679245282</v>
      </c>
      <c r="L267">
        <f t="shared" si="13"/>
        <v>0.38207547169811323</v>
      </c>
      <c r="M267">
        <f t="shared" si="14"/>
        <v>2.5283018867924527</v>
      </c>
    </row>
    <row r="268" spans="1:13" x14ac:dyDescent="0.3">
      <c r="A268" t="s">
        <v>552</v>
      </c>
      <c r="B268" t="s">
        <v>553</v>
      </c>
      <c r="C268">
        <v>914</v>
      </c>
      <c r="D268">
        <v>417</v>
      </c>
      <c r="E268">
        <v>243</v>
      </c>
      <c r="F268">
        <v>6</v>
      </c>
      <c r="G268">
        <v>1</v>
      </c>
      <c r="H268">
        <v>2</v>
      </c>
      <c r="I268">
        <v>164</v>
      </c>
      <c r="J268">
        <v>1</v>
      </c>
      <c r="K268">
        <f t="shared" si="12"/>
        <v>0.58273381294964033</v>
      </c>
      <c r="L268">
        <f t="shared" si="13"/>
        <v>0.39328537170263789</v>
      </c>
      <c r="M268">
        <f t="shared" si="14"/>
        <v>2.5827338129496402</v>
      </c>
    </row>
    <row r="269" spans="1:13" x14ac:dyDescent="0.3">
      <c r="A269" t="s">
        <v>554</v>
      </c>
      <c r="B269" t="s">
        <v>555</v>
      </c>
      <c r="C269">
        <v>1848</v>
      </c>
      <c r="D269">
        <v>568</v>
      </c>
      <c r="E269">
        <v>355</v>
      </c>
      <c r="F269">
        <v>14</v>
      </c>
      <c r="G269">
        <v>4</v>
      </c>
      <c r="H269">
        <v>4</v>
      </c>
      <c r="I269">
        <v>191</v>
      </c>
      <c r="J269">
        <v>0</v>
      </c>
      <c r="K269">
        <f t="shared" si="12"/>
        <v>0.625</v>
      </c>
      <c r="L269">
        <f t="shared" si="13"/>
        <v>0.33626760563380281</v>
      </c>
      <c r="M269">
        <f t="shared" si="14"/>
        <v>2.625</v>
      </c>
    </row>
    <row r="270" spans="1:13" x14ac:dyDescent="0.3">
      <c r="A270" t="s">
        <v>556</v>
      </c>
      <c r="B270" t="s">
        <v>446</v>
      </c>
      <c r="C270">
        <v>1835</v>
      </c>
      <c r="D270">
        <v>464</v>
      </c>
      <c r="E270">
        <v>285</v>
      </c>
      <c r="F270">
        <v>12</v>
      </c>
      <c r="G270">
        <v>1</v>
      </c>
      <c r="H270">
        <v>5</v>
      </c>
      <c r="I270">
        <v>159</v>
      </c>
      <c r="J270">
        <v>2</v>
      </c>
      <c r="K270">
        <f t="shared" si="12"/>
        <v>0.61422413793103448</v>
      </c>
      <c r="L270">
        <f t="shared" si="13"/>
        <v>0.34267241379310343</v>
      </c>
      <c r="M270">
        <f t="shared" si="14"/>
        <v>2.6142241379310347</v>
      </c>
    </row>
    <row r="271" spans="1:13" x14ac:dyDescent="0.3">
      <c r="A271" t="s">
        <v>557</v>
      </c>
      <c r="B271" t="s">
        <v>558</v>
      </c>
      <c r="C271">
        <v>753</v>
      </c>
      <c r="D271">
        <v>206</v>
      </c>
      <c r="E271">
        <v>124</v>
      </c>
      <c r="F271">
        <v>2</v>
      </c>
      <c r="G271">
        <v>1</v>
      </c>
      <c r="H271">
        <v>4</v>
      </c>
      <c r="I271">
        <v>71</v>
      </c>
      <c r="J271">
        <v>4</v>
      </c>
      <c r="K271">
        <f t="shared" si="12"/>
        <v>0.60194174757281549</v>
      </c>
      <c r="L271">
        <f t="shared" si="13"/>
        <v>0.3446601941747573</v>
      </c>
      <c r="M271">
        <f t="shared" si="14"/>
        <v>2.6019417475728153</v>
      </c>
    </row>
    <row r="272" spans="1:13" x14ac:dyDescent="0.3">
      <c r="A272" t="s">
        <v>559</v>
      </c>
      <c r="B272" t="s">
        <v>560</v>
      </c>
      <c r="C272">
        <v>369</v>
      </c>
      <c r="D272">
        <v>183</v>
      </c>
      <c r="E272">
        <v>105</v>
      </c>
      <c r="F272">
        <v>5</v>
      </c>
      <c r="G272">
        <v>1</v>
      </c>
      <c r="H272">
        <v>1</v>
      </c>
      <c r="I272">
        <v>71</v>
      </c>
      <c r="J272">
        <v>0</v>
      </c>
      <c r="K272">
        <f t="shared" si="12"/>
        <v>0.57377049180327866</v>
      </c>
      <c r="L272">
        <f t="shared" si="13"/>
        <v>0.38797814207650272</v>
      </c>
      <c r="M272">
        <f t="shared" si="14"/>
        <v>2.5737704918032787</v>
      </c>
    </row>
    <row r="273" spans="1:13" x14ac:dyDescent="0.3">
      <c r="A273" t="s">
        <v>561</v>
      </c>
      <c r="B273" t="s">
        <v>562</v>
      </c>
      <c r="C273">
        <v>1856</v>
      </c>
      <c r="D273">
        <v>594</v>
      </c>
      <c r="E273">
        <v>352</v>
      </c>
      <c r="F273">
        <v>17</v>
      </c>
      <c r="G273">
        <v>10</v>
      </c>
      <c r="H273">
        <v>4</v>
      </c>
      <c r="I273">
        <v>209</v>
      </c>
      <c r="J273">
        <v>2</v>
      </c>
      <c r="K273">
        <f t="shared" si="12"/>
        <v>0.59259259259259256</v>
      </c>
      <c r="L273">
        <f t="shared" si="13"/>
        <v>0.35185185185185186</v>
      </c>
      <c r="M273">
        <f t="shared" si="14"/>
        <v>2.5925925925925926</v>
      </c>
    </row>
    <row r="274" spans="1:13" x14ac:dyDescent="0.3">
      <c r="A274" t="s">
        <v>563</v>
      </c>
      <c r="B274" t="s">
        <v>564</v>
      </c>
      <c r="C274">
        <v>2299</v>
      </c>
      <c r="D274">
        <v>950</v>
      </c>
      <c r="E274">
        <v>520</v>
      </c>
      <c r="F274">
        <v>15</v>
      </c>
      <c r="G274">
        <v>1</v>
      </c>
      <c r="H274">
        <v>2</v>
      </c>
      <c r="I274">
        <v>411</v>
      </c>
      <c r="J274">
        <v>1</v>
      </c>
      <c r="K274">
        <f t="shared" si="12"/>
        <v>0.54736842105263162</v>
      </c>
      <c r="L274">
        <f t="shared" si="13"/>
        <v>0.43263157894736842</v>
      </c>
      <c r="M274">
        <f t="shared" si="14"/>
        <v>2.5473684210526315</v>
      </c>
    </row>
    <row r="275" spans="1:13" x14ac:dyDescent="0.3">
      <c r="A275" t="s">
        <v>565</v>
      </c>
      <c r="B275" t="s">
        <v>41</v>
      </c>
      <c r="C275">
        <v>0</v>
      </c>
      <c r="D275">
        <v>1774</v>
      </c>
      <c r="E275">
        <v>1173</v>
      </c>
      <c r="F275">
        <v>40</v>
      </c>
      <c r="G275">
        <v>3</v>
      </c>
      <c r="H275">
        <v>20</v>
      </c>
      <c r="I275">
        <v>532</v>
      </c>
      <c r="J275">
        <v>6</v>
      </c>
      <c r="K275">
        <f t="shared" si="12"/>
        <v>0.66121758737316794</v>
      </c>
      <c r="L275">
        <f t="shared" si="13"/>
        <v>0.29988726042841035</v>
      </c>
      <c r="M275">
        <f t="shared" si="14"/>
        <v>2.661217587373168</v>
      </c>
    </row>
    <row r="276" spans="1:13" x14ac:dyDescent="0.3">
      <c r="A276" t="s">
        <v>1079</v>
      </c>
      <c r="C276">
        <v>11694</v>
      </c>
      <c r="D276">
        <v>6930</v>
      </c>
      <c r="E276">
        <v>4266</v>
      </c>
      <c r="F276">
        <v>165</v>
      </c>
      <c r="G276">
        <v>27</v>
      </c>
      <c r="H276">
        <v>57</v>
      </c>
      <c r="I276">
        <v>2398</v>
      </c>
      <c r="J276">
        <v>17</v>
      </c>
      <c r="K276">
        <f t="shared" si="12"/>
        <v>0.61558441558441557</v>
      </c>
      <c r="L276">
        <f t="shared" si="13"/>
        <v>0.34603174603174602</v>
      </c>
      <c r="M276">
        <f t="shared" si="14"/>
        <v>2.6155844155844155</v>
      </c>
    </row>
    <row r="277" spans="1:13" x14ac:dyDescent="0.3">
      <c r="A277" t="s">
        <v>567</v>
      </c>
      <c r="B277" t="s">
        <v>568</v>
      </c>
      <c r="C277">
        <v>574</v>
      </c>
      <c r="D277">
        <v>198</v>
      </c>
      <c r="E277">
        <v>105</v>
      </c>
      <c r="F277">
        <v>9</v>
      </c>
      <c r="G277">
        <v>3</v>
      </c>
      <c r="H277">
        <v>2</v>
      </c>
      <c r="I277">
        <v>78</v>
      </c>
      <c r="J277">
        <v>1</v>
      </c>
      <c r="K277">
        <f t="shared" si="12"/>
        <v>0.53030303030303028</v>
      </c>
      <c r="L277">
        <f t="shared" si="13"/>
        <v>0.39393939393939392</v>
      </c>
      <c r="M277">
        <f t="shared" si="14"/>
        <v>2.5303030303030303</v>
      </c>
    </row>
    <row r="278" spans="1:13" x14ac:dyDescent="0.3">
      <c r="A278" t="s">
        <v>569</v>
      </c>
      <c r="B278" t="s">
        <v>570</v>
      </c>
      <c r="C278">
        <v>2599</v>
      </c>
      <c r="D278">
        <v>773</v>
      </c>
      <c r="E278">
        <v>384</v>
      </c>
      <c r="F278">
        <v>25</v>
      </c>
      <c r="G278">
        <v>2</v>
      </c>
      <c r="H278">
        <v>12</v>
      </c>
      <c r="I278">
        <v>348</v>
      </c>
      <c r="J278">
        <v>2</v>
      </c>
      <c r="K278">
        <f t="shared" si="12"/>
        <v>0.49676584734799484</v>
      </c>
      <c r="L278">
        <f t="shared" si="13"/>
        <v>0.45019404915912031</v>
      </c>
      <c r="M278">
        <f t="shared" si="14"/>
        <v>2.4967658473479948</v>
      </c>
    </row>
    <row r="279" spans="1:13" x14ac:dyDescent="0.3">
      <c r="A279" t="s">
        <v>571</v>
      </c>
      <c r="B279" t="s">
        <v>572</v>
      </c>
      <c r="C279">
        <v>1415</v>
      </c>
      <c r="D279">
        <v>470</v>
      </c>
      <c r="E279">
        <v>218</v>
      </c>
      <c r="F279">
        <v>17</v>
      </c>
      <c r="G279">
        <v>1</v>
      </c>
      <c r="H279">
        <v>8</v>
      </c>
      <c r="I279">
        <v>225</v>
      </c>
      <c r="J279">
        <v>1</v>
      </c>
      <c r="K279">
        <f t="shared" si="12"/>
        <v>0.46382978723404256</v>
      </c>
      <c r="L279">
        <f t="shared" si="13"/>
        <v>0.47872340425531917</v>
      </c>
      <c r="M279">
        <f t="shared" si="14"/>
        <v>0.47872340425531917</v>
      </c>
    </row>
    <row r="280" spans="1:13" x14ac:dyDescent="0.3">
      <c r="A280" t="s">
        <v>573</v>
      </c>
      <c r="B280" t="s">
        <v>574</v>
      </c>
      <c r="C280">
        <v>1545</v>
      </c>
      <c r="D280">
        <v>759</v>
      </c>
      <c r="E280">
        <v>347</v>
      </c>
      <c r="F280">
        <v>13</v>
      </c>
      <c r="G280">
        <v>1</v>
      </c>
      <c r="H280">
        <v>4</v>
      </c>
      <c r="I280">
        <v>393</v>
      </c>
      <c r="J280">
        <v>1</v>
      </c>
      <c r="K280">
        <f t="shared" si="12"/>
        <v>0.45718050065876153</v>
      </c>
      <c r="L280">
        <f t="shared" si="13"/>
        <v>0.51778656126482214</v>
      </c>
      <c r="M280">
        <f t="shared" si="14"/>
        <v>0.51778656126482214</v>
      </c>
    </row>
    <row r="281" spans="1:13" x14ac:dyDescent="0.3">
      <c r="A281" t="s">
        <v>575</v>
      </c>
      <c r="B281" t="s">
        <v>576</v>
      </c>
      <c r="C281">
        <v>1429</v>
      </c>
      <c r="D281">
        <v>657</v>
      </c>
      <c r="E281">
        <v>289</v>
      </c>
      <c r="F281">
        <v>9</v>
      </c>
      <c r="G281">
        <v>1</v>
      </c>
      <c r="H281">
        <v>3</v>
      </c>
      <c r="I281">
        <v>350</v>
      </c>
      <c r="J281">
        <v>5</v>
      </c>
      <c r="K281">
        <f t="shared" si="12"/>
        <v>0.43987823439878232</v>
      </c>
      <c r="L281">
        <f t="shared" si="13"/>
        <v>0.53272450532724502</v>
      </c>
      <c r="M281">
        <f t="shared" si="14"/>
        <v>0.53272450532724502</v>
      </c>
    </row>
    <row r="282" spans="1:13" x14ac:dyDescent="0.3">
      <c r="A282" t="s">
        <v>577</v>
      </c>
      <c r="B282" t="s">
        <v>578</v>
      </c>
      <c r="C282">
        <v>1774</v>
      </c>
      <c r="D282">
        <v>727</v>
      </c>
      <c r="E282">
        <v>339</v>
      </c>
      <c r="F282">
        <v>16</v>
      </c>
      <c r="G282">
        <v>2</v>
      </c>
      <c r="H282">
        <v>7</v>
      </c>
      <c r="I282">
        <v>363</v>
      </c>
      <c r="J282">
        <v>0</v>
      </c>
      <c r="K282">
        <f t="shared" si="12"/>
        <v>0.46629986244841815</v>
      </c>
      <c r="L282">
        <f t="shared" si="13"/>
        <v>0.49931224209078406</v>
      </c>
      <c r="M282">
        <f t="shared" si="14"/>
        <v>0.49931224209078406</v>
      </c>
    </row>
    <row r="283" spans="1:13" x14ac:dyDescent="0.3">
      <c r="A283" t="s">
        <v>579</v>
      </c>
      <c r="B283" t="s">
        <v>580</v>
      </c>
      <c r="C283">
        <v>3070</v>
      </c>
      <c r="D283">
        <v>1179</v>
      </c>
      <c r="E283">
        <v>601</v>
      </c>
      <c r="F283">
        <v>34</v>
      </c>
      <c r="G283">
        <v>2</v>
      </c>
      <c r="H283">
        <v>10</v>
      </c>
      <c r="I283">
        <v>532</v>
      </c>
      <c r="J283">
        <v>0</v>
      </c>
      <c r="K283">
        <f t="shared" si="12"/>
        <v>0.50975402883799825</v>
      </c>
      <c r="L283">
        <f t="shared" si="13"/>
        <v>0.45122985581000846</v>
      </c>
      <c r="M283">
        <f t="shared" si="14"/>
        <v>2.5097540288379983</v>
      </c>
    </row>
    <row r="284" spans="1:13" x14ac:dyDescent="0.3">
      <c r="A284" t="s">
        <v>581</v>
      </c>
      <c r="B284" t="s">
        <v>41</v>
      </c>
      <c r="C284">
        <v>0</v>
      </c>
      <c r="D284">
        <v>1456</v>
      </c>
      <c r="E284">
        <v>818</v>
      </c>
      <c r="F284">
        <v>47</v>
      </c>
      <c r="G284">
        <v>4</v>
      </c>
      <c r="H284">
        <v>15</v>
      </c>
      <c r="I284">
        <v>565</v>
      </c>
      <c r="J284">
        <v>7</v>
      </c>
      <c r="K284">
        <f t="shared" si="12"/>
        <v>0.56181318681318682</v>
      </c>
      <c r="L284">
        <f t="shared" si="13"/>
        <v>0.38804945054945056</v>
      </c>
      <c r="M284">
        <f t="shared" si="14"/>
        <v>2.561813186813187</v>
      </c>
    </row>
    <row r="285" spans="1:13" x14ac:dyDescent="0.3">
      <c r="A285" t="s">
        <v>1080</v>
      </c>
      <c r="C285">
        <v>12406</v>
      </c>
      <c r="D285">
        <v>7501</v>
      </c>
      <c r="E285">
        <v>3857</v>
      </c>
      <c r="F285">
        <v>210</v>
      </c>
      <c r="G285">
        <v>20</v>
      </c>
      <c r="H285">
        <v>71</v>
      </c>
      <c r="I285">
        <v>3323</v>
      </c>
      <c r="J285">
        <v>20</v>
      </c>
      <c r="K285">
        <f t="shared" si="12"/>
        <v>0.51419810691907741</v>
      </c>
      <c r="L285">
        <f t="shared" si="13"/>
        <v>0.44300759898680175</v>
      </c>
      <c r="M285">
        <f t="shared" si="14"/>
        <v>2.5141981069190775</v>
      </c>
    </row>
    <row r="286" spans="1:13" x14ac:dyDescent="0.3">
      <c r="A286" t="s">
        <v>583</v>
      </c>
      <c r="B286" t="s">
        <v>584</v>
      </c>
      <c r="C286">
        <v>534</v>
      </c>
      <c r="D286">
        <v>229</v>
      </c>
      <c r="E286">
        <v>105</v>
      </c>
      <c r="F286">
        <v>5</v>
      </c>
      <c r="G286">
        <v>1</v>
      </c>
      <c r="H286">
        <v>1</v>
      </c>
      <c r="I286">
        <v>115</v>
      </c>
      <c r="J286">
        <v>2</v>
      </c>
      <c r="K286">
        <f t="shared" si="12"/>
        <v>0.45851528384279477</v>
      </c>
      <c r="L286">
        <f t="shared" si="13"/>
        <v>0.50218340611353707</v>
      </c>
      <c r="M286">
        <f t="shared" si="14"/>
        <v>0.50218340611353707</v>
      </c>
    </row>
    <row r="287" spans="1:13" x14ac:dyDescent="0.3">
      <c r="A287" t="s">
        <v>585</v>
      </c>
      <c r="B287" t="s">
        <v>586</v>
      </c>
      <c r="C287">
        <v>628</v>
      </c>
      <c r="D287">
        <v>346</v>
      </c>
      <c r="E287">
        <v>160</v>
      </c>
      <c r="F287">
        <v>4</v>
      </c>
      <c r="G287">
        <v>1</v>
      </c>
      <c r="H287">
        <v>2</v>
      </c>
      <c r="I287">
        <v>178</v>
      </c>
      <c r="J287">
        <v>1</v>
      </c>
      <c r="K287">
        <f t="shared" si="12"/>
        <v>0.46242774566473988</v>
      </c>
      <c r="L287">
        <f t="shared" si="13"/>
        <v>0.51445086705202314</v>
      </c>
      <c r="M287">
        <f t="shared" si="14"/>
        <v>0.51445086705202314</v>
      </c>
    </row>
    <row r="288" spans="1:13" x14ac:dyDescent="0.3">
      <c r="A288" t="s">
        <v>587</v>
      </c>
      <c r="B288" t="s">
        <v>588</v>
      </c>
      <c r="C288">
        <v>1539</v>
      </c>
      <c r="D288">
        <v>618</v>
      </c>
      <c r="E288">
        <v>275</v>
      </c>
      <c r="F288">
        <v>33</v>
      </c>
      <c r="G288">
        <v>5</v>
      </c>
      <c r="H288">
        <v>7</v>
      </c>
      <c r="I288">
        <v>298</v>
      </c>
      <c r="J288">
        <v>0</v>
      </c>
      <c r="K288">
        <f t="shared" si="12"/>
        <v>0.44498381877022652</v>
      </c>
      <c r="L288">
        <f t="shared" si="13"/>
        <v>0.48220064724919093</v>
      </c>
      <c r="M288">
        <f t="shared" si="14"/>
        <v>0.48220064724919093</v>
      </c>
    </row>
    <row r="289" spans="1:13" x14ac:dyDescent="0.3">
      <c r="A289" t="s">
        <v>589</v>
      </c>
      <c r="B289" t="s">
        <v>590</v>
      </c>
      <c r="C289">
        <v>1900</v>
      </c>
      <c r="D289">
        <v>651</v>
      </c>
      <c r="E289">
        <v>381</v>
      </c>
      <c r="F289">
        <v>20</v>
      </c>
      <c r="G289">
        <v>2</v>
      </c>
      <c r="H289">
        <v>0</v>
      </c>
      <c r="I289">
        <v>244</v>
      </c>
      <c r="J289">
        <v>4</v>
      </c>
      <c r="K289">
        <f t="shared" si="12"/>
        <v>0.58525345622119818</v>
      </c>
      <c r="L289">
        <f t="shared" si="13"/>
        <v>0.37480798771121354</v>
      </c>
      <c r="M289">
        <f t="shared" si="14"/>
        <v>2.5852534562211984</v>
      </c>
    </row>
    <row r="290" spans="1:13" x14ac:dyDescent="0.3">
      <c r="A290" t="s">
        <v>591</v>
      </c>
      <c r="B290" t="s">
        <v>592</v>
      </c>
      <c r="C290">
        <v>1675</v>
      </c>
      <c r="D290">
        <v>469</v>
      </c>
      <c r="E290">
        <v>258</v>
      </c>
      <c r="F290">
        <v>16</v>
      </c>
      <c r="G290">
        <v>3</v>
      </c>
      <c r="H290">
        <v>5</v>
      </c>
      <c r="I290">
        <v>186</v>
      </c>
      <c r="J290">
        <v>1</v>
      </c>
      <c r="K290">
        <f t="shared" si="12"/>
        <v>0.55010660980810233</v>
      </c>
      <c r="L290">
        <f t="shared" si="13"/>
        <v>0.39658848614072495</v>
      </c>
      <c r="M290">
        <f t="shared" si="14"/>
        <v>2.5501066098081022</v>
      </c>
    </row>
    <row r="291" spans="1:13" x14ac:dyDescent="0.3">
      <c r="A291" t="s">
        <v>593</v>
      </c>
      <c r="B291" t="s">
        <v>594</v>
      </c>
      <c r="C291">
        <v>1134</v>
      </c>
      <c r="D291">
        <v>304</v>
      </c>
      <c r="E291">
        <v>175</v>
      </c>
      <c r="F291">
        <v>14</v>
      </c>
      <c r="G291">
        <v>3</v>
      </c>
      <c r="H291">
        <v>0</v>
      </c>
      <c r="I291">
        <v>112</v>
      </c>
      <c r="J291">
        <v>0</v>
      </c>
      <c r="K291">
        <f t="shared" si="12"/>
        <v>0.57565789473684215</v>
      </c>
      <c r="L291">
        <f t="shared" si="13"/>
        <v>0.36842105263157893</v>
      </c>
      <c r="M291">
        <f t="shared" si="14"/>
        <v>2.575657894736842</v>
      </c>
    </row>
    <row r="292" spans="1:13" x14ac:dyDescent="0.3">
      <c r="A292" t="s">
        <v>595</v>
      </c>
      <c r="B292" t="s">
        <v>596</v>
      </c>
      <c r="C292">
        <v>746</v>
      </c>
      <c r="D292">
        <v>315</v>
      </c>
      <c r="E292">
        <v>193</v>
      </c>
      <c r="F292">
        <v>6</v>
      </c>
      <c r="G292">
        <v>1</v>
      </c>
      <c r="H292">
        <v>2</v>
      </c>
      <c r="I292">
        <v>113</v>
      </c>
      <c r="J292">
        <v>0</v>
      </c>
      <c r="K292">
        <f t="shared" si="12"/>
        <v>0.61269841269841274</v>
      </c>
      <c r="L292">
        <f t="shared" si="13"/>
        <v>0.35873015873015873</v>
      </c>
      <c r="M292">
        <f t="shared" si="14"/>
        <v>2.6126984126984127</v>
      </c>
    </row>
    <row r="293" spans="1:13" x14ac:dyDescent="0.3">
      <c r="A293" t="s">
        <v>597</v>
      </c>
      <c r="B293" t="s">
        <v>598</v>
      </c>
      <c r="C293">
        <v>1343</v>
      </c>
      <c r="D293">
        <v>609</v>
      </c>
      <c r="E293">
        <v>311</v>
      </c>
      <c r="F293">
        <v>16</v>
      </c>
      <c r="G293">
        <v>2</v>
      </c>
      <c r="H293">
        <v>1</v>
      </c>
      <c r="I293">
        <v>277</v>
      </c>
      <c r="J293">
        <v>2</v>
      </c>
      <c r="K293">
        <f t="shared" si="12"/>
        <v>0.51067323481116589</v>
      </c>
      <c r="L293">
        <f t="shared" si="13"/>
        <v>0.4548440065681445</v>
      </c>
      <c r="M293">
        <f t="shared" si="14"/>
        <v>2.5106732348111658</v>
      </c>
    </row>
    <row r="294" spans="1:13" x14ac:dyDescent="0.3">
      <c r="A294" t="s">
        <v>599</v>
      </c>
      <c r="B294" t="s">
        <v>600</v>
      </c>
      <c r="C294">
        <v>1395</v>
      </c>
      <c r="D294">
        <v>464</v>
      </c>
      <c r="E294">
        <v>247</v>
      </c>
      <c r="F294">
        <v>16</v>
      </c>
      <c r="G294">
        <v>2</v>
      </c>
      <c r="H294">
        <v>4</v>
      </c>
      <c r="I294">
        <v>195</v>
      </c>
      <c r="J294">
        <v>0</v>
      </c>
      <c r="K294">
        <f t="shared" si="12"/>
        <v>0.53232758620689657</v>
      </c>
      <c r="L294">
        <f t="shared" si="13"/>
        <v>0.42025862068965519</v>
      </c>
      <c r="M294">
        <f t="shared" si="14"/>
        <v>2.5323275862068968</v>
      </c>
    </row>
    <row r="295" spans="1:13" x14ac:dyDescent="0.3">
      <c r="A295" t="s">
        <v>601</v>
      </c>
      <c r="B295" t="s">
        <v>41</v>
      </c>
      <c r="C295">
        <v>0</v>
      </c>
      <c r="D295">
        <v>1234</v>
      </c>
      <c r="E295">
        <v>758</v>
      </c>
      <c r="F295">
        <v>33</v>
      </c>
      <c r="G295">
        <v>7</v>
      </c>
      <c r="H295">
        <v>10</v>
      </c>
      <c r="I295">
        <v>423</v>
      </c>
      <c r="J295">
        <v>3</v>
      </c>
      <c r="K295">
        <f t="shared" si="12"/>
        <v>0.61426256077795782</v>
      </c>
      <c r="L295">
        <f t="shared" si="13"/>
        <v>0.34278768233387358</v>
      </c>
      <c r="M295">
        <f t="shared" si="14"/>
        <v>2.6142625607779579</v>
      </c>
    </row>
    <row r="296" spans="1:13" x14ac:dyDescent="0.3">
      <c r="A296" t="s">
        <v>1081</v>
      </c>
      <c r="C296">
        <v>10894</v>
      </c>
      <c r="D296">
        <v>6291</v>
      </c>
      <c r="E296">
        <v>3490</v>
      </c>
      <c r="F296">
        <v>195</v>
      </c>
      <c r="G296">
        <v>28</v>
      </c>
      <c r="H296">
        <v>38</v>
      </c>
      <c r="I296">
        <v>2523</v>
      </c>
      <c r="J296">
        <v>17</v>
      </c>
      <c r="K296">
        <f t="shared" si="12"/>
        <v>0.55476076935304408</v>
      </c>
      <c r="L296">
        <f t="shared" si="13"/>
        <v>0.40104911778731522</v>
      </c>
      <c r="M296">
        <f t="shared" si="14"/>
        <v>2.5547607693530443</v>
      </c>
    </row>
    <row r="297" spans="1:13" x14ac:dyDescent="0.3">
      <c r="A297" t="s">
        <v>603</v>
      </c>
      <c r="B297" t="s">
        <v>604</v>
      </c>
      <c r="C297">
        <v>1686</v>
      </c>
      <c r="D297">
        <v>793</v>
      </c>
      <c r="E297">
        <v>394</v>
      </c>
      <c r="F297">
        <v>7</v>
      </c>
      <c r="G297">
        <v>3</v>
      </c>
      <c r="H297">
        <v>7</v>
      </c>
      <c r="I297">
        <v>379</v>
      </c>
      <c r="J297">
        <v>3</v>
      </c>
      <c r="K297">
        <f t="shared" si="12"/>
        <v>0.49684741488020179</v>
      </c>
      <c r="L297">
        <f t="shared" si="13"/>
        <v>0.47793190416141235</v>
      </c>
      <c r="M297">
        <f t="shared" si="14"/>
        <v>2.496847414880202</v>
      </c>
    </row>
    <row r="298" spans="1:13" x14ac:dyDescent="0.3">
      <c r="A298" t="s">
        <v>605</v>
      </c>
      <c r="B298" t="s">
        <v>606</v>
      </c>
      <c r="C298">
        <v>1080</v>
      </c>
      <c r="D298">
        <v>606</v>
      </c>
      <c r="E298">
        <v>303</v>
      </c>
      <c r="F298">
        <v>8</v>
      </c>
      <c r="G298">
        <v>1</v>
      </c>
      <c r="H298">
        <v>3</v>
      </c>
      <c r="I298">
        <v>288</v>
      </c>
      <c r="J298">
        <v>3</v>
      </c>
      <c r="K298">
        <f t="shared" si="12"/>
        <v>0.5</v>
      </c>
      <c r="L298">
        <f t="shared" si="13"/>
        <v>0.47524752475247523</v>
      </c>
      <c r="M298">
        <f t="shared" si="14"/>
        <v>2.5</v>
      </c>
    </row>
    <row r="299" spans="1:13" x14ac:dyDescent="0.3">
      <c r="A299" t="s">
        <v>607</v>
      </c>
      <c r="B299" t="s">
        <v>608</v>
      </c>
      <c r="C299">
        <v>1770</v>
      </c>
      <c r="D299">
        <v>832</v>
      </c>
      <c r="E299">
        <v>446</v>
      </c>
      <c r="F299">
        <v>16</v>
      </c>
      <c r="G299">
        <v>3</v>
      </c>
      <c r="H299">
        <v>1</v>
      </c>
      <c r="I299">
        <v>366</v>
      </c>
      <c r="J299">
        <v>0</v>
      </c>
      <c r="K299">
        <f t="shared" si="12"/>
        <v>0.53605769230769229</v>
      </c>
      <c r="L299">
        <f t="shared" si="13"/>
        <v>0.43990384615384615</v>
      </c>
      <c r="M299">
        <f t="shared" si="14"/>
        <v>2.5360576923076925</v>
      </c>
    </row>
    <row r="300" spans="1:13" x14ac:dyDescent="0.3">
      <c r="A300" t="s">
        <v>609</v>
      </c>
      <c r="B300" t="s">
        <v>610</v>
      </c>
      <c r="C300">
        <v>1658</v>
      </c>
      <c r="D300">
        <v>673</v>
      </c>
      <c r="E300">
        <v>312</v>
      </c>
      <c r="F300">
        <v>20</v>
      </c>
      <c r="G300">
        <v>0</v>
      </c>
      <c r="H300">
        <v>5</v>
      </c>
      <c r="I300">
        <v>334</v>
      </c>
      <c r="J300">
        <v>2</v>
      </c>
      <c r="K300">
        <f t="shared" si="12"/>
        <v>0.46359583952451711</v>
      </c>
      <c r="L300">
        <f t="shared" si="13"/>
        <v>0.49628528974739972</v>
      </c>
      <c r="M300">
        <f t="shared" si="14"/>
        <v>0.49628528974739972</v>
      </c>
    </row>
    <row r="301" spans="1:13" x14ac:dyDescent="0.3">
      <c r="A301" t="s">
        <v>611</v>
      </c>
      <c r="B301" t="s">
        <v>612</v>
      </c>
      <c r="C301">
        <v>2068</v>
      </c>
      <c r="D301">
        <v>946</v>
      </c>
      <c r="E301">
        <v>495</v>
      </c>
      <c r="F301">
        <v>24</v>
      </c>
      <c r="G301">
        <v>3</v>
      </c>
      <c r="H301">
        <v>2</v>
      </c>
      <c r="I301">
        <v>419</v>
      </c>
      <c r="J301">
        <v>3</v>
      </c>
      <c r="K301">
        <f t="shared" si="12"/>
        <v>0.52325581395348841</v>
      </c>
      <c r="L301">
        <f t="shared" si="13"/>
        <v>0.44291754756871038</v>
      </c>
      <c r="M301">
        <f t="shared" si="14"/>
        <v>2.5232558139534884</v>
      </c>
    </row>
    <row r="302" spans="1:13" x14ac:dyDescent="0.3">
      <c r="A302" t="s">
        <v>613</v>
      </c>
      <c r="B302" t="s">
        <v>614</v>
      </c>
      <c r="C302">
        <v>1223</v>
      </c>
      <c r="D302">
        <v>503</v>
      </c>
      <c r="E302">
        <v>260</v>
      </c>
      <c r="F302">
        <v>15</v>
      </c>
      <c r="G302">
        <v>0</v>
      </c>
      <c r="H302">
        <v>3</v>
      </c>
      <c r="I302">
        <v>222</v>
      </c>
      <c r="J302">
        <v>3</v>
      </c>
      <c r="K302">
        <f t="shared" si="12"/>
        <v>0.51689860834990065</v>
      </c>
      <c r="L302">
        <f t="shared" si="13"/>
        <v>0.44135188866799202</v>
      </c>
      <c r="M302">
        <f t="shared" si="14"/>
        <v>2.5168986083499005</v>
      </c>
    </row>
    <row r="303" spans="1:13" x14ac:dyDescent="0.3">
      <c r="A303" t="s">
        <v>615</v>
      </c>
      <c r="B303" t="s">
        <v>616</v>
      </c>
      <c r="C303">
        <v>743</v>
      </c>
      <c r="D303">
        <v>275</v>
      </c>
      <c r="E303">
        <v>153</v>
      </c>
      <c r="F303">
        <v>6</v>
      </c>
      <c r="G303">
        <v>0</v>
      </c>
      <c r="H303">
        <v>1</v>
      </c>
      <c r="I303">
        <v>113</v>
      </c>
      <c r="J303">
        <v>2</v>
      </c>
      <c r="K303">
        <f t="shared" si="12"/>
        <v>0.55636363636363639</v>
      </c>
      <c r="L303">
        <f t="shared" si="13"/>
        <v>0.41090909090909089</v>
      </c>
      <c r="M303">
        <f t="shared" si="14"/>
        <v>2.5563636363636366</v>
      </c>
    </row>
    <row r="304" spans="1:13" x14ac:dyDescent="0.3">
      <c r="A304" t="s">
        <v>617</v>
      </c>
      <c r="B304" t="s">
        <v>618</v>
      </c>
      <c r="C304">
        <v>891</v>
      </c>
      <c r="D304">
        <v>380</v>
      </c>
      <c r="E304">
        <v>177</v>
      </c>
      <c r="F304">
        <v>10</v>
      </c>
      <c r="G304">
        <v>0</v>
      </c>
      <c r="H304">
        <v>2</v>
      </c>
      <c r="I304">
        <v>190</v>
      </c>
      <c r="J304">
        <v>1</v>
      </c>
      <c r="K304">
        <f t="shared" si="12"/>
        <v>0.46578947368421053</v>
      </c>
      <c r="L304">
        <f t="shared" si="13"/>
        <v>0.5</v>
      </c>
      <c r="M304">
        <f t="shared" si="14"/>
        <v>0.5</v>
      </c>
    </row>
    <row r="305" spans="1:13" x14ac:dyDescent="0.3">
      <c r="A305" t="s">
        <v>619</v>
      </c>
      <c r="B305" t="s">
        <v>620</v>
      </c>
      <c r="C305">
        <v>1203</v>
      </c>
      <c r="D305">
        <v>574</v>
      </c>
      <c r="E305">
        <v>321</v>
      </c>
      <c r="F305">
        <v>8</v>
      </c>
      <c r="G305">
        <v>3</v>
      </c>
      <c r="H305">
        <v>2</v>
      </c>
      <c r="I305">
        <v>238</v>
      </c>
      <c r="J305">
        <v>2</v>
      </c>
      <c r="K305">
        <f t="shared" si="12"/>
        <v>0.55923344947735187</v>
      </c>
      <c r="L305">
        <f t="shared" si="13"/>
        <v>0.41463414634146339</v>
      </c>
      <c r="M305">
        <f t="shared" si="14"/>
        <v>2.5592334494773521</v>
      </c>
    </row>
    <row r="306" spans="1:13" x14ac:dyDescent="0.3">
      <c r="A306" t="s">
        <v>621</v>
      </c>
      <c r="B306" t="s">
        <v>41</v>
      </c>
      <c r="C306">
        <v>0</v>
      </c>
      <c r="D306">
        <v>1727</v>
      </c>
      <c r="E306">
        <v>1024</v>
      </c>
      <c r="F306">
        <v>40</v>
      </c>
      <c r="G306">
        <v>4</v>
      </c>
      <c r="H306">
        <v>8</v>
      </c>
      <c r="I306">
        <v>646</v>
      </c>
      <c r="J306">
        <v>5</v>
      </c>
      <c r="K306">
        <f t="shared" si="12"/>
        <v>0.59293572669368844</v>
      </c>
      <c r="L306">
        <f t="shared" si="13"/>
        <v>0.37405906195715111</v>
      </c>
      <c r="M306">
        <f t="shared" si="14"/>
        <v>2.5929357266936885</v>
      </c>
    </row>
    <row r="307" spans="1:13" x14ac:dyDescent="0.3">
      <c r="A307" t="s">
        <v>1082</v>
      </c>
      <c r="C307">
        <v>12322</v>
      </c>
      <c r="D307">
        <v>8553</v>
      </c>
      <c r="E307">
        <v>4644</v>
      </c>
      <c r="F307">
        <v>179</v>
      </c>
      <c r="G307">
        <v>18</v>
      </c>
      <c r="H307">
        <v>42</v>
      </c>
      <c r="I307">
        <v>3642</v>
      </c>
      <c r="J307">
        <v>28</v>
      </c>
      <c r="K307">
        <f t="shared" si="12"/>
        <v>0.5429673798667134</v>
      </c>
      <c r="L307">
        <f t="shared" si="13"/>
        <v>0.42581550333216417</v>
      </c>
      <c r="M307">
        <f t="shared" si="14"/>
        <v>2.5429673798667132</v>
      </c>
    </row>
    <row r="308" spans="1:13" x14ac:dyDescent="0.3">
      <c r="A308" t="s">
        <v>623</v>
      </c>
      <c r="B308" t="s">
        <v>624</v>
      </c>
      <c r="C308">
        <v>2162</v>
      </c>
      <c r="D308">
        <v>913</v>
      </c>
      <c r="E308">
        <v>391</v>
      </c>
      <c r="F308">
        <v>31</v>
      </c>
      <c r="G308">
        <v>3</v>
      </c>
      <c r="H308">
        <v>5</v>
      </c>
      <c r="I308">
        <v>476</v>
      </c>
      <c r="J308">
        <v>7</v>
      </c>
      <c r="K308">
        <f t="shared" si="12"/>
        <v>0.42825848849945236</v>
      </c>
      <c r="L308">
        <f t="shared" si="13"/>
        <v>0.52135815991237677</v>
      </c>
      <c r="M308">
        <f t="shared" si="14"/>
        <v>0.52135815991237677</v>
      </c>
    </row>
    <row r="309" spans="1:13" x14ac:dyDescent="0.3">
      <c r="A309" t="s">
        <v>625</v>
      </c>
      <c r="B309" t="s">
        <v>626</v>
      </c>
      <c r="C309">
        <v>1394</v>
      </c>
      <c r="D309">
        <v>617</v>
      </c>
      <c r="E309">
        <v>308</v>
      </c>
      <c r="F309">
        <v>23</v>
      </c>
      <c r="G309">
        <v>1</v>
      </c>
      <c r="H309">
        <v>6</v>
      </c>
      <c r="I309">
        <v>277</v>
      </c>
      <c r="J309">
        <v>2</v>
      </c>
      <c r="K309">
        <f t="shared" si="12"/>
        <v>0.49918962722852511</v>
      </c>
      <c r="L309">
        <f t="shared" si="13"/>
        <v>0.44894651539708263</v>
      </c>
      <c r="M309">
        <f t="shared" si="14"/>
        <v>2.499189627228525</v>
      </c>
    </row>
    <row r="310" spans="1:13" x14ac:dyDescent="0.3">
      <c r="A310" t="s">
        <v>627</v>
      </c>
      <c r="B310" t="s">
        <v>628</v>
      </c>
      <c r="C310">
        <v>3229</v>
      </c>
      <c r="D310">
        <v>1580</v>
      </c>
      <c r="E310">
        <v>570</v>
      </c>
      <c r="F310">
        <v>44</v>
      </c>
      <c r="G310">
        <v>4</v>
      </c>
      <c r="H310">
        <v>7</v>
      </c>
      <c r="I310">
        <v>950</v>
      </c>
      <c r="J310">
        <v>5</v>
      </c>
      <c r="K310">
        <f t="shared" si="12"/>
        <v>0.36075949367088606</v>
      </c>
      <c r="L310">
        <f t="shared" si="13"/>
        <v>0.60126582278481011</v>
      </c>
      <c r="M310">
        <f t="shared" si="14"/>
        <v>0.60126582278481011</v>
      </c>
    </row>
    <row r="311" spans="1:13" x14ac:dyDescent="0.3">
      <c r="A311" t="s">
        <v>629</v>
      </c>
      <c r="B311" t="s">
        <v>630</v>
      </c>
      <c r="C311">
        <v>2010</v>
      </c>
      <c r="D311">
        <v>1030</v>
      </c>
      <c r="E311">
        <v>459</v>
      </c>
      <c r="F311">
        <v>36</v>
      </c>
      <c r="G311">
        <v>3</v>
      </c>
      <c r="H311">
        <v>8</v>
      </c>
      <c r="I311">
        <v>521</v>
      </c>
      <c r="J311">
        <v>3</v>
      </c>
      <c r="K311">
        <f t="shared" si="12"/>
        <v>0.44563106796116503</v>
      </c>
      <c r="L311">
        <f t="shared" si="13"/>
        <v>0.50582524271844664</v>
      </c>
      <c r="M311">
        <f t="shared" si="14"/>
        <v>0.50582524271844664</v>
      </c>
    </row>
    <row r="312" spans="1:13" x14ac:dyDescent="0.3">
      <c r="A312" t="s">
        <v>631</v>
      </c>
      <c r="B312" t="s">
        <v>632</v>
      </c>
      <c r="C312">
        <v>1827</v>
      </c>
      <c r="D312">
        <v>853</v>
      </c>
      <c r="E312">
        <v>381</v>
      </c>
      <c r="F312">
        <v>25</v>
      </c>
      <c r="G312">
        <v>1</v>
      </c>
      <c r="H312">
        <v>6</v>
      </c>
      <c r="I312">
        <v>437</v>
      </c>
      <c r="J312">
        <v>3</v>
      </c>
      <c r="K312">
        <f t="shared" si="12"/>
        <v>0.44665885111371628</v>
      </c>
      <c r="L312">
        <f t="shared" si="13"/>
        <v>0.51230949589683472</v>
      </c>
      <c r="M312">
        <f t="shared" si="14"/>
        <v>0.51230949589683472</v>
      </c>
    </row>
    <row r="313" spans="1:13" x14ac:dyDescent="0.3">
      <c r="A313" t="s">
        <v>633</v>
      </c>
      <c r="B313" t="s">
        <v>634</v>
      </c>
      <c r="C313">
        <v>1649</v>
      </c>
      <c r="D313">
        <v>816</v>
      </c>
      <c r="E313">
        <v>351</v>
      </c>
      <c r="F313">
        <v>24</v>
      </c>
      <c r="G313">
        <v>3</v>
      </c>
      <c r="H313">
        <v>2</v>
      </c>
      <c r="I313">
        <v>434</v>
      </c>
      <c r="J313">
        <v>2</v>
      </c>
      <c r="K313">
        <f t="shared" si="12"/>
        <v>0.43014705882352944</v>
      </c>
      <c r="L313">
        <f t="shared" si="13"/>
        <v>0.53186274509803921</v>
      </c>
      <c r="M313">
        <f t="shared" si="14"/>
        <v>0.53186274509803921</v>
      </c>
    </row>
    <row r="314" spans="1:13" x14ac:dyDescent="0.3">
      <c r="A314" t="s">
        <v>635</v>
      </c>
      <c r="B314" t="s">
        <v>41</v>
      </c>
      <c r="C314">
        <v>0</v>
      </c>
      <c r="D314">
        <v>1421</v>
      </c>
      <c r="E314">
        <v>675</v>
      </c>
      <c r="F314">
        <v>35</v>
      </c>
      <c r="G314">
        <v>3</v>
      </c>
      <c r="H314">
        <v>6</v>
      </c>
      <c r="I314">
        <v>695</v>
      </c>
      <c r="J314">
        <v>7</v>
      </c>
      <c r="K314">
        <f t="shared" si="12"/>
        <v>0.47501759324419424</v>
      </c>
      <c r="L314">
        <f t="shared" si="13"/>
        <v>0.48909218859957776</v>
      </c>
      <c r="M314">
        <f t="shared" si="14"/>
        <v>0.48909218859957776</v>
      </c>
    </row>
    <row r="315" spans="1:13" x14ac:dyDescent="0.3">
      <c r="A315" t="s">
        <v>1083</v>
      </c>
      <c r="C315">
        <v>12271</v>
      </c>
      <c r="D315">
        <v>8356</v>
      </c>
      <c r="E315">
        <v>3738</v>
      </c>
      <c r="F315">
        <v>247</v>
      </c>
      <c r="G315">
        <v>19</v>
      </c>
      <c r="H315">
        <v>49</v>
      </c>
      <c r="I315">
        <v>4274</v>
      </c>
      <c r="J315">
        <v>29</v>
      </c>
      <c r="K315">
        <f t="shared" si="12"/>
        <v>0.44734322642412638</v>
      </c>
      <c r="L315">
        <f t="shared" si="13"/>
        <v>0.5114887505983724</v>
      </c>
      <c r="M315">
        <f t="shared" si="14"/>
        <v>0.5114887505983724</v>
      </c>
    </row>
    <row r="316" spans="1:13" x14ac:dyDescent="0.3">
      <c r="A316" t="s">
        <v>637</v>
      </c>
      <c r="B316" t="s">
        <v>638</v>
      </c>
      <c r="C316">
        <v>2553</v>
      </c>
      <c r="D316">
        <v>1211</v>
      </c>
      <c r="E316">
        <v>505</v>
      </c>
      <c r="F316">
        <v>26</v>
      </c>
      <c r="G316">
        <v>5</v>
      </c>
      <c r="H316">
        <v>3</v>
      </c>
      <c r="I316">
        <v>667</v>
      </c>
      <c r="J316">
        <v>5</v>
      </c>
      <c r="K316">
        <f t="shared" si="12"/>
        <v>0.41701073492981006</v>
      </c>
      <c r="L316">
        <f t="shared" si="13"/>
        <v>0.55078447563996702</v>
      </c>
      <c r="M316">
        <f t="shared" si="14"/>
        <v>0.55078447563996702</v>
      </c>
    </row>
    <row r="317" spans="1:13" x14ac:dyDescent="0.3">
      <c r="A317" t="s">
        <v>639</v>
      </c>
      <c r="B317" t="s">
        <v>640</v>
      </c>
      <c r="C317">
        <v>2251</v>
      </c>
      <c r="D317">
        <v>1167</v>
      </c>
      <c r="E317">
        <v>475</v>
      </c>
      <c r="F317">
        <v>37</v>
      </c>
      <c r="G317">
        <v>5</v>
      </c>
      <c r="H317">
        <v>6</v>
      </c>
      <c r="I317">
        <v>639</v>
      </c>
      <c r="J317">
        <v>5</v>
      </c>
      <c r="K317">
        <f t="shared" si="12"/>
        <v>0.40702656383890318</v>
      </c>
      <c r="L317">
        <f t="shared" si="13"/>
        <v>0.54755784061696655</v>
      </c>
      <c r="M317">
        <f t="shared" si="14"/>
        <v>0.54755784061696655</v>
      </c>
    </row>
    <row r="318" spans="1:13" x14ac:dyDescent="0.3">
      <c r="A318" t="s">
        <v>641</v>
      </c>
      <c r="B318" t="s">
        <v>642</v>
      </c>
      <c r="C318">
        <v>1612</v>
      </c>
      <c r="D318">
        <v>675</v>
      </c>
      <c r="E318">
        <v>298</v>
      </c>
      <c r="F318">
        <v>32</v>
      </c>
      <c r="G318">
        <v>2</v>
      </c>
      <c r="H318">
        <v>5</v>
      </c>
      <c r="I318">
        <v>335</v>
      </c>
      <c r="J318">
        <v>3</v>
      </c>
      <c r="K318">
        <f t="shared" si="12"/>
        <v>0.44148148148148147</v>
      </c>
      <c r="L318">
        <f t="shared" si="13"/>
        <v>0.49629629629629629</v>
      </c>
      <c r="M318">
        <f t="shared" si="14"/>
        <v>0.49629629629629629</v>
      </c>
    </row>
    <row r="319" spans="1:13" x14ac:dyDescent="0.3">
      <c r="A319" t="s">
        <v>643</v>
      </c>
      <c r="B319" t="s">
        <v>644</v>
      </c>
      <c r="C319">
        <v>2569</v>
      </c>
      <c r="D319">
        <v>1265</v>
      </c>
      <c r="E319">
        <v>463</v>
      </c>
      <c r="F319">
        <v>31</v>
      </c>
      <c r="G319">
        <v>5</v>
      </c>
      <c r="H319">
        <v>5</v>
      </c>
      <c r="I319">
        <v>757</v>
      </c>
      <c r="J319">
        <v>4</v>
      </c>
      <c r="K319">
        <f t="shared" si="12"/>
        <v>0.36600790513833992</v>
      </c>
      <c r="L319">
        <f t="shared" si="13"/>
        <v>0.5984189723320158</v>
      </c>
      <c r="M319">
        <f t="shared" si="14"/>
        <v>0.5984189723320158</v>
      </c>
    </row>
    <row r="320" spans="1:13" x14ac:dyDescent="0.3">
      <c r="A320" t="s">
        <v>645</v>
      </c>
      <c r="B320" t="s">
        <v>646</v>
      </c>
      <c r="C320">
        <v>1898</v>
      </c>
      <c r="D320">
        <v>1055</v>
      </c>
      <c r="E320">
        <v>392</v>
      </c>
      <c r="F320">
        <v>34</v>
      </c>
      <c r="G320">
        <v>2</v>
      </c>
      <c r="H320">
        <v>3</v>
      </c>
      <c r="I320">
        <v>621</v>
      </c>
      <c r="J320">
        <v>3</v>
      </c>
      <c r="K320">
        <f t="shared" si="12"/>
        <v>0.37156398104265403</v>
      </c>
      <c r="L320">
        <f t="shared" si="13"/>
        <v>0.58862559241706158</v>
      </c>
      <c r="M320">
        <f t="shared" si="14"/>
        <v>0.58862559241706158</v>
      </c>
    </row>
    <row r="321" spans="1:13" x14ac:dyDescent="0.3">
      <c r="A321" t="s">
        <v>647</v>
      </c>
      <c r="B321" t="s">
        <v>648</v>
      </c>
      <c r="C321">
        <v>2637</v>
      </c>
      <c r="D321">
        <v>1141</v>
      </c>
      <c r="E321">
        <v>473</v>
      </c>
      <c r="F321">
        <v>37</v>
      </c>
      <c r="G321">
        <v>1</v>
      </c>
      <c r="H321">
        <v>10</v>
      </c>
      <c r="I321">
        <v>619</v>
      </c>
      <c r="J321">
        <v>1</v>
      </c>
      <c r="K321">
        <f t="shared" si="12"/>
        <v>0.41454864154250659</v>
      </c>
      <c r="L321">
        <f t="shared" si="13"/>
        <v>0.54250657318141982</v>
      </c>
      <c r="M321">
        <f t="shared" si="14"/>
        <v>0.54250657318141982</v>
      </c>
    </row>
    <row r="322" spans="1:13" x14ac:dyDescent="0.3">
      <c r="A322" t="s">
        <v>649</v>
      </c>
      <c r="B322" t="s">
        <v>41</v>
      </c>
      <c r="C322">
        <v>0</v>
      </c>
      <c r="D322">
        <v>1798</v>
      </c>
      <c r="E322">
        <v>853</v>
      </c>
      <c r="F322">
        <v>53</v>
      </c>
      <c r="G322">
        <v>3</v>
      </c>
      <c r="H322">
        <v>13</v>
      </c>
      <c r="I322">
        <v>864</v>
      </c>
      <c r="J322">
        <v>12</v>
      </c>
      <c r="K322">
        <f t="shared" ref="K322:K385" si="15">IF(D322="","",E322/D322)</f>
        <v>0.47441601779755282</v>
      </c>
      <c r="L322">
        <f t="shared" ref="L322:L385" si="16">IF(D322="","",I322/D322)</f>
        <v>0.48053392658509453</v>
      </c>
      <c r="M322">
        <f t="shared" ref="M322:M385" si="17">IF(K322="","",IF(D322=0,10,IF(K322=L322,9,IF(L322&gt;K322,L322,K322+2))))</f>
        <v>0.48053392658509453</v>
      </c>
    </row>
    <row r="323" spans="1:13" x14ac:dyDescent="0.3">
      <c r="A323" t="s">
        <v>1084</v>
      </c>
      <c r="C323">
        <v>13520</v>
      </c>
      <c r="D323">
        <v>9626</v>
      </c>
      <c r="E323">
        <v>4186</v>
      </c>
      <c r="F323">
        <v>287</v>
      </c>
      <c r="G323">
        <v>25</v>
      </c>
      <c r="H323">
        <v>54</v>
      </c>
      <c r="I323">
        <v>5038</v>
      </c>
      <c r="J323">
        <v>36</v>
      </c>
      <c r="K323">
        <f t="shared" si="15"/>
        <v>0.43486391024309162</v>
      </c>
      <c r="L323">
        <f t="shared" si="16"/>
        <v>0.52337419488884274</v>
      </c>
      <c r="M323">
        <f t="shared" si="17"/>
        <v>0.52337419488884274</v>
      </c>
    </row>
    <row r="324" spans="1:13" x14ac:dyDescent="0.3">
      <c r="A324" t="s">
        <v>651</v>
      </c>
      <c r="B324" t="s">
        <v>652</v>
      </c>
      <c r="C324">
        <v>1796</v>
      </c>
      <c r="D324">
        <v>779</v>
      </c>
      <c r="E324">
        <v>368</v>
      </c>
      <c r="F324">
        <v>25</v>
      </c>
      <c r="G324">
        <v>2</v>
      </c>
      <c r="H324">
        <v>3</v>
      </c>
      <c r="I324">
        <v>381</v>
      </c>
      <c r="J324">
        <v>0</v>
      </c>
      <c r="K324">
        <f t="shared" si="15"/>
        <v>0.47240051347881901</v>
      </c>
      <c r="L324">
        <f t="shared" si="16"/>
        <v>0.48908857509627729</v>
      </c>
      <c r="M324">
        <f t="shared" si="17"/>
        <v>0.48908857509627729</v>
      </c>
    </row>
    <row r="325" spans="1:13" x14ac:dyDescent="0.3">
      <c r="A325" t="s">
        <v>653</v>
      </c>
      <c r="B325" t="s">
        <v>654</v>
      </c>
      <c r="C325">
        <v>1433</v>
      </c>
      <c r="D325">
        <v>735</v>
      </c>
      <c r="E325">
        <v>339</v>
      </c>
      <c r="F325">
        <v>20</v>
      </c>
      <c r="G325">
        <v>0</v>
      </c>
      <c r="H325">
        <v>4</v>
      </c>
      <c r="I325">
        <v>371</v>
      </c>
      <c r="J325">
        <v>1</v>
      </c>
      <c r="K325">
        <f t="shared" si="15"/>
        <v>0.46122448979591835</v>
      </c>
      <c r="L325">
        <f t="shared" si="16"/>
        <v>0.50476190476190474</v>
      </c>
      <c r="M325">
        <f t="shared" si="17"/>
        <v>0.50476190476190474</v>
      </c>
    </row>
    <row r="326" spans="1:13" x14ac:dyDescent="0.3">
      <c r="A326" t="s">
        <v>655</v>
      </c>
      <c r="B326" t="s">
        <v>656</v>
      </c>
      <c r="C326">
        <v>936</v>
      </c>
      <c r="D326">
        <v>321</v>
      </c>
      <c r="E326">
        <v>152</v>
      </c>
      <c r="F326">
        <v>7</v>
      </c>
      <c r="G326">
        <v>0</v>
      </c>
      <c r="H326">
        <v>4</v>
      </c>
      <c r="I326">
        <v>158</v>
      </c>
      <c r="J326">
        <v>0</v>
      </c>
      <c r="K326">
        <f t="shared" si="15"/>
        <v>0.4735202492211838</v>
      </c>
      <c r="L326">
        <f t="shared" si="16"/>
        <v>0.49221183800623053</v>
      </c>
      <c r="M326">
        <f t="shared" si="17"/>
        <v>0.49221183800623053</v>
      </c>
    </row>
    <row r="327" spans="1:13" x14ac:dyDescent="0.3">
      <c r="A327" t="s">
        <v>657</v>
      </c>
      <c r="B327" t="s">
        <v>658</v>
      </c>
      <c r="C327">
        <v>1304</v>
      </c>
      <c r="D327">
        <v>555</v>
      </c>
      <c r="E327">
        <v>242</v>
      </c>
      <c r="F327">
        <v>21</v>
      </c>
      <c r="G327">
        <v>0</v>
      </c>
      <c r="H327">
        <v>4</v>
      </c>
      <c r="I327">
        <v>286</v>
      </c>
      <c r="J327">
        <v>2</v>
      </c>
      <c r="K327">
        <f t="shared" si="15"/>
        <v>0.43603603603603602</v>
      </c>
      <c r="L327">
        <f t="shared" si="16"/>
        <v>0.51531531531531527</v>
      </c>
      <c r="M327">
        <f t="shared" si="17"/>
        <v>0.51531531531531527</v>
      </c>
    </row>
    <row r="328" spans="1:13" x14ac:dyDescent="0.3">
      <c r="A328" t="s">
        <v>659</v>
      </c>
      <c r="B328" t="s">
        <v>660</v>
      </c>
      <c r="C328">
        <v>1315</v>
      </c>
      <c r="D328">
        <v>443</v>
      </c>
      <c r="E328">
        <v>216</v>
      </c>
      <c r="F328">
        <v>8</v>
      </c>
      <c r="G328">
        <v>2</v>
      </c>
      <c r="H328">
        <v>3</v>
      </c>
      <c r="I328">
        <v>212</v>
      </c>
      <c r="J328">
        <v>2</v>
      </c>
      <c r="K328">
        <f t="shared" si="15"/>
        <v>0.48758465011286684</v>
      </c>
      <c r="L328">
        <f t="shared" si="16"/>
        <v>0.47855530474040631</v>
      </c>
      <c r="M328">
        <f t="shared" si="17"/>
        <v>2.4875846501128667</v>
      </c>
    </row>
    <row r="329" spans="1:13" x14ac:dyDescent="0.3">
      <c r="A329" t="s">
        <v>661</v>
      </c>
      <c r="B329" t="s">
        <v>662</v>
      </c>
      <c r="C329">
        <v>1937</v>
      </c>
      <c r="D329">
        <v>790</v>
      </c>
      <c r="E329">
        <v>371</v>
      </c>
      <c r="F329">
        <v>27</v>
      </c>
      <c r="G329">
        <v>5</v>
      </c>
      <c r="H329">
        <v>2</v>
      </c>
      <c r="I329">
        <v>383</v>
      </c>
      <c r="J329">
        <v>2</v>
      </c>
      <c r="K329">
        <f t="shared" si="15"/>
        <v>0.46962025316455697</v>
      </c>
      <c r="L329">
        <f t="shared" si="16"/>
        <v>0.48481012658227846</v>
      </c>
      <c r="M329">
        <f t="shared" si="17"/>
        <v>0.48481012658227846</v>
      </c>
    </row>
    <row r="330" spans="1:13" x14ac:dyDescent="0.3">
      <c r="A330" t="s">
        <v>663</v>
      </c>
      <c r="B330" t="s">
        <v>664</v>
      </c>
      <c r="C330">
        <v>2542</v>
      </c>
      <c r="D330">
        <v>927</v>
      </c>
      <c r="E330">
        <v>438</v>
      </c>
      <c r="F330">
        <v>28</v>
      </c>
      <c r="G330">
        <v>0</v>
      </c>
      <c r="H330">
        <v>3</v>
      </c>
      <c r="I330">
        <v>449</v>
      </c>
      <c r="J330">
        <v>9</v>
      </c>
      <c r="K330">
        <f t="shared" si="15"/>
        <v>0.47249190938511326</v>
      </c>
      <c r="L330">
        <f t="shared" si="16"/>
        <v>0.48435814455231929</v>
      </c>
      <c r="M330">
        <f t="shared" si="17"/>
        <v>0.48435814455231929</v>
      </c>
    </row>
    <row r="331" spans="1:13" x14ac:dyDescent="0.3">
      <c r="A331" t="s">
        <v>665</v>
      </c>
      <c r="B331" t="s">
        <v>41</v>
      </c>
      <c r="C331">
        <v>0</v>
      </c>
      <c r="D331">
        <v>1200</v>
      </c>
      <c r="E331">
        <v>586</v>
      </c>
      <c r="F331">
        <v>34</v>
      </c>
      <c r="G331">
        <v>6</v>
      </c>
      <c r="H331">
        <v>7</v>
      </c>
      <c r="I331">
        <v>557</v>
      </c>
      <c r="J331">
        <v>10</v>
      </c>
      <c r="K331">
        <f t="shared" si="15"/>
        <v>0.48833333333333334</v>
      </c>
      <c r="L331">
        <f t="shared" si="16"/>
        <v>0.46416666666666667</v>
      </c>
      <c r="M331">
        <f t="shared" si="17"/>
        <v>2.4883333333333333</v>
      </c>
    </row>
    <row r="332" spans="1:13" x14ac:dyDescent="0.3">
      <c r="A332" t="s">
        <v>1086</v>
      </c>
      <c r="C332">
        <v>11263</v>
      </c>
      <c r="D332">
        <v>6789</v>
      </c>
      <c r="E332">
        <v>3278</v>
      </c>
      <c r="F332">
        <v>192</v>
      </c>
      <c r="G332">
        <v>18</v>
      </c>
      <c r="H332">
        <v>34</v>
      </c>
      <c r="I332">
        <v>3238</v>
      </c>
      <c r="J332">
        <v>29</v>
      </c>
      <c r="K332">
        <f t="shared" si="15"/>
        <v>0.48283988805420536</v>
      </c>
      <c r="L332">
        <f t="shared" si="16"/>
        <v>0.47694800412431876</v>
      </c>
      <c r="M332">
        <f t="shared" si="17"/>
        <v>2.4828398880542055</v>
      </c>
    </row>
    <row r="333" spans="1:13" x14ac:dyDescent="0.3">
      <c r="A333" t="s">
        <v>667</v>
      </c>
      <c r="B333" t="s">
        <v>668</v>
      </c>
      <c r="C333">
        <v>2456</v>
      </c>
      <c r="D333">
        <v>1182</v>
      </c>
      <c r="E333">
        <v>544</v>
      </c>
      <c r="F333">
        <v>36</v>
      </c>
      <c r="G333">
        <v>3</v>
      </c>
      <c r="H333">
        <v>1</v>
      </c>
      <c r="I333">
        <v>596</v>
      </c>
      <c r="J333">
        <v>2</v>
      </c>
      <c r="K333">
        <f t="shared" si="15"/>
        <v>0.46023688663282569</v>
      </c>
      <c r="L333">
        <f t="shared" si="16"/>
        <v>0.50423011844331644</v>
      </c>
      <c r="M333">
        <f t="shared" si="17"/>
        <v>0.50423011844331644</v>
      </c>
    </row>
    <row r="334" spans="1:13" x14ac:dyDescent="0.3">
      <c r="A334" t="s">
        <v>669</v>
      </c>
      <c r="B334" t="s">
        <v>670</v>
      </c>
      <c r="C334">
        <v>2732</v>
      </c>
      <c r="D334">
        <v>1280</v>
      </c>
      <c r="E334">
        <v>563</v>
      </c>
      <c r="F334">
        <v>37</v>
      </c>
      <c r="G334">
        <v>3</v>
      </c>
      <c r="H334">
        <v>6</v>
      </c>
      <c r="I334">
        <v>669</v>
      </c>
      <c r="J334">
        <v>2</v>
      </c>
      <c r="K334">
        <f t="shared" si="15"/>
        <v>0.43984374999999998</v>
      </c>
      <c r="L334">
        <f t="shared" si="16"/>
        <v>0.52265625000000004</v>
      </c>
      <c r="M334">
        <f t="shared" si="17"/>
        <v>0.52265625000000004</v>
      </c>
    </row>
    <row r="335" spans="1:13" x14ac:dyDescent="0.3">
      <c r="A335" t="s">
        <v>671</v>
      </c>
      <c r="B335" t="s">
        <v>672</v>
      </c>
      <c r="C335">
        <v>809</v>
      </c>
      <c r="D335">
        <v>417</v>
      </c>
      <c r="E335">
        <v>175</v>
      </c>
      <c r="F335">
        <v>8</v>
      </c>
      <c r="G335">
        <v>0</v>
      </c>
      <c r="H335">
        <v>0</v>
      </c>
      <c r="I335">
        <v>234</v>
      </c>
      <c r="J335">
        <v>0</v>
      </c>
      <c r="K335">
        <f t="shared" si="15"/>
        <v>0.41966426858513189</v>
      </c>
      <c r="L335">
        <f t="shared" si="16"/>
        <v>0.5611510791366906</v>
      </c>
      <c r="M335">
        <f t="shared" si="17"/>
        <v>0.5611510791366906</v>
      </c>
    </row>
    <row r="336" spans="1:13" x14ac:dyDescent="0.3">
      <c r="A336" t="s">
        <v>673</v>
      </c>
      <c r="B336" t="s">
        <v>674</v>
      </c>
      <c r="C336">
        <v>1290</v>
      </c>
      <c r="D336">
        <v>671</v>
      </c>
      <c r="E336">
        <v>259</v>
      </c>
      <c r="F336">
        <v>14</v>
      </c>
      <c r="G336">
        <v>0</v>
      </c>
      <c r="H336">
        <v>4</v>
      </c>
      <c r="I336">
        <v>393</v>
      </c>
      <c r="J336">
        <v>1</v>
      </c>
      <c r="K336">
        <f t="shared" si="15"/>
        <v>0.38599105812220569</v>
      </c>
      <c r="L336">
        <f t="shared" si="16"/>
        <v>0.58569299552906107</v>
      </c>
      <c r="M336">
        <f t="shared" si="17"/>
        <v>0.58569299552906107</v>
      </c>
    </row>
    <row r="337" spans="1:13" x14ac:dyDescent="0.3">
      <c r="A337" t="s">
        <v>675</v>
      </c>
      <c r="B337" t="s">
        <v>676</v>
      </c>
      <c r="C337">
        <v>2045</v>
      </c>
      <c r="D337">
        <v>937</v>
      </c>
      <c r="E337">
        <v>424</v>
      </c>
      <c r="F337">
        <v>28</v>
      </c>
      <c r="G337">
        <v>2</v>
      </c>
      <c r="H337">
        <v>4</v>
      </c>
      <c r="I337">
        <v>478</v>
      </c>
      <c r="J337">
        <v>1</v>
      </c>
      <c r="K337">
        <f t="shared" si="15"/>
        <v>0.45250800426894344</v>
      </c>
      <c r="L337">
        <f t="shared" si="16"/>
        <v>0.51013874066168619</v>
      </c>
      <c r="M337">
        <f t="shared" si="17"/>
        <v>0.51013874066168619</v>
      </c>
    </row>
    <row r="338" spans="1:13" x14ac:dyDescent="0.3">
      <c r="A338" t="s">
        <v>677</v>
      </c>
      <c r="B338" t="s">
        <v>678</v>
      </c>
      <c r="C338">
        <v>1727</v>
      </c>
      <c r="D338">
        <v>930</v>
      </c>
      <c r="E338">
        <v>409</v>
      </c>
      <c r="F338">
        <v>28</v>
      </c>
      <c r="G338">
        <v>4</v>
      </c>
      <c r="H338">
        <v>4</v>
      </c>
      <c r="I338">
        <v>482</v>
      </c>
      <c r="J338">
        <v>3</v>
      </c>
      <c r="K338">
        <f t="shared" si="15"/>
        <v>0.43978494623655912</v>
      </c>
      <c r="L338">
        <f t="shared" si="16"/>
        <v>0.51827956989247315</v>
      </c>
      <c r="M338">
        <f t="shared" si="17"/>
        <v>0.51827956989247315</v>
      </c>
    </row>
    <row r="339" spans="1:13" x14ac:dyDescent="0.3">
      <c r="A339" t="s">
        <v>679</v>
      </c>
      <c r="B339" t="s">
        <v>680</v>
      </c>
      <c r="C339">
        <v>1702</v>
      </c>
      <c r="D339">
        <v>719</v>
      </c>
      <c r="E339">
        <v>295</v>
      </c>
      <c r="F339">
        <v>28</v>
      </c>
      <c r="G339">
        <v>3</v>
      </c>
      <c r="H339">
        <v>6</v>
      </c>
      <c r="I339">
        <v>386</v>
      </c>
      <c r="J339">
        <v>1</v>
      </c>
      <c r="K339">
        <f t="shared" si="15"/>
        <v>0.4102920723226704</v>
      </c>
      <c r="L339">
        <f t="shared" si="16"/>
        <v>0.53685674547983309</v>
      </c>
      <c r="M339">
        <f t="shared" si="17"/>
        <v>0.53685674547983309</v>
      </c>
    </row>
    <row r="340" spans="1:13" x14ac:dyDescent="0.3">
      <c r="A340" t="s">
        <v>681</v>
      </c>
      <c r="B340" t="s">
        <v>41</v>
      </c>
      <c r="C340">
        <v>0</v>
      </c>
      <c r="D340">
        <v>1487</v>
      </c>
      <c r="E340">
        <v>755</v>
      </c>
      <c r="F340">
        <v>43</v>
      </c>
      <c r="G340">
        <v>4</v>
      </c>
      <c r="H340">
        <v>8</v>
      </c>
      <c r="I340">
        <v>668</v>
      </c>
      <c r="J340">
        <v>9</v>
      </c>
      <c r="K340">
        <f t="shared" si="15"/>
        <v>0.50773369199731</v>
      </c>
      <c r="L340">
        <f t="shared" si="16"/>
        <v>0.44922663080026898</v>
      </c>
      <c r="M340">
        <f t="shared" si="17"/>
        <v>2.5077336919973101</v>
      </c>
    </row>
    <row r="341" spans="1:13" x14ac:dyDescent="0.3">
      <c r="A341" t="s">
        <v>1087</v>
      </c>
      <c r="C341">
        <v>12761</v>
      </c>
      <c r="D341">
        <v>9024</v>
      </c>
      <c r="E341">
        <v>4215</v>
      </c>
      <c r="F341">
        <v>255</v>
      </c>
      <c r="G341">
        <v>25</v>
      </c>
      <c r="H341">
        <v>36</v>
      </c>
      <c r="I341">
        <v>4467</v>
      </c>
      <c r="J341">
        <v>26</v>
      </c>
      <c r="K341">
        <f t="shared" si="15"/>
        <v>0.46708776595744683</v>
      </c>
      <c r="L341">
        <f t="shared" si="16"/>
        <v>0.49501329787234044</v>
      </c>
      <c r="M341">
        <f t="shared" si="17"/>
        <v>0.49501329787234044</v>
      </c>
    </row>
    <row r="342" spans="1:13" x14ac:dyDescent="0.3">
      <c r="A342" t="s">
        <v>683</v>
      </c>
      <c r="B342" t="s">
        <v>684</v>
      </c>
      <c r="C342">
        <v>1469</v>
      </c>
      <c r="D342">
        <v>598</v>
      </c>
      <c r="E342">
        <v>260</v>
      </c>
      <c r="F342">
        <v>23</v>
      </c>
      <c r="G342">
        <v>2</v>
      </c>
      <c r="H342">
        <v>1</v>
      </c>
      <c r="I342">
        <v>307</v>
      </c>
      <c r="J342">
        <v>5</v>
      </c>
      <c r="K342">
        <f t="shared" si="15"/>
        <v>0.43478260869565216</v>
      </c>
      <c r="L342">
        <f t="shared" si="16"/>
        <v>0.51337792642140467</v>
      </c>
      <c r="M342">
        <f t="shared" si="17"/>
        <v>0.51337792642140467</v>
      </c>
    </row>
    <row r="343" spans="1:13" x14ac:dyDescent="0.3">
      <c r="A343" t="s">
        <v>685</v>
      </c>
      <c r="B343" t="s">
        <v>686</v>
      </c>
      <c r="C343">
        <v>2365</v>
      </c>
      <c r="D343">
        <v>1187</v>
      </c>
      <c r="E343">
        <v>441</v>
      </c>
      <c r="F343">
        <v>26</v>
      </c>
      <c r="G343">
        <v>0</v>
      </c>
      <c r="H343">
        <v>1</v>
      </c>
      <c r="I343">
        <v>715</v>
      </c>
      <c r="J343">
        <v>4</v>
      </c>
      <c r="K343">
        <f t="shared" si="15"/>
        <v>0.37152485256950296</v>
      </c>
      <c r="L343">
        <f t="shared" si="16"/>
        <v>0.60235888795282222</v>
      </c>
      <c r="M343">
        <f t="shared" si="17"/>
        <v>0.60235888795282222</v>
      </c>
    </row>
    <row r="344" spans="1:13" x14ac:dyDescent="0.3">
      <c r="A344" t="s">
        <v>687</v>
      </c>
      <c r="B344" t="s">
        <v>688</v>
      </c>
      <c r="C344">
        <v>1737</v>
      </c>
      <c r="D344">
        <v>899</v>
      </c>
      <c r="E344">
        <v>369</v>
      </c>
      <c r="F344">
        <v>25</v>
      </c>
      <c r="G344">
        <v>3</v>
      </c>
      <c r="H344">
        <v>3</v>
      </c>
      <c r="I344">
        <v>499</v>
      </c>
      <c r="J344">
        <v>0</v>
      </c>
      <c r="K344">
        <f t="shared" si="15"/>
        <v>0.41045606229143494</v>
      </c>
      <c r="L344">
        <f t="shared" si="16"/>
        <v>0.55506117908787544</v>
      </c>
      <c r="M344">
        <f t="shared" si="17"/>
        <v>0.55506117908787544</v>
      </c>
    </row>
    <row r="345" spans="1:13" x14ac:dyDescent="0.3">
      <c r="A345" t="s">
        <v>689</v>
      </c>
      <c r="B345" t="s">
        <v>690</v>
      </c>
      <c r="C345">
        <v>1295</v>
      </c>
      <c r="D345">
        <v>634</v>
      </c>
      <c r="E345">
        <v>246</v>
      </c>
      <c r="F345">
        <v>18</v>
      </c>
      <c r="G345">
        <v>1</v>
      </c>
      <c r="H345">
        <v>4</v>
      </c>
      <c r="I345">
        <v>364</v>
      </c>
      <c r="J345">
        <v>1</v>
      </c>
      <c r="K345">
        <f t="shared" si="15"/>
        <v>0.38801261829652994</v>
      </c>
      <c r="L345">
        <f t="shared" si="16"/>
        <v>0.57413249211356465</v>
      </c>
      <c r="M345">
        <f t="shared" si="17"/>
        <v>0.57413249211356465</v>
      </c>
    </row>
    <row r="346" spans="1:13" x14ac:dyDescent="0.3">
      <c r="A346" t="s">
        <v>691</v>
      </c>
      <c r="B346" t="s">
        <v>692</v>
      </c>
      <c r="C346">
        <v>1918</v>
      </c>
      <c r="D346">
        <v>932</v>
      </c>
      <c r="E346">
        <v>347</v>
      </c>
      <c r="F346">
        <v>21</v>
      </c>
      <c r="G346">
        <v>1</v>
      </c>
      <c r="H346">
        <v>3</v>
      </c>
      <c r="I346">
        <v>556</v>
      </c>
      <c r="J346">
        <v>4</v>
      </c>
      <c r="K346">
        <f t="shared" si="15"/>
        <v>0.37231759656652358</v>
      </c>
      <c r="L346">
        <f t="shared" si="16"/>
        <v>0.59656652360515017</v>
      </c>
      <c r="M346">
        <f t="shared" si="17"/>
        <v>0.59656652360515017</v>
      </c>
    </row>
    <row r="347" spans="1:13" x14ac:dyDescent="0.3">
      <c r="A347" t="s">
        <v>693</v>
      </c>
      <c r="B347" t="s">
        <v>694</v>
      </c>
      <c r="C347">
        <v>925</v>
      </c>
      <c r="D347">
        <v>463</v>
      </c>
      <c r="E347">
        <v>156</v>
      </c>
      <c r="F347">
        <v>9</v>
      </c>
      <c r="G347">
        <v>0</v>
      </c>
      <c r="H347">
        <v>0</v>
      </c>
      <c r="I347">
        <v>292</v>
      </c>
      <c r="J347">
        <v>6</v>
      </c>
      <c r="K347">
        <f t="shared" si="15"/>
        <v>0.33693304535637147</v>
      </c>
      <c r="L347">
        <f t="shared" si="16"/>
        <v>0.63066954643628514</v>
      </c>
      <c r="M347">
        <f t="shared" si="17"/>
        <v>0.63066954643628514</v>
      </c>
    </row>
    <row r="348" spans="1:13" x14ac:dyDescent="0.3">
      <c r="A348" t="s">
        <v>695</v>
      </c>
      <c r="B348" t="s">
        <v>696</v>
      </c>
      <c r="C348">
        <v>2252</v>
      </c>
      <c r="D348">
        <v>1224</v>
      </c>
      <c r="E348">
        <v>522</v>
      </c>
      <c r="F348">
        <v>28</v>
      </c>
      <c r="G348">
        <v>5</v>
      </c>
      <c r="H348">
        <v>0</v>
      </c>
      <c r="I348">
        <v>665</v>
      </c>
      <c r="J348">
        <v>4</v>
      </c>
      <c r="K348">
        <f t="shared" si="15"/>
        <v>0.4264705882352941</v>
      </c>
      <c r="L348">
        <f t="shared" si="16"/>
        <v>0.5433006535947712</v>
      </c>
      <c r="M348">
        <f t="shared" si="17"/>
        <v>0.5433006535947712</v>
      </c>
    </row>
    <row r="349" spans="1:13" x14ac:dyDescent="0.3">
      <c r="A349" t="s">
        <v>697</v>
      </c>
      <c r="B349" t="s">
        <v>698</v>
      </c>
      <c r="C349">
        <v>1804</v>
      </c>
      <c r="D349">
        <v>942</v>
      </c>
      <c r="E349">
        <v>399</v>
      </c>
      <c r="F349">
        <v>20</v>
      </c>
      <c r="G349">
        <v>2</v>
      </c>
      <c r="H349">
        <v>4</v>
      </c>
      <c r="I349">
        <v>513</v>
      </c>
      <c r="J349">
        <v>4</v>
      </c>
      <c r="K349">
        <f t="shared" si="15"/>
        <v>0.42356687898089174</v>
      </c>
      <c r="L349">
        <f t="shared" si="16"/>
        <v>0.54458598726114649</v>
      </c>
      <c r="M349">
        <f t="shared" si="17"/>
        <v>0.54458598726114649</v>
      </c>
    </row>
    <row r="350" spans="1:13" x14ac:dyDescent="0.3">
      <c r="A350" t="s">
        <v>699</v>
      </c>
      <c r="B350" t="s">
        <v>41</v>
      </c>
      <c r="C350">
        <v>0</v>
      </c>
      <c r="D350">
        <v>1796</v>
      </c>
      <c r="E350">
        <v>802</v>
      </c>
      <c r="F350">
        <v>54</v>
      </c>
      <c r="G350">
        <v>9</v>
      </c>
      <c r="H350">
        <v>12</v>
      </c>
      <c r="I350">
        <v>909</v>
      </c>
      <c r="J350">
        <v>10</v>
      </c>
      <c r="K350">
        <f t="shared" si="15"/>
        <v>0.44654788418708241</v>
      </c>
      <c r="L350">
        <f t="shared" si="16"/>
        <v>0.50612472160356348</v>
      </c>
      <c r="M350">
        <f t="shared" si="17"/>
        <v>0.50612472160356348</v>
      </c>
    </row>
    <row r="351" spans="1:13" x14ac:dyDescent="0.3">
      <c r="A351" t="s">
        <v>1089</v>
      </c>
      <c r="C351">
        <v>13765</v>
      </c>
      <c r="D351">
        <v>10070</v>
      </c>
      <c r="E351">
        <v>4221</v>
      </c>
      <c r="F351">
        <v>264</v>
      </c>
      <c r="G351">
        <v>28</v>
      </c>
      <c r="H351">
        <v>38</v>
      </c>
      <c r="I351">
        <v>5480</v>
      </c>
      <c r="J351">
        <v>39</v>
      </c>
      <c r="K351">
        <f t="shared" si="15"/>
        <v>0.41916583912611716</v>
      </c>
      <c r="L351">
        <f t="shared" si="16"/>
        <v>0.54419066534260174</v>
      </c>
      <c r="M351">
        <f t="shared" si="17"/>
        <v>0.54419066534260174</v>
      </c>
    </row>
    <row r="352" spans="1:13" x14ac:dyDescent="0.3">
      <c r="A352" t="s">
        <v>701</v>
      </c>
      <c r="B352" t="s">
        <v>702</v>
      </c>
      <c r="C352">
        <v>1064</v>
      </c>
      <c r="D352">
        <v>511</v>
      </c>
      <c r="E352">
        <v>257</v>
      </c>
      <c r="F352">
        <v>9</v>
      </c>
      <c r="G352">
        <v>2</v>
      </c>
      <c r="H352">
        <v>3</v>
      </c>
      <c r="I352">
        <v>240</v>
      </c>
      <c r="J352">
        <v>0</v>
      </c>
      <c r="K352">
        <f t="shared" si="15"/>
        <v>0.50293542074363995</v>
      </c>
      <c r="L352">
        <f t="shared" si="16"/>
        <v>0.46966731898238745</v>
      </c>
      <c r="M352">
        <f t="shared" si="17"/>
        <v>2.5029354207436398</v>
      </c>
    </row>
    <row r="353" spans="1:13" x14ac:dyDescent="0.3">
      <c r="A353" t="s">
        <v>703</v>
      </c>
      <c r="B353" t="s">
        <v>704</v>
      </c>
      <c r="C353">
        <v>305</v>
      </c>
      <c r="D353">
        <v>145</v>
      </c>
      <c r="E353">
        <v>96</v>
      </c>
      <c r="F353">
        <v>0</v>
      </c>
      <c r="G353">
        <v>0</v>
      </c>
      <c r="H353">
        <v>0</v>
      </c>
      <c r="I353">
        <v>49</v>
      </c>
      <c r="J353">
        <v>0</v>
      </c>
      <c r="K353">
        <f t="shared" si="15"/>
        <v>0.66206896551724137</v>
      </c>
      <c r="L353">
        <f t="shared" si="16"/>
        <v>0.33793103448275863</v>
      </c>
      <c r="M353">
        <f t="shared" si="17"/>
        <v>2.6620689655172414</v>
      </c>
    </row>
    <row r="354" spans="1:13" x14ac:dyDescent="0.3">
      <c r="A354" t="s">
        <v>705</v>
      </c>
      <c r="B354" t="s">
        <v>706</v>
      </c>
      <c r="C354">
        <v>2953</v>
      </c>
      <c r="D354">
        <v>1341</v>
      </c>
      <c r="E354">
        <v>518</v>
      </c>
      <c r="F354">
        <v>34</v>
      </c>
      <c r="G354">
        <v>2</v>
      </c>
      <c r="H354">
        <v>6</v>
      </c>
      <c r="I354">
        <v>776</v>
      </c>
      <c r="J354">
        <v>5</v>
      </c>
      <c r="K354">
        <f t="shared" si="15"/>
        <v>0.38627889634601043</v>
      </c>
      <c r="L354">
        <f t="shared" si="16"/>
        <v>0.57867263236390754</v>
      </c>
      <c r="M354">
        <f t="shared" si="17"/>
        <v>0.57867263236390754</v>
      </c>
    </row>
    <row r="355" spans="1:13" x14ac:dyDescent="0.3">
      <c r="A355" t="s">
        <v>707</v>
      </c>
      <c r="B355" t="s">
        <v>708</v>
      </c>
      <c r="C355">
        <v>1634</v>
      </c>
      <c r="D355">
        <v>820</v>
      </c>
      <c r="E355">
        <v>329</v>
      </c>
      <c r="F355">
        <v>17</v>
      </c>
      <c r="G355">
        <v>0</v>
      </c>
      <c r="H355">
        <v>3</v>
      </c>
      <c r="I355">
        <v>471</v>
      </c>
      <c r="J355">
        <v>0</v>
      </c>
      <c r="K355">
        <f t="shared" si="15"/>
        <v>0.40121951219512197</v>
      </c>
      <c r="L355">
        <f t="shared" si="16"/>
        <v>0.57439024390243898</v>
      </c>
      <c r="M355">
        <f t="shared" si="17"/>
        <v>0.57439024390243898</v>
      </c>
    </row>
    <row r="356" spans="1:13" x14ac:dyDescent="0.3">
      <c r="A356" t="s">
        <v>709</v>
      </c>
      <c r="B356" t="s">
        <v>710</v>
      </c>
      <c r="C356">
        <v>1827</v>
      </c>
      <c r="D356">
        <v>896</v>
      </c>
      <c r="E356">
        <v>553</v>
      </c>
      <c r="F356">
        <v>22</v>
      </c>
      <c r="G356">
        <v>4</v>
      </c>
      <c r="H356">
        <v>9</v>
      </c>
      <c r="I356">
        <v>307</v>
      </c>
      <c r="J356">
        <v>1</v>
      </c>
      <c r="K356">
        <f t="shared" si="15"/>
        <v>0.6171875</v>
      </c>
      <c r="L356">
        <f t="shared" si="16"/>
        <v>0.34263392857142855</v>
      </c>
      <c r="M356">
        <f t="shared" si="17"/>
        <v>2.6171875</v>
      </c>
    </row>
    <row r="357" spans="1:13" x14ac:dyDescent="0.3">
      <c r="A357" t="s">
        <v>711</v>
      </c>
      <c r="B357" t="s">
        <v>712</v>
      </c>
      <c r="C357">
        <v>2437</v>
      </c>
      <c r="D357">
        <v>1198</v>
      </c>
      <c r="E357">
        <v>504</v>
      </c>
      <c r="F357">
        <v>20</v>
      </c>
      <c r="G357">
        <v>1</v>
      </c>
      <c r="H357">
        <v>3</v>
      </c>
      <c r="I357">
        <v>662</v>
      </c>
      <c r="J357">
        <v>8</v>
      </c>
      <c r="K357">
        <f t="shared" si="15"/>
        <v>0.42070116861435725</v>
      </c>
      <c r="L357">
        <f t="shared" si="16"/>
        <v>0.55258764607679467</v>
      </c>
      <c r="M357">
        <f t="shared" si="17"/>
        <v>0.55258764607679467</v>
      </c>
    </row>
    <row r="358" spans="1:13" x14ac:dyDescent="0.3">
      <c r="A358" t="s">
        <v>713</v>
      </c>
      <c r="B358" t="s">
        <v>714</v>
      </c>
      <c r="C358">
        <v>2571</v>
      </c>
      <c r="D358">
        <v>1022</v>
      </c>
      <c r="E358">
        <v>391</v>
      </c>
      <c r="F358">
        <v>23</v>
      </c>
      <c r="G358">
        <v>4</v>
      </c>
      <c r="H358">
        <v>12</v>
      </c>
      <c r="I358">
        <v>589</v>
      </c>
      <c r="J358">
        <v>3</v>
      </c>
      <c r="K358">
        <f t="shared" si="15"/>
        <v>0.38258317025440314</v>
      </c>
      <c r="L358">
        <f t="shared" si="16"/>
        <v>0.57632093933463802</v>
      </c>
      <c r="M358">
        <f t="shared" si="17"/>
        <v>0.57632093933463802</v>
      </c>
    </row>
    <row r="359" spans="1:13" x14ac:dyDescent="0.3">
      <c r="A359" t="s">
        <v>715</v>
      </c>
      <c r="B359" t="s">
        <v>716</v>
      </c>
      <c r="C359">
        <v>172</v>
      </c>
      <c r="D359">
        <v>82</v>
      </c>
      <c r="E359">
        <v>51</v>
      </c>
      <c r="F359">
        <v>3</v>
      </c>
      <c r="G359">
        <v>0</v>
      </c>
      <c r="H359">
        <v>2</v>
      </c>
      <c r="I359">
        <v>26</v>
      </c>
      <c r="J359">
        <v>0</v>
      </c>
      <c r="K359">
        <f t="shared" si="15"/>
        <v>0.62195121951219512</v>
      </c>
      <c r="L359">
        <f t="shared" si="16"/>
        <v>0.31707317073170732</v>
      </c>
      <c r="M359">
        <f t="shared" si="17"/>
        <v>2.6219512195121952</v>
      </c>
    </row>
    <row r="360" spans="1:13" x14ac:dyDescent="0.3">
      <c r="A360" t="s">
        <v>717</v>
      </c>
      <c r="B360" t="s">
        <v>718</v>
      </c>
      <c r="C360">
        <v>265</v>
      </c>
      <c r="D360">
        <v>148</v>
      </c>
      <c r="E360">
        <v>63</v>
      </c>
      <c r="F360">
        <v>11</v>
      </c>
      <c r="G360">
        <v>1</v>
      </c>
      <c r="H360">
        <v>1</v>
      </c>
      <c r="I360">
        <v>72</v>
      </c>
      <c r="J360">
        <v>0</v>
      </c>
      <c r="K360">
        <f t="shared" si="15"/>
        <v>0.42567567567567566</v>
      </c>
      <c r="L360">
        <f t="shared" si="16"/>
        <v>0.48648648648648651</v>
      </c>
      <c r="M360">
        <f t="shared" si="17"/>
        <v>0.48648648648648651</v>
      </c>
    </row>
    <row r="361" spans="1:13" x14ac:dyDescent="0.3">
      <c r="A361" t="s">
        <v>719</v>
      </c>
      <c r="B361" t="s">
        <v>720</v>
      </c>
      <c r="C361">
        <v>2381</v>
      </c>
      <c r="D361">
        <v>1201</v>
      </c>
      <c r="E361">
        <v>465</v>
      </c>
      <c r="F361">
        <v>41</v>
      </c>
      <c r="G361">
        <v>1</v>
      </c>
      <c r="H361">
        <v>8</v>
      </c>
      <c r="I361">
        <v>676</v>
      </c>
      <c r="J361">
        <v>10</v>
      </c>
      <c r="K361">
        <f t="shared" si="15"/>
        <v>0.38717735220649457</v>
      </c>
      <c r="L361">
        <f t="shared" si="16"/>
        <v>0.56286427976686093</v>
      </c>
      <c r="M361">
        <f t="shared" si="17"/>
        <v>0.56286427976686093</v>
      </c>
    </row>
    <row r="362" spans="1:13" x14ac:dyDescent="0.3">
      <c r="A362" t="s">
        <v>721</v>
      </c>
      <c r="B362" t="s">
        <v>722</v>
      </c>
      <c r="C362">
        <v>400</v>
      </c>
      <c r="D362">
        <v>225</v>
      </c>
      <c r="E362">
        <v>102</v>
      </c>
      <c r="F362">
        <v>1</v>
      </c>
      <c r="G362">
        <v>0</v>
      </c>
      <c r="H362">
        <v>2</v>
      </c>
      <c r="I362">
        <v>120</v>
      </c>
      <c r="J362">
        <v>0</v>
      </c>
      <c r="K362">
        <f t="shared" si="15"/>
        <v>0.45333333333333331</v>
      </c>
      <c r="L362">
        <f t="shared" si="16"/>
        <v>0.53333333333333333</v>
      </c>
      <c r="M362">
        <f t="shared" si="17"/>
        <v>0.53333333333333333</v>
      </c>
    </row>
    <row r="363" spans="1:13" x14ac:dyDescent="0.3">
      <c r="A363" t="s">
        <v>723</v>
      </c>
      <c r="B363" t="s">
        <v>724</v>
      </c>
      <c r="C363">
        <v>287</v>
      </c>
      <c r="D363">
        <v>107</v>
      </c>
      <c r="E363">
        <v>48</v>
      </c>
      <c r="F363">
        <v>4</v>
      </c>
      <c r="G363">
        <v>0</v>
      </c>
      <c r="H363">
        <v>0</v>
      </c>
      <c r="I363">
        <v>55</v>
      </c>
      <c r="J363">
        <v>0</v>
      </c>
      <c r="K363">
        <f t="shared" si="15"/>
        <v>0.44859813084112149</v>
      </c>
      <c r="L363">
        <f t="shared" si="16"/>
        <v>0.51401869158878499</v>
      </c>
      <c r="M363">
        <f t="shared" si="17"/>
        <v>0.51401869158878499</v>
      </c>
    </row>
    <row r="364" spans="1:13" x14ac:dyDescent="0.3">
      <c r="A364" t="s">
        <v>725</v>
      </c>
      <c r="B364" t="s">
        <v>41</v>
      </c>
      <c r="C364">
        <v>0</v>
      </c>
      <c r="D364">
        <v>3013</v>
      </c>
      <c r="E364">
        <v>1506</v>
      </c>
      <c r="F364">
        <v>67</v>
      </c>
      <c r="G364">
        <v>7</v>
      </c>
      <c r="H364">
        <v>28</v>
      </c>
      <c r="I364">
        <v>1397</v>
      </c>
      <c r="J364">
        <v>8</v>
      </c>
      <c r="K364">
        <f t="shared" si="15"/>
        <v>0.49983405243942913</v>
      </c>
      <c r="L364">
        <f t="shared" si="16"/>
        <v>0.46365748423498176</v>
      </c>
      <c r="M364">
        <f t="shared" si="17"/>
        <v>2.4998340524394291</v>
      </c>
    </row>
    <row r="365" spans="1:13" x14ac:dyDescent="0.3">
      <c r="A365" t="s">
        <v>1090</v>
      </c>
      <c r="C365">
        <v>16296</v>
      </c>
      <c r="D365">
        <v>12122</v>
      </c>
      <c r="E365">
        <v>5652</v>
      </c>
      <c r="F365">
        <v>280</v>
      </c>
      <c r="G365">
        <v>24</v>
      </c>
      <c r="H365">
        <v>78</v>
      </c>
      <c r="I365">
        <v>6050</v>
      </c>
      <c r="J365">
        <v>38</v>
      </c>
      <c r="K365">
        <f t="shared" si="15"/>
        <v>0.46625969311994719</v>
      </c>
      <c r="L365">
        <f t="shared" si="16"/>
        <v>0.49909255898366606</v>
      </c>
      <c r="M365">
        <f t="shared" si="17"/>
        <v>0.49909255898366606</v>
      </c>
    </row>
    <row r="366" spans="1:13" x14ac:dyDescent="0.3">
      <c r="A366" t="s">
        <v>729</v>
      </c>
      <c r="B366" t="s">
        <v>170</v>
      </c>
      <c r="C366">
        <v>3178</v>
      </c>
      <c r="D366">
        <v>1216</v>
      </c>
      <c r="E366">
        <v>412</v>
      </c>
      <c r="F366">
        <v>108</v>
      </c>
      <c r="G366">
        <v>5</v>
      </c>
      <c r="H366">
        <v>11</v>
      </c>
      <c r="I366">
        <v>679</v>
      </c>
      <c r="J366">
        <v>1</v>
      </c>
      <c r="K366">
        <f t="shared" si="15"/>
        <v>0.33881578947368424</v>
      </c>
      <c r="L366">
        <f t="shared" si="16"/>
        <v>0.55838815789473684</v>
      </c>
      <c r="M366">
        <f t="shared" si="17"/>
        <v>0.55838815789473684</v>
      </c>
    </row>
    <row r="367" spans="1:13" x14ac:dyDescent="0.3">
      <c r="A367" t="s">
        <v>730</v>
      </c>
      <c r="B367" t="s">
        <v>731</v>
      </c>
      <c r="C367">
        <v>2543</v>
      </c>
      <c r="D367">
        <v>1046</v>
      </c>
      <c r="E367">
        <v>392</v>
      </c>
      <c r="F367">
        <v>115</v>
      </c>
      <c r="G367">
        <v>2</v>
      </c>
      <c r="H367">
        <v>6</v>
      </c>
      <c r="I367">
        <v>530</v>
      </c>
      <c r="J367">
        <v>1</v>
      </c>
      <c r="K367">
        <f t="shared" si="15"/>
        <v>0.37476099426386233</v>
      </c>
      <c r="L367">
        <f t="shared" si="16"/>
        <v>0.50669216061185474</v>
      </c>
      <c r="M367">
        <f t="shared" si="17"/>
        <v>0.50669216061185474</v>
      </c>
    </row>
    <row r="368" spans="1:13" x14ac:dyDescent="0.3">
      <c r="A368" t="s">
        <v>732</v>
      </c>
      <c r="B368" t="s">
        <v>733</v>
      </c>
      <c r="C368">
        <v>1367</v>
      </c>
      <c r="D368">
        <v>575</v>
      </c>
      <c r="E368">
        <v>180</v>
      </c>
      <c r="F368">
        <v>64</v>
      </c>
      <c r="G368">
        <v>3</v>
      </c>
      <c r="H368">
        <v>4</v>
      </c>
      <c r="I368">
        <v>323</v>
      </c>
      <c r="J368">
        <v>1</v>
      </c>
      <c r="K368">
        <f t="shared" si="15"/>
        <v>0.31304347826086959</v>
      </c>
      <c r="L368">
        <f t="shared" si="16"/>
        <v>0.56173913043478263</v>
      </c>
      <c r="M368">
        <f t="shared" si="17"/>
        <v>0.56173913043478263</v>
      </c>
    </row>
    <row r="369" spans="1:13" x14ac:dyDescent="0.3">
      <c r="A369" t="s">
        <v>734</v>
      </c>
      <c r="B369" t="s">
        <v>735</v>
      </c>
      <c r="C369">
        <v>1250</v>
      </c>
      <c r="D369">
        <v>497</v>
      </c>
      <c r="E369">
        <v>184</v>
      </c>
      <c r="F369">
        <v>44</v>
      </c>
      <c r="G369">
        <v>2</v>
      </c>
      <c r="H369">
        <v>2</v>
      </c>
      <c r="I369">
        <v>265</v>
      </c>
      <c r="J369">
        <v>0</v>
      </c>
      <c r="K369">
        <f t="shared" si="15"/>
        <v>0.37022132796780682</v>
      </c>
      <c r="L369">
        <f t="shared" si="16"/>
        <v>0.53319919517102621</v>
      </c>
      <c r="M369">
        <f t="shared" si="17"/>
        <v>0.53319919517102621</v>
      </c>
    </row>
    <row r="370" spans="1:13" x14ac:dyDescent="0.3">
      <c r="A370" t="s">
        <v>736</v>
      </c>
      <c r="B370" t="s">
        <v>737</v>
      </c>
      <c r="C370">
        <v>2017</v>
      </c>
      <c r="D370">
        <v>861</v>
      </c>
      <c r="E370">
        <v>271</v>
      </c>
      <c r="F370">
        <v>66</v>
      </c>
      <c r="G370">
        <v>1</v>
      </c>
      <c r="H370">
        <v>9</v>
      </c>
      <c r="I370">
        <v>513</v>
      </c>
      <c r="J370">
        <v>1</v>
      </c>
      <c r="K370">
        <f t="shared" si="15"/>
        <v>0.31475029036004648</v>
      </c>
      <c r="L370">
        <f t="shared" si="16"/>
        <v>0.59581881533101044</v>
      </c>
      <c r="M370">
        <f t="shared" si="17"/>
        <v>0.59581881533101044</v>
      </c>
    </row>
    <row r="371" spans="1:13" x14ac:dyDescent="0.3">
      <c r="A371" t="s">
        <v>738</v>
      </c>
      <c r="B371" t="s">
        <v>739</v>
      </c>
      <c r="C371">
        <v>3107</v>
      </c>
      <c r="D371">
        <v>1163</v>
      </c>
      <c r="E371">
        <v>460</v>
      </c>
      <c r="F371">
        <v>71</v>
      </c>
      <c r="G371">
        <v>4</v>
      </c>
      <c r="H371">
        <v>9</v>
      </c>
      <c r="I371">
        <v>618</v>
      </c>
      <c r="J371">
        <v>1</v>
      </c>
      <c r="K371">
        <f t="shared" si="15"/>
        <v>0.39552880481513325</v>
      </c>
      <c r="L371">
        <f t="shared" si="16"/>
        <v>0.53138435081685298</v>
      </c>
      <c r="M371">
        <f t="shared" si="17"/>
        <v>0.53138435081685298</v>
      </c>
    </row>
    <row r="372" spans="1:13" x14ac:dyDescent="0.3">
      <c r="A372" t="s">
        <v>1092</v>
      </c>
      <c r="C372">
        <v>13462</v>
      </c>
      <c r="D372">
        <v>8662</v>
      </c>
      <c r="E372">
        <v>3321</v>
      </c>
      <c r="F372">
        <v>752</v>
      </c>
      <c r="G372">
        <v>33</v>
      </c>
      <c r="H372">
        <v>49</v>
      </c>
      <c r="I372">
        <v>4493</v>
      </c>
      <c r="J372">
        <v>14</v>
      </c>
      <c r="K372">
        <f t="shared" si="15"/>
        <v>0.38339875317478644</v>
      </c>
      <c r="L372">
        <f t="shared" si="16"/>
        <v>0.51870237820364817</v>
      </c>
      <c r="M372">
        <f t="shared" si="17"/>
        <v>0.51870237820364817</v>
      </c>
    </row>
    <row r="373" spans="1:13" x14ac:dyDescent="0.3">
      <c r="A373" t="s">
        <v>741</v>
      </c>
      <c r="B373" t="s">
        <v>742</v>
      </c>
      <c r="C373">
        <v>1638</v>
      </c>
      <c r="D373">
        <v>564</v>
      </c>
      <c r="E373">
        <v>177</v>
      </c>
      <c r="F373">
        <v>44</v>
      </c>
      <c r="G373">
        <v>3</v>
      </c>
      <c r="H373">
        <v>2</v>
      </c>
      <c r="I373">
        <v>336</v>
      </c>
      <c r="J373">
        <v>2</v>
      </c>
      <c r="K373">
        <f t="shared" si="15"/>
        <v>0.31382978723404253</v>
      </c>
      <c r="L373">
        <f t="shared" si="16"/>
        <v>0.5957446808510638</v>
      </c>
      <c r="M373">
        <f t="shared" si="17"/>
        <v>0.5957446808510638</v>
      </c>
    </row>
    <row r="374" spans="1:13" x14ac:dyDescent="0.3">
      <c r="A374" t="s">
        <v>743</v>
      </c>
      <c r="B374" t="s">
        <v>744</v>
      </c>
      <c r="C374">
        <v>1739</v>
      </c>
      <c r="D374">
        <v>847</v>
      </c>
      <c r="E374">
        <v>354</v>
      </c>
      <c r="F374">
        <v>87</v>
      </c>
      <c r="G374">
        <v>3</v>
      </c>
      <c r="H374">
        <v>8</v>
      </c>
      <c r="I374">
        <v>393</v>
      </c>
      <c r="J374">
        <v>2</v>
      </c>
      <c r="K374">
        <f t="shared" si="15"/>
        <v>0.41794569067296339</v>
      </c>
      <c r="L374">
        <f t="shared" si="16"/>
        <v>0.4639905548996458</v>
      </c>
      <c r="M374">
        <f t="shared" si="17"/>
        <v>0.4639905548996458</v>
      </c>
    </row>
    <row r="375" spans="1:13" x14ac:dyDescent="0.3">
      <c r="A375" t="s">
        <v>745</v>
      </c>
      <c r="B375" t="s">
        <v>746</v>
      </c>
      <c r="C375">
        <v>1629</v>
      </c>
      <c r="D375">
        <v>623</v>
      </c>
      <c r="E375">
        <v>194</v>
      </c>
      <c r="F375">
        <v>54</v>
      </c>
      <c r="G375">
        <v>1</v>
      </c>
      <c r="H375">
        <v>1</v>
      </c>
      <c r="I375">
        <v>372</v>
      </c>
      <c r="J375">
        <v>1</v>
      </c>
      <c r="K375">
        <f t="shared" si="15"/>
        <v>0.3113964686998395</v>
      </c>
      <c r="L375">
        <f t="shared" si="16"/>
        <v>0.5971107544141252</v>
      </c>
      <c r="M375">
        <f t="shared" si="17"/>
        <v>0.5971107544141252</v>
      </c>
    </row>
    <row r="376" spans="1:13" x14ac:dyDescent="0.3">
      <c r="A376" t="s">
        <v>747</v>
      </c>
      <c r="B376" t="s">
        <v>748</v>
      </c>
      <c r="C376">
        <v>1761</v>
      </c>
      <c r="D376">
        <v>847</v>
      </c>
      <c r="E376">
        <v>225</v>
      </c>
      <c r="F376">
        <v>184</v>
      </c>
      <c r="G376">
        <v>5</v>
      </c>
      <c r="H376">
        <v>6</v>
      </c>
      <c r="I376">
        <v>427</v>
      </c>
      <c r="J376">
        <v>0</v>
      </c>
      <c r="K376">
        <f t="shared" si="15"/>
        <v>0.26564344746162927</v>
      </c>
      <c r="L376">
        <f t="shared" si="16"/>
        <v>0.50413223140495866</v>
      </c>
      <c r="M376">
        <f t="shared" si="17"/>
        <v>0.50413223140495866</v>
      </c>
    </row>
    <row r="377" spans="1:13" x14ac:dyDescent="0.3">
      <c r="A377" t="s">
        <v>749</v>
      </c>
      <c r="B377" t="s">
        <v>750</v>
      </c>
      <c r="C377">
        <v>1527</v>
      </c>
      <c r="D377">
        <v>542</v>
      </c>
      <c r="E377">
        <v>234</v>
      </c>
      <c r="F377">
        <v>28</v>
      </c>
      <c r="G377">
        <v>3</v>
      </c>
      <c r="H377">
        <v>6</v>
      </c>
      <c r="I377">
        <v>268</v>
      </c>
      <c r="J377">
        <v>3</v>
      </c>
      <c r="K377">
        <f t="shared" si="15"/>
        <v>0.43173431734317341</v>
      </c>
      <c r="L377">
        <f t="shared" si="16"/>
        <v>0.49446494464944651</v>
      </c>
      <c r="M377">
        <f t="shared" si="17"/>
        <v>0.49446494464944651</v>
      </c>
    </row>
    <row r="378" spans="1:13" x14ac:dyDescent="0.3">
      <c r="A378" t="s">
        <v>751</v>
      </c>
      <c r="B378" t="s">
        <v>752</v>
      </c>
      <c r="C378">
        <v>1946</v>
      </c>
      <c r="D378">
        <v>901</v>
      </c>
      <c r="E378">
        <v>250</v>
      </c>
      <c r="F378">
        <v>148</v>
      </c>
      <c r="G378">
        <v>6</v>
      </c>
      <c r="H378">
        <v>6</v>
      </c>
      <c r="I378">
        <v>491</v>
      </c>
      <c r="J378">
        <v>0</v>
      </c>
      <c r="K378">
        <f t="shared" si="15"/>
        <v>0.27746947835738067</v>
      </c>
      <c r="L378">
        <f t="shared" si="16"/>
        <v>0.54495005549389564</v>
      </c>
      <c r="M378">
        <f t="shared" si="17"/>
        <v>0.54495005549389564</v>
      </c>
    </row>
    <row r="379" spans="1:13" x14ac:dyDescent="0.3">
      <c r="A379" t="s">
        <v>753</v>
      </c>
      <c r="B379" t="s">
        <v>754</v>
      </c>
      <c r="C379">
        <v>3513</v>
      </c>
      <c r="D379">
        <v>1341</v>
      </c>
      <c r="E379">
        <v>390</v>
      </c>
      <c r="F379">
        <v>119</v>
      </c>
      <c r="G379">
        <v>2</v>
      </c>
      <c r="H379">
        <v>9</v>
      </c>
      <c r="I379">
        <v>818</v>
      </c>
      <c r="J379">
        <v>3</v>
      </c>
      <c r="K379">
        <f t="shared" si="15"/>
        <v>0.29082774049217003</v>
      </c>
      <c r="L379">
        <f t="shared" si="16"/>
        <v>0.60999254287844895</v>
      </c>
      <c r="M379">
        <f t="shared" si="17"/>
        <v>0.60999254287844895</v>
      </c>
    </row>
    <row r="380" spans="1:13" x14ac:dyDescent="0.3">
      <c r="A380" t="s">
        <v>755</v>
      </c>
      <c r="B380" t="s">
        <v>41</v>
      </c>
      <c r="C380">
        <v>0</v>
      </c>
      <c r="D380">
        <v>3382</v>
      </c>
      <c r="E380">
        <v>1201</v>
      </c>
      <c r="F380">
        <v>303</v>
      </c>
      <c r="G380">
        <v>12</v>
      </c>
      <c r="H380">
        <v>31</v>
      </c>
      <c r="I380">
        <v>1824</v>
      </c>
      <c r="J380">
        <v>11</v>
      </c>
      <c r="K380">
        <f t="shared" si="15"/>
        <v>0.35511531638083976</v>
      </c>
      <c r="L380">
        <f t="shared" si="16"/>
        <v>0.5393258426966292</v>
      </c>
      <c r="M380">
        <f t="shared" si="17"/>
        <v>0.5393258426966292</v>
      </c>
    </row>
    <row r="381" spans="1:13" x14ac:dyDescent="0.3">
      <c r="A381" t="s">
        <v>1094</v>
      </c>
      <c r="C381">
        <v>13753</v>
      </c>
      <c r="D381">
        <v>9325</v>
      </c>
      <c r="E381">
        <v>3107</v>
      </c>
      <c r="F381">
        <v>1011</v>
      </c>
      <c r="G381">
        <v>36</v>
      </c>
      <c r="H381">
        <v>72</v>
      </c>
      <c r="I381">
        <v>5077</v>
      </c>
      <c r="J381">
        <v>22</v>
      </c>
      <c r="K381">
        <f t="shared" si="15"/>
        <v>0.33319034852546919</v>
      </c>
      <c r="L381">
        <f t="shared" si="16"/>
        <v>0.54445040214477214</v>
      </c>
      <c r="M381">
        <f t="shared" si="17"/>
        <v>0.54445040214477214</v>
      </c>
    </row>
    <row r="382" spans="1:13" x14ac:dyDescent="0.3">
      <c r="A382" t="s">
        <v>757</v>
      </c>
      <c r="B382" t="s">
        <v>758</v>
      </c>
      <c r="C382">
        <v>2231</v>
      </c>
      <c r="D382">
        <v>897</v>
      </c>
      <c r="E382">
        <v>493</v>
      </c>
      <c r="F382">
        <v>37</v>
      </c>
      <c r="G382">
        <v>1</v>
      </c>
      <c r="H382">
        <v>9</v>
      </c>
      <c r="I382">
        <v>355</v>
      </c>
      <c r="J382">
        <v>2</v>
      </c>
      <c r="K382">
        <f t="shared" si="15"/>
        <v>0.54960981047937574</v>
      </c>
      <c r="L382">
        <f t="shared" si="16"/>
        <v>0.39576365663322183</v>
      </c>
      <c r="M382">
        <f t="shared" si="17"/>
        <v>2.5496098104793758</v>
      </c>
    </row>
    <row r="383" spans="1:13" x14ac:dyDescent="0.3">
      <c r="A383" t="s">
        <v>759</v>
      </c>
      <c r="B383" t="s">
        <v>760</v>
      </c>
      <c r="C383">
        <v>2101</v>
      </c>
      <c r="D383">
        <v>744</v>
      </c>
      <c r="E383">
        <v>355</v>
      </c>
      <c r="F383">
        <v>25</v>
      </c>
      <c r="G383">
        <v>3</v>
      </c>
      <c r="H383">
        <v>2</v>
      </c>
      <c r="I383">
        <v>358</v>
      </c>
      <c r="J383">
        <v>1</v>
      </c>
      <c r="K383">
        <f t="shared" si="15"/>
        <v>0.47715053763440862</v>
      </c>
      <c r="L383">
        <f t="shared" si="16"/>
        <v>0.48118279569892475</v>
      </c>
      <c r="M383">
        <f t="shared" si="17"/>
        <v>0.48118279569892475</v>
      </c>
    </row>
    <row r="384" spans="1:13" x14ac:dyDescent="0.3">
      <c r="A384" t="s">
        <v>761</v>
      </c>
      <c r="B384" t="s">
        <v>762</v>
      </c>
      <c r="C384">
        <v>1398</v>
      </c>
      <c r="D384">
        <v>634</v>
      </c>
      <c r="E384">
        <v>247</v>
      </c>
      <c r="F384">
        <v>27</v>
      </c>
      <c r="G384">
        <v>1</v>
      </c>
      <c r="H384">
        <v>3</v>
      </c>
      <c r="I384">
        <v>356</v>
      </c>
      <c r="J384">
        <v>0</v>
      </c>
      <c r="K384">
        <f t="shared" si="15"/>
        <v>0.38958990536277605</v>
      </c>
      <c r="L384">
        <f t="shared" si="16"/>
        <v>0.56151419558359617</v>
      </c>
      <c r="M384">
        <f t="shared" si="17"/>
        <v>0.56151419558359617</v>
      </c>
    </row>
    <row r="385" spans="1:13" x14ac:dyDescent="0.3">
      <c r="A385" t="s">
        <v>763</v>
      </c>
      <c r="B385" t="s">
        <v>764</v>
      </c>
      <c r="C385">
        <v>1567</v>
      </c>
      <c r="D385">
        <v>643</v>
      </c>
      <c r="E385">
        <v>302</v>
      </c>
      <c r="F385">
        <v>24</v>
      </c>
      <c r="G385">
        <v>4</v>
      </c>
      <c r="H385">
        <v>8</v>
      </c>
      <c r="I385">
        <v>305</v>
      </c>
      <c r="J385">
        <v>0</v>
      </c>
      <c r="K385">
        <f t="shared" si="15"/>
        <v>0.46967340590979784</v>
      </c>
      <c r="L385">
        <f t="shared" si="16"/>
        <v>0.47433903576982894</v>
      </c>
      <c r="M385">
        <f t="shared" si="17"/>
        <v>0.47433903576982894</v>
      </c>
    </row>
    <row r="386" spans="1:13" x14ac:dyDescent="0.3">
      <c r="A386" t="s">
        <v>765</v>
      </c>
      <c r="B386" t="s">
        <v>766</v>
      </c>
      <c r="C386">
        <v>403</v>
      </c>
      <c r="D386">
        <v>156</v>
      </c>
      <c r="E386">
        <v>75</v>
      </c>
      <c r="F386">
        <v>8</v>
      </c>
      <c r="G386">
        <v>0</v>
      </c>
      <c r="H386">
        <v>0</v>
      </c>
      <c r="I386">
        <v>73</v>
      </c>
      <c r="J386">
        <v>0</v>
      </c>
      <c r="K386">
        <f t="shared" ref="K386:K449" si="18">IF(D386="","",E386/D386)</f>
        <v>0.48076923076923078</v>
      </c>
      <c r="L386">
        <f t="shared" ref="L386:L449" si="19">IF(D386="","",I386/D386)</f>
        <v>0.46794871794871795</v>
      </c>
      <c r="M386">
        <f t="shared" ref="M386:M449" si="20">IF(K386="","",IF(D386=0,10,IF(K386=L386,9,IF(L386&gt;K386,L386,K386+2))))</f>
        <v>2.4807692307692308</v>
      </c>
    </row>
    <row r="387" spans="1:13" x14ac:dyDescent="0.3">
      <c r="A387" t="s">
        <v>767</v>
      </c>
      <c r="B387" t="s">
        <v>768</v>
      </c>
      <c r="C387">
        <v>963</v>
      </c>
      <c r="D387">
        <v>394</v>
      </c>
      <c r="E387">
        <v>241</v>
      </c>
      <c r="F387">
        <v>13</v>
      </c>
      <c r="G387">
        <v>2</v>
      </c>
      <c r="H387">
        <v>0</v>
      </c>
      <c r="I387">
        <v>138</v>
      </c>
      <c r="J387">
        <v>0</v>
      </c>
      <c r="K387">
        <f t="shared" si="18"/>
        <v>0.6116751269035533</v>
      </c>
      <c r="L387">
        <f t="shared" si="19"/>
        <v>0.35025380710659898</v>
      </c>
      <c r="M387">
        <f t="shared" si="20"/>
        <v>2.6116751269035534</v>
      </c>
    </row>
    <row r="388" spans="1:13" x14ac:dyDescent="0.3">
      <c r="A388" t="s">
        <v>769</v>
      </c>
      <c r="B388" t="s">
        <v>770</v>
      </c>
      <c r="C388">
        <v>825</v>
      </c>
      <c r="D388">
        <v>227</v>
      </c>
      <c r="E388">
        <v>100</v>
      </c>
      <c r="F388">
        <v>3</v>
      </c>
      <c r="G388">
        <v>0</v>
      </c>
      <c r="H388">
        <v>3</v>
      </c>
      <c r="I388">
        <v>121</v>
      </c>
      <c r="J388">
        <v>0</v>
      </c>
      <c r="K388">
        <f t="shared" si="18"/>
        <v>0.44052863436123346</v>
      </c>
      <c r="L388">
        <f t="shared" si="19"/>
        <v>0.53303964757709255</v>
      </c>
      <c r="M388">
        <f t="shared" si="20"/>
        <v>0.53303964757709255</v>
      </c>
    </row>
    <row r="389" spans="1:13" x14ac:dyDescent="0.3">
      <c r="A389" t="s">
        <v>771</v>
      </c>
      <c r="B389" t="s">
        <v>772</v>
      </c>
      <c r="C389">
        <v>1588</v>
      </c>
      <c r="D389">
        <v>715</v>
      </c>
      <c r="E389">
        <v>408</v>
      </c>
      <c r="F389">
        <v>23</v>
      </c>
      <c r="G389">
        <v>4</v>
      </c>
      <c r="H389">
        <v>9</v>
      </c>
      <c r="I389">
        <v>270</v>
      </c>
      <c r="J389">
        <v>1</v>
      </c>
      <c r="K389">
        <f t="shared" si="18"/>
        <v>0.57062937062937058</v>
      </c>
      <c r="L389">
        <f t="shared" si="19"/>
        <v>0.3776223776223776</v>
      </c>
      <c r="M389">
        <f t="shared" si="20"/>
        <v>2.5706293706293706</v>
      </c>
    </row>
    <row r="390" spans="1:13" x14ac:dyDescent="0.3">
      <c r="A390" t="s">
        <v>773</v>
      </c>
      <c r="B390" t="s">
        <v>774</v>
      </c>
      <c r="C390">
        <v>338</v>
      </c>
      <c r="D390">
        <v>140</v>
      </c>
      <c r="E390">
        <v>64</v>
      </c>
      <c r="F390">
        <v>10</v>
      </c>
      <c r="G390">
        <v>0</v>
      </c>
      <c r="H390">
        <v>1</v>
      </c>
      <c r="I390">
        <v>65</v>
      </c>
      <c r="J390">
        <v>0</v>
      </c>
      <c r="K390">
        <f t="shared" si="18"/>
        <v>0.45714285714285713</v>
      </c>
      <c r="L390">
        <f t="shared" si="19"/>
        <v>0.4642857142857143</v>
      </c>
      <c r="M390">
        <f t="shared" si="20"/>
        <v>0.4642857142857143</v>
      </c>
    </row>
    <row r="391" spans="1:13" x14ac:dyDescent="0.3">
      <c r="A391" t="s">
        <v>775</v>
      </c>
      <c r="B391" t="s">
        <v>776</v>
      </c>
      <c r="C391">
        <v>398</v>
      </c>
      <c r="D391">
        <v>178</v>
      </c>
      <c r="E391">
        <v>94</v>
      </c>
      <c r="F391">
        <v>4</v>
      </c>
      <c r="G391">
        <v>1</v>
      </c>
      <c r="H391">
        <v>2</v>
      </c>
      <c r="I391">
        <v>77</v>
      </c>
      <c r="J391">
        <v>0</v>
      </c>
      <c r="K391">
        <f t="shared" si="18"/>
        <v>0.5280898876404494</v>
      </c>
      <c r="L391">
        <f t="shared" si="19"/>
        <v>0.43258426966292135</v>
      </c>
      <c r="M391">
        <f t="shared" si="20"/>
        <v>2.5280898876404496</v>
      </c>
    </row>
    <row r="392" spans="1:13" x14ac:dyDescent="0.3">
      <c r="A392" t="s">
        <v>777</v>
      </c>
      <c r="B392" t="s">
        <v>778</v>
      </c>
      <c r="C392">
        <v>1964</v>
      </c>
      <c r="D392">
        <v>647</v>
      </c>
      <c r="E392">
        <v>332</v>
      </c>
      <c r="F392">
        <v>31</v>
      </c>
      <c r="G392">
        <v>1</v>
      </c>
      <c r="H392">
        <v>5</v>
      </c>
      <c r="I392">
        <v>277</v>
      </c>
      <c r="J392">
        <v>1</v>
      </c>
      <c r="K392">
        <f t="shared" si="18"/>
        <v>0.51313755795981453</v>
      </c>
      <c r="L392">
        <f t="shared" si="19"/>
        <v>0.42812982998454407</v>
      </c>
      <c r="M392">
        <f t="shared" si="20"/>
        <v>2.5131375579598147</v>
      </c>
    </row>
    <row r="393" spans="1:13" x14ac:dyDescent="0.3">
      <c r="A393" t="s">
        <v>779</v>
      </c>
      <c r="B393" t="s">
        <v>41</v>
      </c>
      <c r="C393">
        <v>0</v>
      </c>
      <c r="D393">
        <v>3478</v>
      </c>
      <c r="E393">
        <v>2080</v>
      </c>
      <c r="F393">
        <v>90</v>
      </c>
      <c r="G393">
        <v>17</v>
      </c>
      <c r="H393">
        <v>33</v>
      </c>
      <c r="I393">
        <v>1249</v>
      </c>
      <c r="J393">
        <v>9</v>
      </c>
      <c r="K393">
        <f t="shared" si="18"/>
        <v>0.59804485336400226</v>
      </c>
      <c r="L393">
        <f t="shared" si="19"/>
        <v>0.35911443358251871</v>
      </c>
      <c r="M393">
        <f t="shared" si="20"/>
        <v>2.5980448533640024</v>
      </c>
    </row>
    <row r="394" spans="1:13" x14ac:dyDescent="0.3">
      <c r="A394" t="s">
        <v>1095</v>
      </c>
      <c r="C394">
        <v>13776</v>
      </c>
      <c r="D394">
        <v>9242</v>
      </c>
      <c r="E394">
        <v>4979</v>
      </c>
      <c r="F394">
        <v>312</v>
      </c>
      <c r="G394">
        <v>34</v>
      </c>
      <c r="H394">
        <v>83</v>
      </c>
      <c r="I394">
        <v>3818</v>
      </c>
      <c r="J394">
        <v>16</v>
      </c>
      <c r="K394">
        <f t="shared" si="18"/>
        <v>0.53873620428478686</v>
      </c>
      <c r="L394">
        <f t="shared" si="19"/>
        <v>0.41311404457909545</v>
      </c>
      <c r="M394">
        <f t="shared" si="20"/>
        <v>2.538736204284787</v>
      </c>
    </row>
    <row r="395" spans="1:13" x14ac:dyDescent="0.3">
      <c r="A395" t="s">
        <v>781</v>
      </c>
      <c r="B395" t="s">
        <v>782</v>
      </c>
      <c r="C395">
        <v>128</v>
      </c>
      <c r="D395">
        <v>59</v>
      </c>
      <c r="E395">
        <v>33</v>
      </c>
      <c r="F395">
        <v>6</v>
      </c>
      <c r="G395">
        <v>0</v>
      </c>
      <c r="H395">
        <v>0</v>
      </c>
      <c r="I395">
        <v>20</v>
      </c>
      <c r="J395">
        <v>0</v>
      </c>
      <c r="K395">
        <f t="shared" si="18"/>
        <v>0.55932203389830504</v>
      </c>
      <c r="L395">
        <f t="shared" si="19"/>
        <v>0.33898305084745761</v>
      </c>
      <c r="M395">
        <f t="shared" si="20"/>
        <v>2.5593220338983049</v>
      </c>
    </row>
    <row r="396" spans="1:13" x14ac:dyDescent="0.3">
      <c r="A396" t="s">
        <v>784</v>
      </c>
      <c r="B396" t="s">
        <v>785</v>
      </c>
      <c r="C396">
        <v>2077</v>
      </c>
      <c r="D396">
        <v>605</v>
      </c>
      <c r="E396">
        <v>320</v>
      </c>
      <c r="F396">
        <v>24</v>
      </c>
      <c r="G396">
        <v>4</v>
      </c>
      <c r="H396">
        <v>6</v>
      </c>
      <c r="I396">
        <v>250</v>
      </c>
      <c r="J396">
        <v>1</v>
      </c>
      <c r="K396">
        <f t="shared" si="18"/>
        <v>0.52892561983471076</v>
      </c>
      <c r="L396">
        <f t="shared" si="19"/>
        <v>0.41322314049586778</v>
      </c>
      <c r="M396">
        <f t="shared" si="20"/>
        <v>2.5289256198347108</v>
      </c>
    </row>
    <row r="397" spans="1:13" x14ac:dyDescent="0.3">
      <c r="A397" t="s">
        <v>786</v>
      </c>
      <c r="B397" t="s">
        <v>787</v>
      </c>
      <c r="C397">
        <v>208</v>
      </c>
      <c r="D397">
        <v>36</v>
      </c>
      <c r="E397">
        <v>20</v>
      </c>
      <c r="F397">
        <v>3</v>
      </c>
      <c r="G397">
        <v>0</v>
      </c>
      <c r="H397">
        <v>0</v>
      </c>
      <c r="I397">
        <v>13</v>
      </c>
      <c r="J397">
        <v>0</v>
      </c>
      <c r="K397">
        <f t="shared" si="18"/>
        <v>0.55555555555555558</v>
      </c>
      <c r="L397">
        <f t="shared" si="19"/>
        <v>0.3611111111111111</v>
      </c>
      <c r="M397">
        <f t="shared" si="20"/>
        <v>2.5555555555555554</v>
      </c>
    </row>
    <row r="398" spans="1:13" x14ac:dyDescent="0.3">
      <c r="A398" t="s">
        <v>788</v>
      </c>
      <c r="B398" t="s">
        <v>789</v>
      </c>
      <c r="C398">
        <v>1937</v>
      </c>
      <c r="D398">
        <v>800</v>
      </c>
      <c r="E398">
        <v>415</v>
      </c>
      <c r="F398">
        <v>25</v>
      </c>
      <c r="G398">
        <v>3</v>
      </c>
      <c r="H398">
        <v>5</v>
      </c>
      <c r="I398">
        <v>349</v>
      </c>
      <c r="J398">
        <v>3</v>
      </c>
      <c r="K398">
        <f t="shared" si="18"/>
        <v>0.51875000000000004</v>
      </c>
      <c r="L398">
        <f t="shared" si="19"/>
        <v>0.43625000000000003</v>
      </c>
      <c r="M398">
        <f t="shared" si="20"/>
        <v>2.5187499999999998</v>
      </c>
    </row>
    <row r="399" spans="1:13" x14ac:dyDescent="0.3">
      <c r="A399" t="s">
        <v>790</v>
      </c>
      <c r="B399" t="s">
        <v>791</v>
      </c>
      <c r="C399">
        <v>1861</v>
      </c>
      <c r="D399">
        <v>816</v>
      </c>
      <c r="E399">
        <v>442</v>
      </c>
      <c r="F399">
        <v>31</v>
      </c>
      <c r="G399">
        <v>3</v>
      </c>
      <c r="H399">
        <v>6</v>
      </c>
      <c r="I399">
        <v>334</v>
      </c>
      <c r="J399">
        <v>0</v>
      </c>
      <c r="K399">
        <f t="shared" si="18"/>
        <v>0.54166666666666663</v>
      </c>
      <c r="L399">
        <f t="shared" si="19"/>
        <v>0.40931372549019607</v>
      </c>
      <c r="M399">
        <f t="shared" si="20"/>
        <v>2.5416666666666665</v>
      </c>
    </row>
    <row r="400" spans="1:13" x14ac:dyDescent="0.3">
      <c r="A400" t="s">
        <v>792</v>
      </c>
      <c r="B400" t="s">
        <v>793</v>
      </c>
      <c r="C400">
        <v>3047</v>
      </c>
      <c r="D400">
        <v>1346</v>
      </c>
      <c r="E400">
        <v>699</v>
      </c>
      <c r="F400">
        <v>53</v>
      </c>
      <c r="G400">
        <v>8</v>
      </c>
      <c r="H400">
        <v>9</v>
      </c>
      <c r="I400">
        <v>575</v>
      </c>
      <c r="J400">
        <v>2</v>
      </c>
      <c r="K400">
        <f t="shared" si="18"/>
        <v>0.51931649331352159</v>
      </c>
      <c r="L400">
        <f t="shared" si="19"/>
        <v>0.42719167904903416</v>
      </c>
      <c r="M400">
        <f t="shared" si="20"/>
        <v>2.5193164933135215</v>
      </c>
    </row>
    <row r="401" spans="1:13" x14ac:dyDescent="0.3">
      <c r="A401" t="s">
        <v>794</v>
      </c>
      <c r="B401" t="s">
        <v>795</v>
      </c>
      <c r="C401">
        <v>148</v>
      </c>
      <c r="D401">
        <v>65</v>
      </c>
      <c r="E401">
        <v>40</v>
      </c>
      <c r="F401">
        <v>1</v>
      </c>
      <c r="G401">
        <v>0</v>
      </c>
      <c r="H401">
        <v>1</v>
      </c>
      <c r="I401">
        <v>23</v>
      </c>
      <c r="J401">
        <v>0</v>
      </c>
      <c r="K401">
        <f t="shared" si="18"/>
        <v>0.61538461538461542</v>
      </c>
      <c r="L401">
        <f t="shared" si="19"/>
        <v>0.35384615384615387</v>
      </c>
      <c r="M401">
        <f t="shared" si="20"/>
        <v>2.6153846153846154</v>
      </c>
    </row>
    <row r="402" spans="1:13" x14ac:dyDescent="0.3">
      <c r="A402" t="s">
        <v>796</v>
      </c>
      <c r="B402" t="s">
        <v>797</v>
      </c>
      <c r="C402">
        <v>134</v>
      </c>
      <c r="D402">
        <v>60</v>
      </c>
      <c r="E402">
        <v>33</v>
      </c>
      <c r="F402">
        <v>1</v>
      </c>
      <c r="G402">
        <v>1</v>
      </c>
      <c r="H402">
        <v>2</v>
      </c>
      <c r="I402">
        <v>23</v>
      </c>
      <c r="J402">
        <v>0</v>
      </c>
      <c r="K402">
        <f t="shared" si="18"/>
        <v>0.55000000000000004</v>
      </c>
      <c r="L402">
        <f t="shared" si="19"/>
        <v>0.38333333333333336</v>
      </c>
      <c r="M402">
        <f t="shared" si="20"/>
        <v>2.5499999999999998</v>
      </c>
    </row>
    <row r="403" spans="1:13" x14ac:dyDescent="0.3">
      <c r="A403" t="s">
        <v>798</v>
      </c>
      <c r="B403" t="s">
        <v>799</v>
      </c>
      <c r="C403">
        <v>221</v>
      </c>
      <c r="D403">
        <v>76</v>
      </c>
      <c r="E403">
        <v>40</v>
      </c>
      <c r="F403">
        <v>4</v>
      </c>
      <c r="G403">
        <v>1</v>
      </c>
      <c r="H403">
        <v>0</v>
      </c>
      <c r="I403">
        <v>31</v>
      </c>
      <c r="J403">
        <v>0</v>
      </c>
      <c r="K403">
        <f t="shared" si="18"/>
        <v>0.52631578947368418</v>
      </c>
      <c r="L403">
        <f t="shared" si="19"/>
        <v>0.40789473684210525</v>
      </c>
      <c r="M403">
        <f t="shared" si="20"/>
        <v>2.5263157894736841</v>
      </c>
    </row>
    <row r="404" spans="1:13" x14ac:dyDescent="0.3">
      <c r="A404" t="s">
        <v>800</v>
      </c>
      <c r="B404" t="s">
        <v>801</v>
      </c>
      <c r="C404">
        <v>208</v>
      </c>
      <c r="D404">
        <v>105</v>
      </c>
      <c r="E404">
        <v>68</v>
      </c>
      <c r="F404">
        <v>2</v>
      </c>
      <c r="G404">
        <v>0</v>
      </c>
      <c r="H404">
        <v>0</v>
      </c>
      <c r="I404">
        <v>35</v>
      </c>
      <c r="J404">
        <v>0</v>
      </c>
      <c r="K404">
        <f t="shared" si="18"/>
        <v>0.64761904761904765</v>
      </c>
      <c r="L404">
        <f t="shared" si="19"/>
        <v>0.33333333333333331</v>
      </c>
      <c r="M404">
        <f t="shared" si="20"/>
        <v>2.6476190476190475</v>
      </c>
    </row>
    <row r="405" spans="1:13" x14ac:dyDescent="0.3">
      <c r="A405" t="s">
        <v>803</v>
      </c>
      <c r="B405" t="s">
        <v>804</v>
      </c>
      <c r="C405">
        <v>138</v>
      </c>
      <c r="D405">
        <v>55</v>
      </c>
      <c r="E405">
        <v>29</v>
      </c>
      <c r="F405">
        <v>2</v>
      </c>
      <c r="G405">
        <v>0</v>
      </c>
      <c r="H405">
        <v>0</v>
      </c>
      <c r="I405">
        <v>24</v>
      </c>
      <c r="J405">
        <v>0</v>
      </c>
      <c r="K405">
        <f t="shared" si="18"/>
        <v>0.52727272727272723</v>
      </c>
      <c r="L405">
        <f t="shared" si="19"/>
        <v>0.43636363636363634</v>
      </c>
      <c r="M405">
        <f t="shared" si="20"/>
        <v>2.5272727272727273</v>
      </c>
    </row>
    <row r="406" spans="1:13" x14ac:dyDescent="0.3">
      <c r="A406" t="s">
        <v>805</v>
      </c>
      <c r="B406" t="s">
        <v>806</v>
      </c>
      <c r="C406">
        <v>44</v>
      </c>
      <c r="D406">
        <v>14</v>
      </c>
      <c r="E406">
        <v>5</v>
      </c>
      <c r="F406">
        <v>1</v>
      </c>
      <c r="G406">
        <v>0</v>
      </c>
      <c r="H406">
        <v>0</v>
      </c>
      <c r="I406">
        <v>8</v>
      </c>
      <c r="J406">
        <v>0</v>
      </c>
      <c r="K406">
        <f t="shared" si="18"/>
        <v>0.35714285714285715</v>
      </c>
      <c r="L406">
        <f t="shared" si="19"/>
        <v>0.5714285714285714</v>
      </c>
      <c r="M406">
        <f t="shared" si="20"/>
        <v>0.5714285714285714</v>
      </c>
    </row>
    <row r="407" spans="1:13" x14ac:dyDescent="0.3">
      <c r="A407" t="s">
        <v>807</v>
      </c>
      <c r="B407" t="s">
        <v>808</v>
      </c>
      <c r="C407">
        <v>268</v>
      </c>
      <c r="D407">
        <v>55</v>
      </c>
      <c r="E407">
        <v>35</v>
      </c>
      <c r="F407">
        <v>0</v>
      </c>
      <c r="G407">
        <v>1</v>
      </c>
      <c r="H407">
        <v>0</v>
      </c>
      <c r="I407">
        <v>19</v>
      </c>
      <c r="J407">
        <v>0</v>
      </c>
      <c r="K407">
        <f t="shared" si="18"/>
        <v>0.63636363636363635</v>
      </c>
      <c r="L407">
        <f t="shared" si="19"/>
        <v>0.34545454545454546</v>
      </c>
      <c r="M407">
        <f t="shared" si="20"/>
        <v>2.6363636363636362</v>
      </c>
    </row>
    <row r="408" spans="1:13" x14ac:dyDescent="0.3">
      <c r="A408" t="s">
        <v>809</v>
      </c>
      <c r="B408" t="s">
        <v>810</v>
      </c>
      <c r="C408">
        <v>61</v>
      </c>
      <c r="D408">
        <v>18</v>
      </c>
      <c r="E408">
        <v>9</v>
      </c>
      <c r="F408">
        <v>0</v>
      </c>
      <c r="G408">
        <v>0</v>
      </c>
      <c r="H408">
        <v>0</v>
      </c>
      <c r="I408">
        <v>9</v>
      </c>
      <c r="J408">
        <v>0</v>
      </c>
      <c r="K408">
        <f t="shared" si="18"/>
        <v>0.5</v>
      </c>
      <c r="L408">
        <f t="shared" si="19"/>
        <v>0.5</v>
      </c>
      <c r="M408">
        <f t="shared" si="20"/>
        <v>9</v>
      </c>
    </row>
    <row r="409" spans="1:13" x14ac:dyDescent="0.3">
      <c r="A409" t="s">
        <v>811</v>
      </c>
      <c r="B409" t="s">
        <v>41</v>
      </c>
      <c r="C409">
        <v>0</v>
      </c>
      <c r="D409">
        <v>1812</v>
      </c>
      <c r="E409">
        <v>812</v>
      </c>
      <c r="F409">
        <v>142</v>
      </c>
      <c r="G409">
        <v>20</v>
      </c>
      <c r="H409">
        <v>35</v>
      </c>
      <c r="I409">
        <v>792</v>
      </c>
      <c r="J409">
        <v>11</v>
      </c>
      <c r="K409">
        <f t="shared" si="18"/>
        <v>0.44812362030905079</v>
      </c>
      <c r="L409">
        <f t="shared" si="19"/>
        <v>0.4370860927152318</v>
      </c>
      <c r="M409">
        <f t="shared" si="20"/>
        <v>2.4481236203090506</v>
      </c>
    </row>
    <row r="410" spans="1:13" x14ac:dyDescent="0.3">
      <c r="A410" t="s">
        <v>1096</v>
      </c>
      <c r="C410">
        <v>10480</v>
      </c>
      <c r="D410">
        <v>6359</v>
      </c>
      <c r="E410">
        <v>3208</v>
      </c>
      <c r="F410">
        <v>325</v>
      </c>
      <c r="G410">
        <v>42</v>
      </c>
      <c r="H410">
        <v>66</v>
      </c>
      <c r="I410">
        <v>2701</v>
      </c>
      <c r="J410">
        <v>17</v>
      </c>
      <c r="K410">
        <f t="shared" si="18"/>
        <v>0.50448183676678726</v>
      </c>
      <c r="L410">
        <f t="shared" si="19"/>
        <v>0.42475231954709858</v>
      </c>
      <c r="M410">
        <f t="shared" si="20"/>
        <v>2.5044818367667872</v>
      </c>
    </row>
    <row r="411" spans="1:13" x14ac:dyDescent="0.3">
      <c r="A411" t="s">
        <v>815</v>
      </c>
      <c r="B411" t="s">
        <v>816</v>
      </c>
      <c r="C411">
        <v>344</v>
      </c>
      <c r="D411">
        <v>131</v>
      </c>
      <c r="E411">
        <v>45</v>
      </c>
      <c r="F411">
        <v>10</v>
      </c>
      <c r="G411">
        <v>0</v>
      </c>
      <c r="H411">
        <v>1</v>
      </c>
      <c r="I411">
        <v>75</v>
      </c>
      <c r="J411">
        <v>0</v>
      </c>
      <c r="K411">
        <f t="shared" si="18"/>
        <v>0.34351145038167941</v>
      </c>
      <c r="L411">
        <f t="shared" si="19"/>
        <v>0.5725190839694656</v>
      </c>
      <c r="M411">
        <f t="shared" si="20"/>
        <v>0.5725190839694656</v>
      </c>
    </row>
    <row r="412" spans="1:13" x14ac:dyDescent="0.3">
      <c r="A412" t="s">
        <v>818</v>
      </c>
      <c r="B412" t="s">
        <v>819</v>
      </c>
      <c r="C412">
        <v>147</v>
      </c>
      <c r="D412">
        <v>47</v>
      </c>
      <c r="E412">
        <v>33</v>
      </c>
      <c r="F412">
        <v>2</v>
      </c>
      <c r="G412">
        <v>0</v>
      </c>
      <c r="H412">
        <v>0</v>
      </c>
      <c r="I412">
        <v>12</v>
      </c>
      <c r="J412">
        <v>0</v>
      </c>
      <c r="K412">
        <f t="shared" si="18"/>
        <v>0.7021276595744681</v>
      </c>
      <c r="L412">
        <f t="shared" si="19"/>
        <v>0.25531914893617019</v>
      </c>
      <c r="M412">
        <f t="shared" si="20"/>
        <v>2.7021276595744679</v>
      </c>
    </row>
    <row r="413" spans="1:13" x14ac:dyDescent="0.3">
      <c r="A413" t="s">
        <v>821</v>
      </c>
      <c r="B413" t="s">
        <v>822</v>
      </c>
      <c r="C413">
        <v>255</v>
      </c>
      <c r="D413">
        <v>29</v>
      </c>
      <c r="E413">
        <v>14</v>
      </c>
      <c r="F413">
        <v>0</v>
      </c>
      <c r="G413">
        <v>0</v>
      </c>
      <c r="H413">
        <v>0</v>
      </c>
      <c r="I413">
        <v>15</v>
      </c>
      <c r="J413">
        <v>0</v>
      </c>
      <c r="K413">
        <f t="shared" si="18"/>
        <v>0.48275862068965519</v>
      </c>
      <c r="L413">
        <f t="shared" si="19"/>
        <v>0.51724137931034486</v>
      </c>
      <c r="M413">
        <f t="shared" si="20"/>
        <v>0.51724137931034486</v>
      </c>
    </row>
    <row r="414" spans="1:13" x14ac:dyDescent="0.3">
      <c r="A414" t="s">
        <v>824</v>
      </c>
      <c r="B414" t="s">
        <v>825</v>
      </c>
      <c r="C414">
        <v>1724</v>
      </c>
      <c r="D414">
        <v>813</v>
      </c>
      <c r="E414">
        <v>460</v>
      </c>
      <c r="F414">
        <v>42</v>
      </c>
      <c r="G414">
        <v>3</v>
      </c>
      <c r="H414">
        <v>11</v>
      </c>
      <c r="I414">
        <v>296</v>
      </c>
      <c r="J414">
        <v>1</v>
      </c>
      <c r="K414">
        <f t="shared" si="18"/>
        <v>0.56580565805658056</v>
      </c>
      <c r="L414">
        <f t="shared" si="19"/>
        <v>0.36408364083640837</v>
      </c>
      <c r="M414">
        <f t="shared" si="20"/>
        <v>2.5658056580565805</v>
      </c>
    </row>
    <row r="415" spans="1:13" x14ac:dyDescent="0.3">
      <c r="A415" t="s">
        <v>826</v>
      </c>
      <c r="B415" t="s">
        <v>827</v>
      </c>
      <c r="C415">
        <v>257</v>
      </c>
      <c r="D415">
        <v>19</v>
      </c>
      <c r="E415">
        <v>9</v>
      </c>
      <c r="F415">
        <v>0</v>
      </c>
      <c r="G415">
        <v>0</v>
      </c>
      <c r="H415">
        <v>0</v>
      </c>
      <c r="I415">
        <v>10</v>
      </c>
      <c r="J415">
        <v>0</v>
      </c>
      <c r="K415">
        <f t="shared" si="18"/>
        <v>0.47368421052631576</v>
      </c>
      <c r="L415">
        <f t="shared" si="19"/>
        <v>0.52631578947368418</v>
      </c>
      <c r="M415">
        <f t="shared" si="20"/>
        <v>0.52631578947368418</v>
      </c>
    </row>
    <row r="416" spans="1:13" x14ac:dyDescent="0.3">
      <c r="A416" t="s">
        <v>828</v>
      </c>
      <c r="B416" t="s">
        <v>829</v>
      </c>
      <c r="C416">
        <v>48</v>
      </c>
      <c r="D416">
        <v>22</v>
      </c>
      <c r="E416">
        <v>7</v>
      </c>
      <c r="F416">
        <v>0</v>
      </c>
      <c r="G416">
        <v>0</v>
      </c>
      <c r="H416">
        <v>0</v>
      </c>
      <c r="I416">
        <v>15</v>
      </c>
      <c r="J416">
        <v>0</v>
      </c>
      <c r="K416">
        <f t="shared" si="18"/>
        <v>0.31818181818181818</v>
      </c>
      <c r="L416">
        <f t="shared" si="19"/>
        <v>0.68181818181818177</v>
      </c>
      <c r="M416">
        <f t="shared" si="20"/>
        <v>0.68181818181818177</v>
      </c>
    </row>
    <row r="417" spans="1:13" x14ac:dyDescent="0.3">
      <c r="A417" t="s">
        <v>830</v>
      </c>
      <c r="B417" t="s">
        <v>831</v>
      </c>
      <c r="C417">
        <v>137</v>
      </c>
      <c r="D417">
        <v>33</v>
      </c>
      <c r="E417">
        <v>12</v>
      </c>
      <c r="F417">
        <v>0</v>
      </c>
      <c r="G417">
        <v>0</v>
      </c>
      <c r="H417">
        <v>1</v>
      </c>
      <c r="I417">
        <v>20</v>
      </c>
      <c r="J417">
        <v>0</v>
      </c>
      <c r="K417">
        <f t="shared" si="18"/>
        <v>0.36363636363636365</v>
      </c>
      <c r="L417">
        <f t="shared" si="19"/>
        <v>0.60606060606060608</v>
      </c>
      <c r="M417">
        <f t="shared" si="20"/>
        <v>0.60606060606060608</v>
      </c>
    </row>
    <row r="418" spans="1:13" x14ac:dyDescent="0.3">
      <c r="A418" t="s">
        <v>832</v>
      </c>
      <c r="B418" t="s">
        <v>820</v>
      </c>
      <c r="C418">
        <v>1605</v>
      </c>
      <c r="D418">
        <v>789</v>
      </c>
      <c r="E418">
        <v>428</v>
      </c>
      <c r="F418">
        <v>7</v>
      </c>
      <c r="G418">
        <v>6</v>
      </c>
      <c r="H418">
        <v>9</v>
      </c>
      <c r="I418">
        <v>338</v>
      </c>
      <c r="J418">
        <v>1</v>
      </c>
      <c r="K418">
        <f t="shared" si="18"/>
        <v>0.54245880861850448</v>
      </c>
      <c r="L418">
        <f t="shared" si="19"/>
        <v>0.42839036755386567</v>
      </c>
      <c r="M418">
        <f t="shared" si="20"/>
        <v>2.5424588086185045</v>
      </c>
    </row>
    <row r="419" spans="1:13" x14ac:dyDescent="0.3">
      <c r="A419" t="s">
        <v>833</v>
      </c>
      <c r="B419" t="s">
        <v>834</v>
      </c>
      <c r="C419">
        <v>131</v>
      </c>
      <c r="D419">
        <v>18</v>
      </c>
      <c r="E419">
        <v>6</v>
      </c>
      <c r="F419">
        <v>0</v>
      </c>
      <c r="G419">
        <v>0</v>
      </c>
      <c r="H419">
        <v>1</v>
      </c>
      <c r="I419">
        <v>11</v>
      </c>
      <c r="J419">
        <v>0</v>
      </c>
      <c r="K419">
        <f t="shared" si="18"/>
        <v>0.33333333333333331</v>
      </c>
      <c r="L419">
        <f t="shared" si="19"/>
        <v>0.61111111111111116</v>
      </c>
      <c r="M419">
        <f t="shared" si="20"/>
        <v>0.61111111111111116</v>
      </c>
    </row>
    <row r="420" spans="1:13" x14ac:dyDescent="0.3">
      <c r="A420" t="s">
        <v>835</v>
      </c>
      <c r="B420" t="s">
        <v>836</v>
      </c>
      <c r="C420">
        <v>80</v>
      </c>
      <c r="D420">
        <v>41</v>
      </c>
      <c r="E420">
        <v>19</v>
      </c>
      <c r="F420">
        <v>0</v>
      </c>
      <c r="G420">
        <v>0</v>
      </c>
      <c r="H420">
        <v>0</v>
      </c>
      <c r="I420">
        <v>22</v>
      </c>
      <c r="J420">
        <v>0</v>
      </c>
      <c r="K420">
        <f t="shared" si="18"/>
        <v>0.46341463414634149</v>
      </c>
      <c r="L420">
        <f t="shared" si="19"/>
        <v>0.53658536585365857</v>
      </c>
      <c r="M420">
        <f t="shared" si="20"/>
        <v>0.53658536585365857</v>
      </c>
    </row>
    <row r="421" spans="1:13" x14ac:dyDescent="0.3">
      <c r="A421" t="s">
        <v>837</v>
      </c>
      <c r="B421" t="s">
        <v>838</v>
      </c>
      <c r="C421">
        <v>331</v>
      </c>
      <c r="D421">
        <v>146</v>
      </c>
      <c r="E421">
        <v>48</v>
      </c>
      <c r="F421">
        <v>4</v>
      </c>
      <c r="G421">
        <v>0</v>
      </c>
      <c r="H421">
        <v>0</v>
      </c>
      <c r="I421">
        <v>94</v>
      </c>
      <c r="J421">
        <v>0</v>
      </c>
      <c r="K421">
        <f t="shared" si="18"/>
        <v>0.32876712328767121</v>
      </c>
      <c r="L421">
        <f t="shared" si="19"/>
        <v>0.64383561643835618</v>
      </c>
      <c r="M421">
        <f t="shared" si="20"/>
        <v>0.64383561643835618</v>
      </c>
    </row>
    <row r="422" spans="1:13" x14ac:dyDescent="0.3">
      <c r="A422" t="s">
        <v>839</v>
      </c>
      <c r="B422" t="s">
        <v>840</v>
      </c>
      <c r="C422">
        <v>419</v>
      </c>
      <c r="D422">
        <v>172</v>
      </c>
      <c r="E422">
        <v>52</v>
      </c>
      <c r="F422">
        <v>3</v>
      </c>
      <c r="G422">
        <v>0</v>
      </c>
      <c r="H422">
        <v>1</v>
      </c>
      <c r="I422">
        <v>116</v>
      </c>
      <c r="J422">
        <v>0</v>
      </c>
      <c r="K422">
        <f t="shared" si="18"/>
        <v>0.30232558139534882</v>
      </c>
      <c r="L422">
        <f t="shared" si="19"/>
        <v>0.67441860465116277</v>
      </c>
      <c r="M422">
        <f t="shared" si="20"/>
        <v>0.67441860465116277</v>
      </c>
    </row>
    <row r="423" spans="1:13" x14ac:dyDescent="0.3">
      <c r="A423" t="s">
        <v>842</v>
      </c>
      <c r="B423" t="s">
        <v>843</v>
      </c>
      <c r="C423">
        <v>104</v>
      </c>
      <c r="D423">
        <v>60</v>
      </c>
      <c r="E423">
        <v>39</v>
      </c>
      <c r="F423">
        <v>0</v>
      </c>
      <c r="G423">
        <v>0</v>
      </c>
      <c r="H423">
        <v>0</v>
      </c>
      <c r="I423">
        <v>21</v>
      </c>
      <c r="J423">
        <v>0</v>
      </c>
      <c r="K423">
        <f t="shared" si="18"/>
        <v>0.65</v>
      </c>
      <c r="L423">
        <f t="shared" si="19"/>
        <v>0.35</v>
      </c>
      <c r="M423">
        <f t="shared" si="20"/>
        <v>2.65</v>
      </c>
    </row>
    <row r="424" spans="1:13" x14ac:dyDescent="0.3">
      <c r="A424" t="s">
        <v>844</v>
      </c>
      <c r="B424" t="s">
        <v>845</v>
      </c>
      <c r="C424">
        <v>232</v>
      </c>
      <c r="D424">
        <v>115</v>
      </c>
      <c r="E424">
        <v>71</v>
      </c>
      <c r="F424">
        <v>2</v>
      </c>
      <c r="G424">
        <v>0</v>
      </c>
      <c r="H424">
        <v>0</v>
      </c>
      <c r="I424">
        <v>42</v>
      </c>
      <c r="J424">
        <v>0</v>
      </c>
      <c r="K424">
        <f t="shared" si="18"/>
        <v>0.61739130434782608</v>
      </c>
      <c r="L424">
        <f t="shared" si="19"/>
        <v>0.36521739130434783</v>
      </c>
      <c r="M424">
        <f t="shared" si="20"/>
        <v>2.6173913043478261</v>
      </c>
    </row>
    <row r="425" spans="1:13" x14ac:dyDescent="0.3">
      <c r="A425" t="s">
        <v>846</v>
      </c>
      <c r="B425" t="s">
        <v>847</v>
      </c>
      <c r="C425">
        <v>400</v>
      </c>
      <c r="D425">
        <v>194</v>
      </c>
      <c r="E425">
        <v>77</v>
      </c>
      <c r="F425">
        <v>7</v>
      </c>
      <c r="G425">
        <v>0</v>
      </c>
      <c r="H425">
        <v>1</v>
      </c>
      <c r="I425">
        <v>109</v>
      </c>
      <c r="J425">
        <v>0</v>
      </c>
      <c r="K425">
        <f t="shared" si="18"/>
        <v>0.39690721649484534</v>
      </c>
      <c r="L425">
        <f t="shared" si="19"/>
        <v>0.56185567010309279</v>
      </c>
      <c r="M425">
        <f t="shared" si="20"/>
        <v>0.56185567010309279</v>
      </c>
    </row>
    <row r="426" spans="1:13" x14ac:dyDescent="0.3">
      <c r="A426" t="s">
        <v>848</v>
      </c>
      <c r="B426" t="s">
        <v>849</v>
      </c>
      <c r="C426">
        <v>297</v>
      </c>
      <c r="D426">
        <v>172</v>
      </c>
      <c r="E426">
        <v>120</v>
      </c>
      <c r="F426">
        <v>8</v>
      </c>
      <c r="G426">
        <v>1</v>
      </c>
      <c r="H426">
        <v>0</v>
      </c>
      <c r="I426">
        <v>43</v>
      </c>
      <c r="J426">
        <v>0</v>
      </c>
      <c r="K426">
        <f t="shared" si="18"/>
        <v>0.69767441860465118</v>
      </c>
      <c r="L426">
        <f t="shared" si="19"/>
        <v>0.25</v>
      </c>
      <c r="M426">
        <f t="shared" si="20"/>
        <v>2.6976744186046511</v>
      </c>
    </row>
    <row r="427" spans="1:13" x14ac:dyDescent="0.3">
      <c r="A427" t="s">
        <v>850</v>
      </c>
      <c r="B427" t="s">
        <v>851</v>
      </c>
      <c r="C427">
        <v>70</v>
      </c>
      <c r="D427">
        <v>40</v>
      </c>
      <c r="E427">
        <v>22</v>
      </c>
      <c r="F427">
        <v>0</v>
      </c>
      <c r="G427">
        <v>0</v>
      </c>
      <c r="H427">
        <v>0</v>
      </c>
      <c r="I427">
        <v>18</v>
      </c>
      <c r="J427">
        <v>0</v>
      </c>
      <c r="K427">
        <f t="shared" si="18"/>
        <v>0.55000000000000004</v>
      </c>
      <c r="L427">
        <f t="shared" si="19"/>
        <v>0.45</v>
      </c>
      <c r="M427">
        <f t="shared" si="20"/>
        <v>2.5499999999999998</v>
      </c>
    </row>
    <row r="428" spans="1:13" x14ac:dyDescent="0.3">
      <c r="A428" t="s">
        <v>852</v>
      </c>
      <c r="B428" t="s">
        <v>853</v>
      </c>
      <c r="C428">
        <v>482</v>
      </c>
      <c r="D428">
        <v>187</v>
      </c>
      <c r="E428">
        <v>61</v>
      </c>
      <c r="F428">
        <v>2</v>
      </c>
      <c r="G428">
        <v>2</v>
      </c>
      <c r="H428">
        <v>3</v>
      </c>
      <c r="I428">
        <v>119</v>
      </c>
      <c r="J428">
        <v>0</v>
      </c>
      <c r="K428">
        <f t="shared" si="18"/>
        <v>0.32620320855614976</v>
      </c>
      <c r="L428">
        <f t="shared" si="19"/>
        <v>0.63636363636363635</v>
      </c>
      <c r="M428">
        <f t="shared" si="20"/>
        <v>0.63636363636363635</v>
      </c>
    </row>
    <row r="429" spans="1:13" x14ac:dyDescent="0.3">
      <c r="A429" t="s">
        <v>854</v>
      </c>
      <c r="B429" t="s">
        <v>855</v>
      </c>
      <c r="C429">
        <v>66</v>
      </c>
      <c r="D429">
        <v>24</v>
      </c>
      <c r="E429">
        <v>10</v>
      </c>
      <c r="F429">
        <v>0</v>
      </c>
      <c r="G429">
        <v>0</v>
      </c>
      <c r="H429">
        <v>0</v>
      </c>
      <c r="I429">
        <v>14</v>
      </c>
      <c r="J429">
        <v>0</v>
      </c>
      <c r="K429">
        <f t="shared" si="18"/>
        <v>0.41666666666666669</v>
      </c>
      <c r="L429">
        <f t="shared" si="19"/>
        <v>0.58333333333333337</v>
      </c>
      <c r="M429">
        <f t="shared" si="20"/>
        <v>0.58333333333333337</v>
      </c>
    </row>
    <row r="430" spans="1:13" x14ac:dyDescent="0.3">
      <c r="A430" t="s">
        <v>856</v>
      </c>
      <c r="B430" t="s">
        <v>857</v>
      </c>
      <c r="C430">
        <v>81</v>
      </c>
      <c r="D430">
        <v>38</v>
      </c>
      <c r="E430">
        <v>14</v>
      </c>
      <c r="F430">
        <v>0</v>
      </c>
      <c r="G430">
        <v>0</v>
      </c>
      <c r="H430">
        <v>0</v>
      </c>
      <c r="I430">
        <v>24</v>
      </c>
      <c r="J430">
        <v>0</v>
      </c>
      <c r="K430">
        <f t="shared" si="18"/>
        <v>0.36842105263157893</v>
      </c>
      <c r="L430">
        <f t="shared" si="19"/>
        <v>0.63157894736842102</v>
      </c>
      <c r="M430">
        <f t="shared" si="20"/>
        <v>0.63157894736842102</v>
      </c>
    </row>
    <row r="431" spans="1:13" x14ac:dyDescent="0.3">
      <c r="A431" t="s">
        <v>858</v>
      </c>
      <c r="B431" t="s">
        <v>859</v>
      </c>
      <c r="C431">
        <v>324</v>
      </c>
      <c r="D431">
        <v>132</v>
      </c>
      <c r="E431">
        <v>49</v>
      </c>
      <c r="F431">
        <v>4</v>
      </c>
      <c r="G431">
        <v>1</v>
      </c>
      <c r="H431">
        <v>0</v>
      </c>
      <c r="I431">
        <v>78</v>
      </c>
      <c r="J431">
        <v>0</v>
      </c>
      <c r="K431">
        <f t="shared" si="18"/>
        <v>0.37121212121212122</v>
      </c>
      <c r="L431">
        <f t="shared" si="19"/>
        <v>0.59090909090909094</v>
      </c>
      <c r="M431">
        <f t="shared" si="20"/>
        <v>0.59090909090909094</v>
      </c>
    </row>
    <row r="432" spans="1:13" x14ac:dyDescent="0.3">
      <c r="A432" t="s">
        <v>860</v>
      </c>
      <c r="B432" t="s">
        <v>861</v>
      </c>
      <c r="C432">
        <v>507</v>
      </c>
      <c r="D432">
        <v>227</v>
      </c>
      <c r="E432">
        <v>124</v>
      </c>
      <c r="F432">
        <v>3</v>
      </c>
      <c r="G432">
        <v>1</v>
      </c>
      <c r="H432">
        <v>4</v>
      </c>
      <c r="I432">
        <v>95</v>
      </c>
      <c r="J432">
        <v>0</v>
      </c>
      <c r="K432">
        <f t="shared" si="18"/>
        <v>0.54625550660792954</v>
      </c>
      <c r="L432">
        <f t="shared" si="19"/>
        <v>0.41850220264317178</v>
      </c>
      <c r="M432">
        <f t="shared" si="20"/>
        <v>2.5462555066079293</v>
      </c>
    </row>
    <row r="433" spans="1:13" x14ac:dyDescent="0.3">
      <c r="A433" t="s">
        <v>862</v>
      </c>
      <c r="B433" t="s">
        <v>41</v>
      </c>
      <c r="C433">
        <v>0</v>
      </c>
      <c r="D433">
        <v>959</v>
      </c>
      <c r="E433">
        <v>484</v>
      </c>
      <c r="F433">
        <v>40</v>
      </c>
      <c r="G433">
        <v>4</v>
      </c>
      <c r="H433">
        <v>5</v>
      </c>
      <c r="I433">
        <v>420</v>
      </c>
      <c r="J433">
        <v>6</v>
      </c>
      <c r="K433">
        <f t="shared" si="18"/>
        <v>0.50469238790406679</v>
      </c>
      <c r="L433">
        <f t="shared" si="19"/>
        <v>0.43795620437956206</v>
      </c>
      <c r="M433">
        <f t="shared" si="20"/>
        <v>2.5046923879040666</v>
      </c>
    </row>
    <row r="434" spans="1:13" x14ac:dyDescent="0.3">
      <c r="A434" t="s">
        <v>1097</v>
      </c>
      <c r="C434">
        <v>8041</v>
      </c>
      <c r="D434">
        <v>4532</v>
      </c>
      <c r="E434">
        <v>2253</v>
      </c>
      <c r="F434">
        <v>138</v>
      </c>
      <c r="G434">
        <v>20</v>
      </c>
      <c r="H434">
        <v>37</v>
      </c>
      <c r="I434">
        <v>2076</v>
      </c>
      <c r="J434">
        <v>8</v>
      </c>
      <c r="K434">
        <f t="shared" si="18"/>
        <v>0.4971315092674316</v>
      </c>
      <c r="L434">
        <f t="shared" si="19"/>
        <v>0.45807590467784642</v>
      </c>
      <c r="M434">
        <f t="shared" si="20"/>
        <v>2.4971315092674318</v>
      </c>
    </row>
    <row r="435" spans="1:13" x14ac:dyDescent="0.3">
      <c r="A435" t="s">
        <v>866</v>
      </c>
      <c r="B435" t="s">
        <v>867</v>
      </c>
      <c r="C435">
        <v>284</v>
      </c>
      <c r="D435">
        <v>145</v>
      </c>
      <c r="E435">
        <v>111</v>
      </c>
      <c r="F435">
        <v>7</v>
      </c>
      <c r="G435">
        <v>1</v>
      </c>
      <c r="H435">
        <v>0</v>
      </c>
      <c r="I435">
        <v>26</v>
      </c>
      <c r="J435">
        <v>0</v>
      </c>
      <c r="K435">
        <f t="shared" si="18"/>
        <v>0.76551724137931032</v>
      </c>
      <c r="L435">
        <f t="shared" si="19"/>
        <v>0.1793103448275862</v>
      </c>
      <c r="M435">
        <f t="shared" si="20"/>
        <v>2.7655172413793103</v>
      </c>
    </row>
    <row r="436" spans="1:13" x14ac:dyDescent="0.3">
      <c r="A436" t="s">
        <v>868</v>
      </c>
      <c r="B436" t="s">
        <v>869</v>
      </c>
      <c r="C436">
        <v>172</v>
      </c>
      <c r="D436">
        <v>105</v>
      </c>
      <c r="E436">
        <v>86</v>
      </c>
      <c r="F436">
        <v>1</v>
      </c>
      <c r="G436">
        <v>0</v>
      </c>
      <c r="H436">
        <v>0</v>
      </c>
      <c r="I436">
        <v>18</v>
      </c>
      <c r="J436">
        <v>0</v>
      </c>
      <c r="K436">
        <f t="shared" si="18"/>
        <v>0.81904761904761902</v>
      </c>
      <c r="L436">
        <f t="shared" si="19"/>
        <v>0.17142857142857143</v>
      </c>
      <c r="M436">
        <f t="shared" si="20"/>
        <v>2.8190476190476188</v>
      </c>
    </row>
    <row r="437" spans="1:13" x14ac:dyDescent="0.3">
      <c r="A437" t="s">
        <v>870</v>
      </c>
      <c r="B437" t="s">
        <v>871</v>
      </c>
      <c r="C437">
        <v>130</v>
      </c>
      <c r="D437">
        <v>69</v>
      </c>
      <c r="E437">
        <v>47</v>
      </c>
      <c r="F437">
        <v>3</v>
      </c>
      <c r="G437">
        <v>0</v>
      </c>
      <c r="H437">
        <v>1</v>
      </c>
      <c r="I437">
        <v>18</v>
      </c>
      <c r="J437">
        <v>0</v>
      </c>
      <c r="K437">
        <f t="shared" si="18"/>
        <v>0.6811594202898551</v>
      </c>
      <c r="L437">
        <f t="shared" si="19"/>
        <v>0.2608695652173913</v>
      </c>
      <c r="M437">
        <f t="shared" si="20"/>
        <v>2.681159420289855</v>
      </c>
    </row>
    <row r="438" spans="1:13" x14ac:dyDescent="0.3">
      <c r="A438" t="s">
        <v>872</v>
      </c>
      <c r="B438" t="s">
        <v>873</v>
      </c>
      <c r="C438">
        <v>580</v>
      </c>
      <c r="D438">
        <v>260</v>
      </c>
      <c r="E438">
        <v>154</v>
      </c>
      <c r="F438">
        <v>4</v>
      </c>
      <c r="G438">
        <v>0</v>
      </c>
      <c r="H438">
        <v>0</v>
      </c>
      <c r="I438">
        <v>102</v>
      </c>
      <c r="J438">
        <v>0</v>
      </c>
      <c r="K438">
        <f t="shared" si="18"/>
        <v>0.59230769230769231</v>
      </c>
      <c r="L438">
        <f t="shared" si="19"/>
        <v>0.3923076923076923</v>
      </c>
      <c r="M438">
        <f t="shared" si="20"/>
        <v>2.5923076923076924</v>
      </c>
    </row>
    <row r="439" spans="1:13" x14ac:dyDescent="0.3">
      <c r="A439" t="s">
        <v>874</v>
      </c>
      <c r="B439" t="s">
        <v>875</v>
      </c>
      <c r="C439">
        <v>1732</v>
      </c>
      <c r="D439">
        <v>696</v>
      </c>
      <c r="E439">
        <v>427</v>
      </c>
      <c r="F439">
        <v>11</v>
      </c>
      <c r="G439">
        <v>2</v>
      </c>
      <c r="H439">
        <v>3</v>
      </c>
      <c r="I439">
        <v>253</v>
      </c>
      <c r="J439">
        <v>0</v>
      </c>
      <c r="K439">
        <f t="shared" si="18"/>
        <v>0.6135057471264368</v>
      </c>
      <c r="L439">
        <f t="shared" si="19"/>
        <v>0.3635057471264368</v>
      </c>
      <c r="M439">
        <f t="shared" si="20"/>
        <v>2.6135057471264367</v>
      </c>
    </row>
    <row r="440" spans="1:13" x14ac:dyDescent="0.3">
      <c r="A440" t="s">
        <v>876</v>
      </c>
      <c r="B440" t="s">
        <v>877</v>
      </c>
      <c r="C440">
        <v>1108</v>
      </c>
      <c r="D440">
        <v>435</v>
      </c>
      <c r="E440">
        <v>279</v>
      </c>
      <c r="F440">
        <v>7</v>
      </c>
      <c r="G440">
        <v>2</v>
      </c>
      <c r="H440">
        <v>4</v>
      </c>
      <c r="I440">
        <v>141</v>
      </c>
      <c r="J440">
        <v>2</v>
      </c>
      <c r="K440">
        <f t="shared" si="18"/>
        <v>0.64137931034482754</v>
      </c>
      <c r="L440">
        <f t="shared" si="19"/>
        <v>0.32413793103448274</v>
      </c>
      <c r="M440">
        <f t="shared" si="20"/>
        <v>2.6413793103448278</v>
      </c>
    </row>
    <row r="441" spans="1:13" x14ac:dyDescent="0.3">
      <c r="A441" t="s">
        <v>878</v>
      </c>
      <c r="B441" t="s">
        <v>879</v>
      </c>
      <c r="C441">
        <v>230</v>
      </c>
      <c r="D441">
        <v>134</v>
      </c>
      <c r="E441">
        <v>84</v>
      </c>
      <c r="F441">
        <v>17</v>
      </c>
      <c r="G441">
        <v>0</v>
      </c>
      <c r="H441">
        <v>1</v>
      </c>
      <c r="I441">
        <v>32</v>
      </c>
      <c r="J441">
        <v>0</v>
      </c>
      <c r="K441">
        <f t="shared" si="18"/>
        <v>0.62686567164179108</v>
      </c>
      <c r="L441">
        <f t="shared" si="19"/>
        <v>0.23880597014925373</v>
      </c>
      <c r="M441">
        <f t="shared" si="20"/>
        <v>2.6268656716417911</v>
      </c>
    </row>
    <row r="442" spans="1:13" x14ac:dyDescent="0.3">
      <c r="A442" t="s">
        <v>880</v>
      </c>
      <c r="B442" t="s">
        <v>881</v>
      </c>
      <c r="C442">
        <v>164</v>
      </c>
      <c r="D442">
        <v>92</v>
      </c>
      <c r="E442">
        <v>56</v>
      </c>
      <c r="F442">
        <v>0</v>
      </c>
      <c r="G442">
        <v>1</v>
      </c>
      <c r="H442">
        <v>1</v>
      </c>
      <c r="I442">
        <v>34</v>
      </c>
      <c r="J442">
        <v>0</v>
      </c>
      <c r="K442">
        <f t="shared" si="18"/>
        <v>0.60869565217391308</v>
      </c>
      <c r="L442">
        <f t="shared" si="19"/>
        <v>0.36956521739130432</v>
      </c>
      <c r="M442">
        <f t="shared" si="20"/>
        <v>2.6086956521739131</v>
      </c>
    </row>
    <row r="443" spans="1:13" x14ac:dyDescent="0.3">
      <c r="A443" t="s">
        <v>882</v>
      </c>
      <c r="B443" t="s">
        <v>883</v>
      </c>
      <c r="C443">
        <v>171</v>
      </c>
      <c r="D443">
        <v>88</v>
      </c>
      <c r="E443">
        <v>60</v>
      </c>
      <c r="F443">
        <v>1</v>
      </c>
      <c r="G443">
        <v>0</v>
      </c>
      <c r="H443">
        <v>0</v>
      </c>
      <c r="I443">
        <v>27</v>
      </c>
      <c r="J443">
        <v>0</v>
      </c>
      <c r="K443">
        <f t="shared" si="18"/>
        <v>0.68181818181818177</v>
      </c>
      <c r="L443">
        <f t="shared" si="19"/>
        <v>0.30681818181818182</v>
      </c>
      <c r="M443">
        <f t="shared" si="20"/>
        <v>2.6818181818181817</v>
      </c>
    </row>
    <row r="444" spans="1:13" x14ac:dyDescent="0.3">
      <c r="A444" t="s">
        <v>884</v>
      </c>
      <c r="B444" t="s">
        <v>885</v>
      </c>
      <c r="C444">
        <v>120</v>
      </c>
      <c r="D444">
        <v>63</v>
      </c>
      <c r="E444">
        <v>27</v>
      </c>
      <c r="F444">
        <v>2</v>
      </c>
      <c r="G444">
        <v>0</v>
      </c>
      <c r="H444">
        <v>0</v>
      </c>
      <c r="I444">
        <v>34</v>
      </c>
      <c r="J444">
        <v>0</v>
      </c>
      <c r="K444">
        <f t="shared" si="18"/>
        <v>0.42857142857142855</v>
      </c>
      <c r="L444">
        <f t="shared" si="19"/>
        <v>0.53968253968253965</v>
      </c>
      <c r="M444">
        <f t="shared" si="20"/>
        <v>0.53968253968253965</v>
      </c>
    </row>
    <row r="445" spans="1:13" x14ac:dyDescent="0.3">
      <c r="A445" t="s">
        <v>886</v>
      </c>
      <c r="B445" t="s">
        <v>887</v>
      </c>
      <c r="C445">
        <v>264</v>
      </c>
      <c r="D445">
        <v>109</v>
      </c>
      <c r="E445">
        <v>83</v>
      </c>
      <c r="F445">
        <v>3</v>
      </c>
      <c r="G445">
        <v>0</v>
      </c>
      <c r="H445">
        <v>1</v>
      </c>
      <c r="I445">
        <v>22</v>
      </c>
      <c r="J445">
        <v>0</v>
      </c>
      <c r="K445">
        <f t="shared" si="18"/>
        <v>0.76146788990825687</v>
      </c>
      <c r="L445">
        <f t="shared" si="19"/>
        <v>0.20183486238532111</v>
      </c>
      <c r="M445">
        <f t="shared" si="20"/>
        <v>2.761467889908257</v>
      </c>
    </row>
    <row r="446" spans="1:13" x14ac:dyDescent="0.3">
      <c r="A446" t="s">
        <v>888</v>
      </c>
      <c r="B446" t="s">
        <v>889</v>
      </c>
      <c r="C446">
        <v>321</v>
      </c>
      <c r="D446">
        <v>140</v>
      </c>
      <c r="E446">
        <v>95</v>
      </c>
      <c r="F446">
        <v>5</v>
      </c>
      <c r="G446">
        <v>1</v>
      </c>
      <c r="H446">
        <v>2</v>
      </c>
      <c r="I446">
        <v>37</v>
      </c>
      <c r="J446">
        <v>0</v>
      </c>
      <c r="K446">
        <f t="shared" si="18"/>
        <v>0.6785714285714286</v>
      </c>
      <c r="L446">
        <f t="shared" si="19"/>
        <v>0.26428571428571429</v>
      </c>
      <c r="M446">
        <f t="shared" si="20"/>
        <v>2.6785714285714288</v>
      </c>
    </row>
    <row r="447" spans="1:13" x14ac:dyDescent="0.3">
      <c r="A447" t="s">
        <v>890</v>
      </c>
      <c r="B447" t="s">
        <v>891</v>
      </c>
      <c r="C447">
        <v>219</v>
      </c>
      <c r="D447">
        <v>119</v>
      </c>
      <c r="E447">
        <v>84</v>
      </c>
      <c r="F447">
        <v>1</v>
      </c>
      <c r="G447">
        <v>1</v>
      </c>
      <c r="H447">
        <v>0</v>
      </c>
      <c r="I447">
        <v>33</v>
      </c>
      <c r="J447">
        <v>0</v>
      </c>
      <c r="K447">
        <f t="shared" si="18"/>
        <v>0.70588235294117652</v>
      </c>
      <c r="L447">
        <f t="shared" si="19"/>
        <v>0.27731092436974791</v>
      </c>
      <c r="M447">
        <f t="shared" si="20"/>
        <v>2.7058823529411766</v>
      </c>
    </row>
    <row r="448" spans="1:13" x14ac:dyDescent="0.3">
      <c r="A448" t="s">
        <v>892</v>
      </c>
      <c r="B448" t="s">
        <v>893</v>
      </c>
      <c r="C448">
        <v>331</v>
      </c>
      <c r="D448">
        <v>155</v>
      </c>
      <c r="E448">
        <v>122</v>
      </c>
      <c r="F448">
        <v>2</v>
      </c>
      <c r="G448">
        <v>1</v>
      </c>
      <c r="H448">
        <v>1</v>
      </c>
      <c r="I448">
        <v>29</v>
      </c>
      <c r="J448">
        <v>0</v>
      </c>
      <c r="K448">
        <f t="shared" si="18"/>
        <v>0.7870967741935484</v>
      </c>
      <c r="L448">
        <f t="shared" si="19"/>
        <v>0.18709677419354839</v>
      </c>
      <c r="M448">
        <f t="shared" si="20"/>
        <v>2.7870967741935484</v>
      </c>
    </row>
    <row r="449" spans="1:13" x14ac:dyDescent="0.3">
      <c r="A449" t="s">
        <v>894</v>
      </c>
      <c r="B449" t="s">
        <v>895</v>
      </c>
      <c r="C449">
        <v>183</v>
      </c>
      <c r="D449">
        <v>104</v>
      </c>
      <c r="E449">
        <v>69</v>
      </c>
      <c r="F449">
        <v>1</v>
      </c>
      <c r="G449">
        <v>0</v>
      </c>
      <c r="H449">
        <v>0</v>
      </c>
      <c r="I449">
        <v>34</v>
      </c>
      <c r="J449">
        <v>0</v>
      </c>
      <c r="K449">
        <f t="shared" si="18"/>
        <v>0.66346153846153844</v>
      </c>
      <c r="L449">
        <f t="shared" si="19"/>
        <v>0.32692307692307693</v>
      </c>
      <c r="M449">
        <f t="shared" si="20"/>
        <v>2.6634615384615383</v>
      </c>
    </row>
    <row r="450" spans="1:13" x14ac:dyDescent="0.3">
      <c r="A450" t="s">
        <v>896</v>
      </c>
      <c r="B450" t="s">
        <v>897</v>
      </c>
      <c r="C450">
        <v>165</v>
      </c>
      <c r="D450">
        <v>92</v>
      </c>
      <c r="E450">
        <v>53</v>
      </c>
      <c r="F450">
        <v>2</v>
      </c>
      <c r="G450">
        <v>0</v>
      </c>
      <c r="H450">
        <v>1</v>
      </c>
      <c r="I450">
        <v>36</v>
      </c>
      <c r="J450">
        <v>0</v>
      </c>
      <c r="K450">
        <f t="shared" ref="K450:K515" si="21">IF(D450="","",E450/D450)</f>
        <v>0.57608695652173914</v>
      </c>
      <c r="L450">
        <f t="shared" ref="L450:L515" si="22">IF(D450="","",I450/D450)</f>
        <v>0.39130434782608697</v>
      </c>
      <c r="M450">
        <f t="shared" ref="M450:M513" si="23">IF(K450="","",IF(D450=0,10,IF(K450=L450,9,IF(L450&gt;K450,L450,K450+2))))</f>
        <v>2.5760869565217392</v>
      </c>
    </row>
    <row r="451" spans="1:13" x14ac:dyDescent="0.3">
      <c r="A451" t="s">
        <v>898</v>
      </c>
      <c r="B451" t="s">
        <v>899</v>
      </c>
      <c r="C451">
        <v>150</v>
      </c>
      <c r="D451">
        <v>70</v>
      </c>
      <c r="E451">
        <v>36</v>
      </c>
      <c r="F451">
        <v>0</v>
      </c>
      <c r="G451">
        <v>0</v>
      </c>
      <c r="H451">
        <v>0</v>
      </c>
      <c r="I451">
        <v>34</v>
      </c>
      <c r="J451">
        <v>0</v>
      </c>
      <c r="K451">
        <f t="shared" si="21"/>
        <v>0.51428571428571423</v>
      </c>
      <c r="L451">
        <f t="shared" si="22"/>
        <v>0.48571428571428571</v>
      </c>
      <c r="M451">
        <f t="shared" si="23"/>
        <v>2.5142857142857142</v>
      </c>
    </row>
    <row r="452" spans="1:13" x14ac:dyDescent="0.3">
      <c r="A452" t="s">
        <v>900</v>
      </c>
      <c r="B452" t="s">
        <v>901</v>
      </c>
      <c r="C452">
        <v>189</v>
      </c>
      <c r="D452">
        <v>80</v>
      </c>
      <c r="E452">
        <v>56</v>
      </c>
      <c r="F452">
        <v>1</v>
      </c>
      <c r="G452">
        <v>1</v>
      </c>
      <c r="H452">
        <v>2</v>
      </c>
      <c r="I452">
        <v>20</v>
      </c>
      <c r="J452">
        <v>0</v>
      </c>
      <c r="K452">
        <f t="shared" si="21"/>
        <v>0.7</v>
      </c>
      <c r="L452">
        <f t="shared" si="22"/>
        <v>0.25</v>
      </c>
      <c r="M452">
        <f t="shared" si="23"/>
        <v>2.7</v>
      </c>
    </row>
    <row r="453" spans="1:13" x14ac:dyDescent="0.3">
      <c r="A453" t="s">
        <v>902</v>
      </c>
      <c r="B453" t="s">
        <v>903</v>
      </c>
      <c r="C453">
        <v>204</v>
      </c>
      <c r="D453">
        <v>105</v>
      </c>
      <c r="E453">
        <v>71</v>
      </c>
      <c r="F453">
        <v>1</v>
      </c>
      <c r="G453">
        <v>1</v>
      </c>
      <c r="H453">
        <v>1</v>
      </c>
      <c r="I453">
        <v>31</v>
      </c>
      <c r="J453">
        <v>0</v>
      </c>
      <c r="K453">
        <f t="shared" si="21"/>
        <v>0.67619047619047623</v>
      </c>
      <c r="L453">
        <f t="shared" si="22"/>
        <v>0.29523809523809524</v>
      </c>
      <c r="M453">
        <f t="shared" si="23"/>
        <v>2.6761904761904765</v>
      </c>
    </row>
    <row r="454" spans="1:13" x14ac:dyDescent="0.3">
      <c r="A454" t="s">
        <v>904</v>
      </c>
      <c r="B454" t="s">
        <v>905</v>
      </c>
      <c r="C454">
        <v>173</v>
      </c>
      <c r="D454">
        <v>105</v>
      </c>
      <c r="E454">
        <v>62</v>
      </c>
      <c r="F454">
        <v>8</v>
      </c>
      <c r="G454">
        <v>2</v>
      </c>
      <c r="H454">
        <v>1</v>
      </c>
      <c r="I454">
        <v>32</v>
      </c>
      <c r="J454">
        <v>0</v>
      </c>
      <c r="K454">
        <f t="shared" si="21"/>
        <v>0.59047619047619049</v>
      </c>
      <c r="L454">
        <f t="shared" si="22"/>
        <v>0.30476190476190479</v>
      </c>
      <c r="M454">
        <f t="shared" si="23"/>
        <v>2.5904761904761906</v>
      </c>
    </row>
    <row r="455" spans="1:13" x14ac:dyDescent="0.3">
      <c r="A455" t="s">
        <v>906</v>
      </c>
      <c r="B455" t="s">
        <v>907</v>
      </c>
      <c r="C455">
        <v>131</v>
      </c>
      <c r="D455">
        <v>89</v>
      </c>
      <c r="E455">
        <v>68</v>
      </c>
      <c r="F455">
        <v>3</v>
      </c>
      <c r="G455">
        <v>18</v>
      </c>
      <c r="H455">
        <v>0</v>
      </c>
      <c r="I455">
        <v>0</v>
      </c>
      <c r="J455">
        <v>0</v>
      </c>
      <c r="K455">
        <f t="shared" si="21"/>
        <v>0.7640449438202247</v>
      </c>
      <c r="L455">
        <f t="shared" si="22"/>
        <v>0</v>
      </c>
      <c r="M455">
        <f t="shared" si="23"/>
        <v>2.7640449438202248</v>
      </c>
    </row>
    <row r="456" spans="1:13" x14ac:dyDescent="0.3">
      <c r="A456" t="s">
        <v>908</v>
      </c>
      <c r="B456" t="s">
        <v>909</v>
      </c>
      <c r="C456">
        <v>227</v>
      </c>
      <c r="D456">
        <v>136</v>
      </c>
      <c r="E456">
        <v>77</v>
      </c>
      <c r="F456">
        <v>7</v>
      </c>
      <c r="G456">
        <v>1</v>
      </c>
      <c r="H456">
        <v>0</v>
      </c>
      <c r="I456">
        <v>51</v>
      </c>
      <c r="J456">
        <v>0</v>
      </c>
      <c r="K456">
        <f t="shared" si="21"/>
        <v>0.56617647058823528</v>
      </c>
      <c r="L456">
        <f t="shared" si="22"/>
        <v>0.375</v>
      </c>
      <c r="M456">
        <f t="shared" si="23"/>
        <v>2.5661764705882355</v>
      </c>
    </row>
    <row r="457" spans="1:13" x14ac:dyDescent="0.3">
      <c r="A457" t="s">
        <v>910</v>
      </c>
      <c r="B457" t="s">
        <v>911</v>
      </c>
      <c r="C457">
        <v>283</v>
      </c>
      <c r="D457">
        <v>138</v>
      </c>
      <c r="E457">
        <v>76</v>
      </c>
      <c r="F457">
        <v>2</v>
      </c>
      <c r="G457">
        <v>2</v>
      </c>
      <c r="H457">
        <v>2</v>
      </c>
      <c r="I457">
        <v>56</v>
      </c>
      <c r="J457">
        <v>0</v>
      </c>
      <c r="K457">
        <f t="shared" si="21"/>
        <v>0.55072463768115942</v>
      </c>
      <c r="L457">
        <f t="shared" si="22"/>
        <v>0.40579710144927539</v>
      </c>
      <c r="M457">
        <f t="shared" si="23"/>
        <v>2.5507246376811592</v>
      </c>
    </row>
    <row r="458" spans="1:13" x14ac:dyDescent="0.3">
      <c r="A458" t="s">
        <v>912</v>
      </c>
      <c r="B458" t="s">
        <v>913</v>
      </c>
      <c r="C458">
        <v>305</v>
      </c>
      <c r="D458">
        <v>165</v>
      </c>
      <c r="E458">
        <v>109</v>
      </c>
      <c r="F458">
        <v>5</v>
      </c>
      <c r="G458">
        <v>0</v>
      </c>
      <c r="H458">
        <v>0</v>
      </c>
      <c r="I458">
        <v>51</v>
      </c>
      <c r="J458">
        <v>0</v>
      </c>
      <c r="K458">
        <f t="shared" si="21"/>
        <v>0.66060606060606064</v>
      </c>
      <c r="L458">
        <f t="shared" si="22"/>
        <v>0.30909090909090908</v>
      </c>
      <c r="M458">
        <f t="shared" si="23"/>
        <v>2.6606060606060606</v>
      </c>
    </row>
    <row r="459" spans="1:13" x14ac:dyDescent="0.3">
      <c r="A459" t="s">
        <v>914</v>
      </c>
      <c r="B459" t="s">
        <v>915</v>
      </c>
      <c r="C459">
        <v>210</v>
      </c>
      <c r="D459">
        <v>96</v>
      </c>
      <c r="E459">
        <v>65</v>
      </c>
      <c r="F459">
        <v>7</v>
      </c>
      <c r="G459">
        <v>0</v>
      </c>
      <c r="H459">
        <v>2</v>
      </c>
      <c r="I459">
        <v>22</v>
      </c>
      <c r="J459">
        <v>0</v>
      </c>
      <c r="K459">
        <f t="shared" si="21"/>
        <v>0.67708333333333337</v>
      </c>
      <c r="L459">
        <f t="shared" si="22"/>
        <v>0.22916666666666666</v>
      </c>
      <c r="M459">
        <f t="shared" si="23"/>
        <v>2.6770833333333335</v>
      </c>
    </row>
    <row r="460" spans="1:13" x14ac:dyDescent="0.3">
      <c r="A460" t="s">
        <v>916</v>
      </c>
      <c r="B460" t="s">
        <v>917</v>
      </c>
      <c r="C460">
        <v>199</v>
      </c>
      <c r="D460">
        <v>100</v>
      </c>
      <c r="E460">
        <v>73</v>
      </c>
      <c r="F460">
        <v>2</v>
      </c>
      <c r="G460">
        <v>0</v>
      </c>
      <c r="H460">
        <v>0</v>
      </c>
      <c r="I460">
        <v>25</v>
      </c>
      <c r="J460">
        <v>0</v>
      </c>
      <c r="K460">
        <f t="shared" si="21"/>
        <v>0.73</v>
      </c>
      <c r="L460">
        <f t="shared" si="22"/>
        <v>0.25</v>
      </c>
      <c r="M460">
        <f t="shared" si="23"/>
        <v>2.73</v>
      </c>
    </row>
    <row r="461" spans="1:13" x14ac:dyDescent="0.3">
      <c r="A461" t="s">
        <v>918</v>
      </c>
      <c r="B461" t="s">
        <v>919</v>
      </c>
      <c r="C461">
        <v>172</v>
      </c>
      <c r="D461">
        <v>88</v>
      </c>
      <c r="E461">
        <v>60</v>
      </c>
      <c r="F461">
        <v>1</v>
      </c>
      <c r="G461">
        <v>1</v>
      </c>
      <c r="H461">
        <v>1</v>
      </c>
      <c r="I461">
        <v>25</v>
      </c>
      <c r="J461">
        <v>0</v>
      </c>
      <c r="K461">
        <f t="shared" si="21"/>
        <v>0.68181818181818177</v>
      </c>
      <c r="L461">
        <f t="shared" si="22"/>
        <v>0.28409090909090912</v>
      </c>
      <c r="M461">
        <f t="shared" si="23"/>
        <v>2.6818181818181817</v>
      </c>
    </row>
    <row r="462" spans="1:13" x14ac:dyDescent="0.3">
      <c r="A462" t="s">
        <v>920</v>
      </c>
      <c r="B462" t="s">
        <v>41</v>
      </c>
      <c r="C462">
        <v>0</v>
      </c>
      <c r="D462">
        <v>453</v>
      </c>
      <c r="E462">
        <v>307</v>
      </c>
      <c r="F462">
        <v>11</v>
      </c>
      <c r="G462">
        <v>3</v>
      </c>
      <c r="H462">
        <v>1</v>
      </c>
      <c r="I462">
        <v>128</v>
      </c>
      <c r="J462">
        <v>3</v>
      </c>
      <c r="K462">
        <f t="shared" si="21"/>
        <v>0.67770419426048567</v>
      </c>
      <c r="L462">
        <f t="shared" si="22"/>
        <v>0.282560706401766</v>
      </c>
      <c r="M462">
        <f t="shared" si="23"/>
        <v>2.6777041942604858</v>
      </c>
    </row>
    <row r="463" spans="1:13" x14ac:dyDescent="0.3">
      <c r="A463" t="s">
        <v>1098</v>
      </c>
      <c r="C463">
        <v>8417</v>
      </c>
      <c r="D463">
        <v>4729</v>
      </c>
      <c r="E463">
        <v>3072</v>
      </c>
      <c r="F463">
        <v>123</v>
      </c>
      <c r="G463">
        <v>38</v>
      </c>
      <c r="H463">
        <v>25</v>
      </c>
      <c r="I463">
        <v>1464</v>
      </c>
      <c r="J463">
        <v>7</v>
      </c>
      <c r="K463">
        <f t="shared" si="21"/>
        <v>0.64960879678578975</v>
      </c>
      <c r="L463">
        <f t="shared" si="22"/>
        <v>0.30957919221822794</v>
      </c>
      <c r="M463">
        <f t="shared" si="23"/>
        <v>2.64960879678579</v>
      </c>
    </row>
    <row r="464" spans="1:13" x14ac:dyDescent="0.3">
      <c r="A464" t="s">
        <v>922</v>
      </c>
      <c r="B464" t="s">
        <v>923</v>
      </c>
      <c r="C464">
        <v>280</v>
      </c>
      <c r="D464">
        <v>144</v>
      </c>
      <c r="E464">
        <v>98</v>
      </c>
      <c r="F464">
        <v>1</v>
      </c>
      <c r="G464">
        <v>0</v>
      </c>
      <c r="H464">
        <v>0</v>
      </c>
      <c r="I464">
        <v>45</v>
      </c>
      <c r="J464">
        <v>0</v>
      </c>
      <c r="K464">
        <f t="shared" si="21"/>
        <v>0.68055555555555558</v>
      </c>
      <c r="L464">
        <f t="shared" si="22"/>
        <v>0.3125</v>
      </c>
      <c r="M464">
        <f t="shared" si="23"/>
        <v>2.6805555555555554</v>
      </c>
    </row>
    <row r="465" spans="1:13" x14ac:dyDescent="0.3">
      <c r="A465" t="s">
        <v>924</v>
      </c>
      <c r="B465" t="s">
        <v>925</v>
      </c>
      <c r="C465">
        <v>190</v>
      </c>
      <c r="D465">
        <v>113</v>
      </c>
      <c r="E465">
        <v>73</v>
      </c>
      <c r="F465">
        <v>7</v>
      </c>
      <c r="G465">
        <v>1</v>
      </c>
      <c r="H465">
        <v>0</v>
      </c>
      <c r="I465">
        <v>32</v>
      </c>
      <c r="J465">
        <v>0</v>
      </c>
      <c r="K465">
        <f t="shared" si="21"/>
        <v>0.64601769911504425</v>
      </c>
      <c r="L465">
        <f t="shared" si="22"/>
        <v>0.2831858407079646</v>
      </c>
      <c r="M465">
        <f t="shared" si="23"/>
        <v>2.6460176991150441</v>
      </c>
    </row>
    <row r="466" spans="1:13" x14ac:dyDescent="0.3">
      <c r="A466" t="s">
        <v>927</v>
      </c>
      <c r="B466" t="s">
        <v>928</v>
      </c>
      <c r="C466">
        <v>378</v>
      </c>
      <c r="D466">
        <v>177</v>
      </c>
      <c r="E466">
        <v>132</v>
      </c>
      <c r="F466">
        <v>2</v>
      </c>
      <c r="G466">
        <v>1</v>
      </c>
      <c r="H466">
        <v>0</v>
      </c>
      <c r="I466">
        <v>42</v>
      </c>
      <c r="J466">
        <v>0</v>
      </c>
      <c r="K466">
        <f t="shared" si="21"/>
        <v>0.74576271186440679</v>
      </c>
      <c r="L466">
        <f t="shared" si="22"/>
        <v>0.23728813559322035</v>
      </c>
      <c r="M466">
        <f t="shared" si="23"/>
        <v>2.7457627118644066</v>
      </c>
    </row>
    <row r="467" spans="1:13" x14ac:dyDescent="0.3">
      <c r="A467" t="s">
        <v>929</v>
      </c>
      <c r="B467" t="s">
        <v>930</v>
      </c>
      <c r="C467">
        <v>80</v>
      </c>
      <c r="D467">
        <v>27</v>
      </c>
      <c r="E467">
        <v>20</v>
      </c>
      <c r="F467">
        <v>2</v>
      </c>
      <c r="G467">
        <v>0</v>
      </c>
      <c r="H467">
        <v>1</v>
      </c>
      <c r="I467">
        <v>4</v>
      </c>
      <c r="J467">
        <v>0</v>
      </c>
      <c r="K467">
        <f t="shared" si="21"/>
        <v>0.7407407407407407</v>
      </c>
      <c r="L467">
        <f t="shared" si="22"/>
        <v>0.14814814814814814</v>
      </c>
      <c r="M467">
        <f t="shared" si="23"/>
        <v>2.7407407407407405</v>
      </c>
    </row>
    <row r="468" spans="1:13" x14ac:dyDescent="0.3">
      <c r="A468" t="s">
        <v>931</v>
      </c>
      <c r="B468" t="s">
        <v>932</v>
      </c>
      <c r="C468">
        <v>153</v>
      </c>
      <c r="D468">
        <v>89</v>
      </c>
      <c r="E468">
        <v>47</v>
      </c>
      <c r="F468">
        <v>0</v>
      </c>
      <c r="G468">
        <v>0</v>
      </c>
      <c r="H468">
        <v>0</v>
      </c>
      <c r="I468">
        <v>42</v>
      </c>
      <c r="J468">
        <v>0</v>
      </c>
      <c r="K468">
        <f t="shared" si="21"/>
        <v>0.5280898876404494</v>
      </c>
      <c r="L468">
        <f t="shared" si="22"/>
        <v>0.47191011235955055</v>
      </c>
      <c r="M468">
        <f t="shared" si="23"/>
        <v>2.5280898876404496</v>
      </c>
    </row>
    <row r="469" spans="1:13" x14ac:dyDescent="0.3">
      <c r="A469" t="s">
        <v>933</v>
      </c>
      <c r="B469" t="s">
        <v>934</v>
      </c>
      <c r="C469">
        <v>403</v>
      </c>
      <c r="D469">
        <v>221</v>
      </c>
      <c r="E469">
        <v>140</v>
      </c>
      <c r="F469">
        <v>3</v>
      </c>
      <c r="G469">
        <v>0</v>
      </c>
      <c r="H469">
        <v>0</v>
      </c>
      <c r="I469">
        <v>78</v>
      </c>
      <c r="J469">
        <v>0</v>
      </c>
      <c r="K469">
        <f t="shared" si="21"/>
        <v>0.63348416289592757</v>
      </c>
      <c r="L469">
        <f t="shared" si="22"/>
        <v>0.35294117647058826</v>
      </c>
      <c r="M469">
        <f t="shared" si="23"/>
        <v>2.6334841628959276</v>
      </c>
    </row>
    <row r="470" spans="1:13" x14ac:dyDescent="0.3">
      <c r="A470" t="s">
        <v>935</v>
      </c>
      <c r="B470" t="s">
        <v>936</v>
      </c>
      <c r="C470">
        <v>269</v>
      </c>
      <c r="D470">
        <v>151</v>
      </c>
      <c r="E470">
        <v>96</v>
      </c>
      <c r="F470">
        <v>5</v>
      </c>
      <c r="G470">
        <v>0</v>
      </c>
      <c r="H470">
        <v>0</v>
      </c>
      <c r="I470">
        <v>49</v>
      </c>
      <c r="J470">
        <v>1</v>
      </c>
      <c r="K470">
        <f t="shared" si="21"/>
        <v>0.63576158940397354</v>
      </c>
      <c r="L470">
        <f t="shared" si="22"/>
        <v>0.32450331125827814</v>
      </c>
      <c r="M470">
        <f t="shared" si="23"/>
        <v>2.6357615894039736</v>
      </c>
    </row>
    <row r="471" spans="1:13" x14ac:dyDescent="0.3">
      <c r="A471" t="s">
        <v>937</v>
      </c>
      <c r="B471" t="s">
        <v>938</v>
      </c>
      <c r="C471">
        <v>100</v>
      </c>
      <c r="D471">
        <v>64</v>
      </c>
      <c r="E471">
        <v>28</v>
      </c>
      <c r="F471">
        <v>1</v>
      </c>
      <c r="G471">
        <v>0</v>
      </c>
      <c r="H471">
        <v>0</v>
      </c>
      <c r="I471">
        <v>35</v>
      </c>
      <c r="J471">
        <v>0</v>
      </c>
      <c r="K471">
        <f t="shared" si="21"/>
        <v>0.4375</v>
      </c>
      <c r="L471">
        <f t="shared" si="22"/>
        <v>0.546875</v>
      </c>
      <c r="M471">
        <f t="shared" si="23"/>
        <v>0.546875</v>
      </c>
    </row>
    <row r="472" spans="1:13" x14ac:dyDescent="0.3">
      <c r="A472" t="s">
        <v>939</v>
      </c>
      <c r="B472" t="s">
        <v>940</v>
      </c>
      <c r="C472">
        <v>473</v>
      </c>
      <c r="D472">
        <v>222</v>
      </c>
      <c r="E472">
        <v>133</v>
      </c>
      <c r="F472">
        <v>0</v>
      </c>
      <c r="G472">
        <v>0</v>
      </c>
      <c r="H472">
        <v>2</v>
      </c>
      <c r="I472">
        <v>87</v>
      </c>
      <c r="J472">
        <v>0</v>
      </c>
      <c r="K472">
        <f t="shared" si="21"/>
        <v>0.59909909909909909</v>
      </c>
      <c r="L472">
        <f t="shared" si="22"/>
        <v>0.39189189189189189</v>
      </c>
      <c r="M472">
        <f t="shared" si="23"/>
        <v>2.599099099099099</v>
      </c>
    </row>
    <row r="473" spans="1:13" x14ac:dyDescent="0.3">
      <c r="A473" t="s">
        <v>941</v>
      </c>
      <c r="B473" t="s">
        <v>942</v>
      </c>
      <c r="C473">
        <v>261</v>
      </c>
      <c r="D473">
        <v>152</v>
      </c>
      <c r="E473">
        <v>117</v>
      </c>
      <c r="F473">
        <v>2</v>
      </c>
      <c r="G473">
        <v>0</v>
      </c>
      <c r="H473">
        <v>2</v>
      </c>
      <c r="I473">
        <v>31</v>
      </c>
      <c r="J473">
        <v>0</v>
      </c>
      <c r="K473">
        <f t="shared" si="21"/>
        <v>0.76973684210526316</v>
      </c>
      <c r="L473">
        <f t="shared" si="22"/>
        <v>0.20394736842105263</v>
      </c>
      <c r="M473">
        <f t="shared" si="23"/>
        <v>2.7697368421052633</v>
      </c>
    </row>
    <row r="474" spans="1:13" x14ac:dyDescent="0.3">
      <c r="A474" t="s">
        <v>943</v>
      </c>
      <c r="B474" t="s">
        <v>944</v>
      </c>
      <c r="C474">
        <v>176</v>
      </c>
      <c r="D474">
        <v>120</v>
      </c>
      <c r="E474">
        <v>73</v>
      </c>
      <c r="F474">
        <v>2</v>
      </c>
      <c r="G474">
        <v>1</v>
      </c>
      <c r="H474">
        <v>2</v>
      </c>
      <c r="I474">
        <v>42</v>
      </c>
      <c r="J474">
        <v>0</v>
      </c>
      <c r="K474">
        <f t="shared" si="21"/>
        <v>0.60833333333333328</v>
      </c>
      <c r="L474">
        <f t="shared" si="22"/>
        <v>0.35</v>
      </c>
      <c r="M474">
        <f t="shared" si="23"/>
        <v>2.6083333333333334</v>
      </c>
    </row>
    <row r="475" spans="1:13" x14ac:dyDescent="0.3">
      <c r="A475" t="s">
        <v>945</v>
      </c>
      <c r="B475" t="s">
        <v>946</v>
      </c>
      <c r="C475">
        <v>390</v>
      </c>
      <c r="D475">
        <v>233</v>
      </c>
      <c r="E475">
        <v>135</v>
      </c>
      <c r="F475">
        <v>2</v>
      </c>
      <c r="G475">
        <v>0</v>
      </c>
      <c r="H475">
        <v>0</v>
      </c>
      <c r="I475">
        <v>96</v>
      </c>
      <c r="J475">
        <v>0</v>
      </c>
      <c r="K475">
        <f t="shared" si="21"/>
        <v>0.57939914163090134</v>
      </c>
      <c r="L475">
        <f t="shared" si="22"/>
        <v>0.41201716738197425</v>
      </c>
      <c r="M475">
        <f t="shared" si="23"/>
        <v>2.5793991416309012</v>
      </c>
    </row>
    <row r="476" spans="1:13" x14ac:dyDescent="0.3">
      <c r="A476" t="s">
        <v>947</v>
      </c>
      <c r="B476" t="s">
        <v>948</v>
      </c>
      <c r="C476">
        <v>1015</v>
      </c>
      <c r="D476">
        <v>418</v>
      </c>
      <c r="E476">
        <v>196</v>
      </c>
      <c r="F476">
        <v>12</v>
      </c>
      <c r="G476">
        <v>1</v>
      </c>
      <c r="H476">
        <v>0</v>
      </c>
      <c r="I476">
        <v>208</v>
      </c>
      <c r="J476">
        <v>1</v>
      </c>
      <c r="K476">
        <f t="shared" si="21"/>
        <v>0.46889952153110048</v>
      </c>
      <c r="L476">
        <f t="shared" si="22"/>
        <v>0.49760765550239233</v>
      </c>
      <c r="M476">
        <f t="shared" si="23"/>
        <v>0.49760765550239233</v>
      </c>
    </row>
    <row r="477" spans="1:13" x14ac:dyDescent="0.3">
      <c r="A477" t="s">
        <v>949</v>
      </c>
      <c r="B477" t="s">
        <v>950</v>
      </c>
      <c r="C477">
        <v>1353</v>
      </c>
      <c r="D477">
        <v>576</v>
      </c>
      <c r="E477">
        <v>292</v>
      </c>
      <c r="F477">
        <v>17</v>
      </c>
      <c r="G477">
        <v>0</v>
      </c>
      <c r="H477">
        <v>2</v>
      </c>
      <c r="I477">
        <v>263</v>
      </c>
      <c r="J477">
        <v>2</v>
      </c>
      <c r="K477">
        <f t="shared" si="21"/>
        <v>0.50694444444444442</v>
      </c>
      <c r="L477">
        <f t="shared" si="22"/>
        <v>0.45659722222222221</v>
      </c>
      <c r="M477">
        <f t="shared" si="23"/>
        <v>2.5069444444444446</v>
      </c>
    </row>
    <row r="478" spans="1:13" x14ac:dyDescent="0.3">
      <c r="A478" t="s">
        <v>951</v>
      </c>
      <c r="B478" t="s">
        <v>952</v>
      </c>
      <c r="C478">
        <v>87</v>
      </c>
      <c r="D478">
        <v>39</v>
      </c>
      <c r="E478">
        <v>23</v>
      </c>
      <c r="F478">
        <v>4</v>
      </c>
      <c r="G478">
        <v>0</v>
      </c>
      <c r="H478">
        <v>0</v>
      </c>
      <c r="I478">
        <v>12</v>
      </c>
      <c r="J478">
        <v>0</v>
      </c>
      <c r="K478">
        <f t="shared" si="21"/>
        <v>0.58974358974358976</v>
      </c>
      <c r="L478">
        <f t="shared" si="22"/>
        <v>0.30769230769230771</v>
      </c>
      <c r="M478">
        <f t="shared" si="23"/>
        <v>2.5897435897435899</v>
      </c>
    </row>
    <row r="479" spans="1:13" x14ac:dyDescent="0.3">
      <c r="A479" t="s">
        <v>953</v>
      </c>
      <c r="B479" t="s">
        <v>954</v>
      </c>
      <c r="C479">
        <v>305</v>
      </c>
      <c r="D479">
        <v>172</v>
      </c>
      <c r="E479">
        <v>107</v>
      </c>
      <c r="F479">
        <v>3</v>
      </c>
      <c r="G479">
        <v>0</v>
      </c>
      <c r="H479">
        <v>0</v>
      </c>
      <c r="I479">
        <v>62</v>
      </c>
      <c r="J479">
        <v>0</v>
      </c>
      <c r="K479">
        <f t="shared" si="21"/>
        <v>0.62209302325581395</v>
      </c>
      <c r="L479">
        <f t="shared" si="22"/>
        <v>0.36046511627906974</v>
      </c>
      <c r="M479">
        <f t="shared" si="23"/>
        <v>2.6220930232558137</v>
      </c>
    </row>
    <row r="480" spans="1:13" x14ac:dyDescent="0.3">
      <c r="A480" t="s">
        <v>955</v>
      </c>
      <c r="B480" t="s">
        <v>956</v>
      </c>
      <c r="C480">
        <v>55</v>
      </c>
      <c r="D480">
        <v>27</v>
      </c>
      <c r="E480">
        <v>15</v>
      </c>
      <c r="F480">
        <v>1</v>
      </c>
      <c r="G480">
        <v>0</v>
      </c>
      <c r="H480">
        <v>1</v>
      </c>
      <c r="I480">
        <v>10</v>
      </c>
      <c r="J480">
        <v>0</v>
      </c>
      <c r="K480">
        <f t="shared" si="21"/>
        <v>0.55555555555555558</v>
      </c>
      <c r="L480">
        <f t="shared" si="22"/>
        <v>0.37037037037037035</v>
      </c>
      <c r="M480">
        <f t="shared" si="23"/>
        <v>2.5555555555555554</v>
      </c>
    </row>
    <row r="481" spans="1:13" x14ac:dyDescent="0.3">
      <c r="A481" t="s">
        <v>957</v>
      </c>
      <c r="B481" t="s">
        <v>958</v>
      </c>
      <c r="C481">
        <v>403</v>
      </c>
      <c r="D481">
        <v>258</v>
      </c>
      <c r="E481">
        <v>153</v>
      </c>
      <c r="F481">
        <v>17</v>
      </c>
      <c r="G481">
        <v>0</v>
      </c>
      <c r="H481">
        <v>2</v>
      </c>
      <c r="I481">
        <v>86</v>
      </c>
      <c r="J481">
        <v>0</v>
      </c>
      <c r="K481">
        <f t="shared" si="21"/>
        <v>0.59302325581395354</v>
      </c>
      <c r="L481">
        <f t="shared" si="22"/>
        <v>0.33333333333333331</v>
      </c>
      <c r="M481">
        <f t="shared" si="23"/>
        <v>2.5930232558139537</v>
      </c>
    </row>
    <row r="482" spans="1:13" x14ac:dyDescent="0.3">
      <c r="A482" t="s">
        <v>959</v>
      </c>
      <c r="B482" t="s">
        <v>960</v>
      </c>
      <c r="C482">
        <v>229</v>
      </c>
      <c r="D482">
        <v>99</v>
      </c>
      <c r="E482">
        <v>53</v>
      </c>
      <c r="F482">
        <v>6</v>
      </c>
      <c r="G482">
        <v>0</v>
      </c>
      <c r="H482">
        <v>0</v>
      </c>
      <c r="I482">
        <v>40</v>
      </c>
      <c r="J482">
        <v>0</v>
      </c>
      <c r="K482">
        <f t="shared" si="21"/>
        <v>0.53535353535353536</v>
      </c>
      <c r="L482">
        <f t="shared" si="22"/>
        <v>0.40404040404040403</v>
      </c>
      <c r="M482">
        <f t="shared" si="23"/>
        <v>2.5353535353535355</v>
      </c>
    </row>
    <row r="483" spans="1:13" x14ac:dyDescent="0.3">
      <c r="A483" t="s">
        <v>961</v>
      </c>
      <c r="B483" t="s">
        <v>962</v>
      </c>
      <c r="C483">
        <v>133</v>
      </c>
      <c r="D483">
        <v>83</v>
      </c>
      <c r="E483">
        <v>39</v>
      </c>
      <c r="F483">
        <v>3</v>
      </c>
      <c r="G483">
        <v>1</v>
      </c>
      <c r="H483">
        <v>0</v>
      </c>
      <c r="I483">
        <v>40</v>
      </c>
      <c r="J483">
        <v>0</v>
      </c>
      <c r="K483">
        <f t="shared" si="21"/>
        <v>0.46987951807228917</v>
      </c>
      <c r="L483">
        <f t="shared" si="22"/>
        <v>0.48192771084337349</v>
      </c>
      <c r="M483">
        <f t="shared" si="23"/>
        <v>0.48192771084337349</v>
      </c>
    </row>
    <row r="484" spans="1:13" x14ac:dyDescent="0.3">
      <c r="A484" t="s">
        <v>963</v>
      </c>
      <c r="B484" t="s">
        <v>964</v>
      </c>
      <c r="C484">
        <v>305</v>
      </c>
      <c r="D484">
        <v>155</v>
      </c>
      <c r="E484">
        <v>120</v>
      </c>
      <c r="F484">
        <v>0</v>
      </c>
      <c r="G484">
        <v>0</v>
      </c>
      <c r="H484">
        <v>1</v>
      </c>
      <c r="I484">
        <v>34</v>
      </c>
      <c r="J484">
        <v>0</v>
      </c>
      <c r="K484">
        <f t="shared" si="21"/>
        <v>0.77419354838709675</v>
      </c>
      <c r="L484">
        <f t="shared" si="22"/>
        <v>0.21935483870967742</v>
      </c>
      <c r="M484">
        <f t="shared" si="23"/>
        <v>2.774193548387097</v>
      </c>
    </row>
    <row r="485" spans="1:13" x14ac:dyDescent="0.3">
      <c r="A485" t="s">
        <v>965</v>
      </c>
      <c r="B485" t="s">
        <v>966</v>
      </c>
      <c r="C485">
        <v>192</v>
      </c>
      <c r="D485">
        <v>85</v>
      </c>
      <c r="E485">
        <v>43</v>
      </c>
      <c r="F485">
        <v>4</v>
      </c>
      <c r="G485">
        <v>1</v>
      </c>
      <c r="H485">
        <v>2</v>
      </c>
      <c r="I485">
        <v>35</v>
      </c>
      <c r="J485">
        <v>0</v>
      </c>
      <c r="K485">
        <f t="shared" si="21"/>
        <v>0.50588235294117645</v>
      </c>
      <c r="L485">
        <f t="shared" si="22"/>
        <v>0.41176470588235292</v>
      </c>
      <c r="M485">
        <f t="shared" si="23"/>
        <v>2.5058823529411764</v>
      </c>
    </row>
    <row r="486" spans="1:13" x14ac:dyDescent="0.3">
      <c r="A486" t="s">
        <v>967</v>
      </c>
      <c r="B486" t="s">
        <v>968</v>
      </c>
      <c r="C486">
        <v>267</v>
      </c>
      <c r="D486">
        <v>127</v>
      </c>
      <c r="E486">
        <v>77</v>
      </c>
      <c r="F486">
        <v>4</v>
      </c>
      <c r="G486">
        <v>0</v>
      </c>
      <c r="H486">
        <v>0</v>
      </c>
      <c r="I486">
        <v>46</v>
      </c>
      <c r="J486">
        <v>0</v>
      </c>
      <c r="K486">
        <f t="shared" si="21"/>
        <v>0.60629921259842523</v>
      </c>
      <c r="L486">
        <f t="shared" si="22"/>
        <v>0.36220472440944884</v>
      </c>
      <c r="M486">
        <f t="shared" si="23"/>
        <v>2.606299212598425</v>
      </c>
    </row>
    <row r="487" spans="1:13" x14ac:dyDescent="0.3">
      <c r="A487" t="s">
        <v>969</v>
      </c>
      <c r="B487" t="s">
        <v>970</v>
      </c>
      <c r="C487">
        <v>155</v>
      </c>
      <c r="D487">
        <v>85</v>
      </c>
      <c r="E487">
        <v>45</v>
      </c>
      <c r="F487">
        <v>1</v>
      </c>
      <c r="G487">
        <v>0</v>
      </c>
      <c r="H487">
        <v>2</v>
      </c>
      <c r="I487">
        <v>37</v>
      </c>
      <c r="J487">
        <v>0</v>
      </c>
      <c r="K487">
        <f t="shared" si="21"/>
        <v>0.52941176470588236</v>
      </c>
      <c r="L487">
        <f t="shared" si="22"/>
        <v>0.43529411764705883</v>
      </c>
      <c r="M487">
        <f t="shared" si="23"/>
        <v>2.5294117647058822</v>
      </c>
    </row>
    <row r="488" spans="1:13" x14ac:dyDescent="0.3">
      <c r="A488" t="s">
        <v>971</v>
      </c>
      <c r="B488" t="s">
        <v>972</v>
      </c>
      <c r="C488">
        <v>497</v>
      </c>
      <c r="D488">
        <v>250</v>
      </c>
      <c r="E488">
        <v>141</v>
      </c>
      <c r="F488">
        <v>2</v>
      </c>
      <c r="G488">
        <v>0</v>
      </c>
      <c r="H488">
        <v>1</v>
      </c>
      <c r="I488">
        <v>105</v>
      </c>
      <c r="J488">
        <v>1</v>
      </c>
      <c r="K488">
        <f t="shared" si="21"/>
        <v>0.56399999999999995</v>
      </c>
      <c r="L488">
        <f t="shared" si="22"/>
        <v>0.42</v>
      </c>
      <c r="M488">
        <f t="shared" si="23"/>
        <v>2.5640000000000001</v>
      </c>
    </row>
    <row r="489" spans="1:13" x14ac:dyDescent="0.3">
      <c r="A489" t="s">
        <v>973</v>
      </c>
      <c r="B489" t="s">
        <v>974</v>
      </c>
      <c r="C489">
        <v>85</v>
      </c>
      <c r="D489">
        <v>66</v>
      </c>
      <c r="E489">
        <v>27</v>
      </c>
      <c r="F489">
        <v>0</v>
      </c>
      <c r="G489">
        <v>0</v>
      </c>
      <c r="H489">
        <v>1</v>
      </c>
      <c r="I489">
        <v>37</v>
      </c>
      <c r="J489">
        <v>1</v>
      </c>
      <c r="K489">
        <f t="shared" si="21"/>
        <v>0.40909090909090912</v>
      </c>
      <c r="L489">
        <f t="shared" si="22"/>
        <v>0.56060606060606055</v>
      </c>
      <c r="M489">
        <f t="shared" si="23"/>
        <v>0.56060606060606055</v>
      </c>
    </row>
    <row r="490" spans="1:13" x14ac:dyDescent="0.3">
      <c r="A490" t="s">
        <v>975</v>
      </c>
      <c r="B490" t="s">
        <v>976</v>
      </c>
      <c r="C490">
        <v>154</v>
      </c>
      <c r="D490">
        <v>88</v>
      </c>
      <c r="E490">
        <v>64</v>
      </c>
      <c r="F490">
        <v>2</v>
      </c>
      <c r="G490">
        <v>0</v>
      </c>
      <c r="H490">
        <v>0</v>
      </c>
      <c r="I490">
        <v>22</v>
      </c>
      <c r="J490">
        <v>0</v>
      </c>
      <c r="K490">
        <f t="shared" si="21"/>
        <v>0.72727272727272729</v>
      </c>
      <c r="L490">
        <f t="shared" si="22"/>
        <v>0.25</v>
      </c>
      <c r="M490">
        <f t="shared" si="23"/>
        <v>2.7272727272727275</v>
      </c>
    </row>
    <row r="491" spans="1:13" x14ac:dyDescent="0.3">
      <c r="A491" t="s">
        <v>977</v>
      </c>
      <c r="B491" t="s">
        <v>41</v>
      </c>
      <c r="C491">
        <v>0</v>
      </c>
      <c r="D491">
        <v>364</v>
      </c>
      <c r="E491">
        <v>192</v>
      </c>
      <c r="F491">
        <v>15</v>
      </c>
      <c r="G491">
        <v>0</v>
      </c>
      <c r="H491">
        <v>3</v>
      </c>
      <c r="I491">
        <v>153</v>
      </c>
      <c r="J491">
        <v>1</v>
      </c>
      <c r="K491">
        <f t="shared" si="21"/>
        <v>0.52747252747252749</v>
      </c>
      <c r="L491">
        <f t="shared" si="22"/>
        <v>0.42032967032967034</v>
      </c>
      <c r="M491">
        <f t="shared" si="23"/>
        <v>2.5274725274725274</v>
      </c>
    </row>
    <row r="492" spans="1:13" x14ac:dyDescent="0.3">
      <c r="A492" t="s">
        <v>1099</v>
      </c>
      <c r="C492">
        <v>8388</v>
      </c>
      <c r="D492">
        <v>5072</v>
      </c>
      <c r="E492">
        <v>2958</v>
      </c>
      <c r="F492">
        <v>130</v>
      </c>
      <c r="G492">
        <v>7</v>
      </c>
      <c r="H492">
        <v>26</v>
      </c>
      <c r="I492">
        <v>1944</v>
      </c>
      <c r="J492">
        <v>7</v>
      </c>
      <c r="K492">
        <f t="shared" si="21"/>
        <v>0.58320189274447953</v>
      </c>
      <c r="L492">
        <f t="shared" si="22"/>
        <v>0.3832807570977918</v>
      </c>
      <c r="M492">
        <f t="shared" si="23"/>
        <v>2.5832018927444795</v>
      </c>
    </row>
    <row r="493" spans="1:13" x14ac:dyDescent="0.3">
      <c r="A493" t="s">
        <v>981</v>
      </c>
      <c r="B493" t="s">
        <v>982</v>
      </c>
      <c r="C493">
        <v>179</v>
      </c>
      <c r="D493">
        <v>96</v>
      </c>
      <c r="E493">
        <v>54</v>
      </c>
      <c r="F493">
        <v>2</v>
      </c>
      <c r="G493">
        <v>0</v>
      </c>
      <c r="H493">
        <v>0</v>
      </c>
      <c r="I493">
        <v>40</v>
      </c>
      <c r="J493">
        <v>0</v>
      </c>
      <c r="K493">
        <f t="shared" si="21"/>
        <v>0.5625</v>
      </c>
      <c r="L493">
        <f t="shared" si="22"/>
        <v>0.41666666666666669</v>
      </c>
      <c r="M493">
        <f t="shared" si="23"/>
        <v>2.5625</v>
      </c>
    </row>
    <row r="494" spans="1:13" x14ac:dyDescent="0.3">
      <c r="A494" t="s">
        <v>984</v>
      </c>
      <c r="B494" t="s">
        <v>985</v>
      </c>
      <c r="C494">
        <v>250</v>
      </c>
      <c r="D494">
        <v>93</v>
      </c>
      <c r="E494">
        <v>66</v>
      </c>
      <c r="F494">
        <v>2</v>
      </c>
      <c r="G494">
        <v>10</v>
      </c>
      <c r="H494">
        <v>0</v>
      </c>
      <c r="I494">
        <v>15</v>
      </c>
      <c r="J494">
        <v>0</v>
      </c>
      <c r="K494">
        <f t="shared" si="21"/>
        <v>0.70967741935483875</v>
      </c>
      <c r="L494">
        <f t="shared" si="22"/>
        <v>0.16129032258064516</v>
      </c>
      <c r="M494">
        <f t="shared" si="23"/>
        <v>2.709677419354839</v>
      </c>
    </row>
    <row r="495" spans="1:13" x14ac:dyDescent="0.3">
      <c r="A495" t="s">
        <v>1202</v>
      </c>
      <c r="B495" t="s">
        <v>988</v>
      </c>
      <c r="C495">
        <v>135</v>
      </c>
      <c r="D495">
        <v>56</v>
      </c>
      <c r="E495">
        <v>30</v>
      </c>
      <c r="F495">
        <v>2</v>
      </c>
      <c r="G495">
        <v>1</v>
      </c>
      <c r="H495">
        <v>0</v>
      </c>
      <c r="I495">
        <v>23</v>
      </c>
      <c r="J495">
        <v>0</v>
      </c>
      <c r="K495">
        <f t="shared" si="21"/>
        <v>0.5357142857142857</v>
      </c>
      <c r="L495">
        <f t="shared" si="22"/>
        <v>0.4107142857142857</v>
      </c>
      <c r="M495">
        <f t="shared" si="23"/>
        <v>2.5357142857142856</v>
      </c>
    </row>
    <row r="496" spans="1:13" x14ac:dyDescent="0.3">
      <c r="A496" t="s">
        <v>989</v>
      </c>
      <c r="B496" t="s">
        <v>990</v>
      </c>
      <c r="C496">
        <v>1078</v>
      </c>
      <c r="D496">
        <v>410</v>
      </c>
      <c r="E496">
        <v>228</v>
      </c>
      <c r="F496">
        <v>11</v>
      </c>
      <c r="G496">
        <v>4</v>
      </c>
      <c r="H496">
        <v>3</v>
      </c>
      <c r="I496">
        <v>164</v>
      </c>
      <c r="J496">
        <v>0</v>
      </c>
      <c r="K496">
        <f t="shared" si="21"/>
        <v>0.55609756097560981</v>
      </c>
      <c r="L496">
        <f t="shared" si="22"/>
        <v>0.4</v>
      </c>
      <c r="M496">
        <f t="shared" si="23"/>
        <v>2.5560975609756098</v>
      </c>
    </row>
    <row r="497" spans="1:13" x14ac:dyDescent="0.3">
      <c r="A497" t="s">
        <v>991</v>
      </c>
      <c r="B497" t="s">
        <v>992</v>
      </c>
      <c r="C497">
        <v>1606</v>
      </c>
      <c r="D497">
        <v>737</v>
      </c>
      <c r="E497">
        <v>403</v>
      </c>
      <c r="F497">
        <v>15</v>
      </c>
      <c r="G497">
        <v>6</v>
      </c>
      <c r="H497">
        <v>8</v>
      </c>
      <c r="I497">
        <v>303</v>
      </c>
      <c r="J497">
        <v>2</v>
      </c>
      <c r="K497">
        <f t="shared" si="21"/>
        <v>0.54681139755766617</v>
      </c>
      <c r="L497">
        <f t="shared" si="22"/>
        <v>0.41112618724559025</v>
      </c>
      <c r="M497">
        <f t="shared" si="23"/>
        <v>2.5468113975576663</v>
      </c>
    </row>
    <row r="498" spans="1:13" x14ac:dyDescent="0.3">
      <c r="A498" t="s">
        <v>993</v>
      </c>
      <c r="B498" t="s">
        <v>994</v>
      </c>
      <c r="C498">
        <v>219</v>
      </c>
      <c r="D498">
        <v>105</v>
      </c>
      <c r="E498">
        <v>75</v>
      </c>
      <c r="F498">
        <v>4</v>
      </c>
      <c r="G498">
        <v>0</v>
      </c>
      <c r="H498">
        <v>2</v>
      </c>
      <c r="I498">
        <v>24</v>
      </c>
      <c r="J498">
        <v>0</v>
      </c>
      <c r="K498">
        <f t="shared" si="21"/>
        <v>0.7142857142857143</v>
      </c>
      <c r="L498">
        <f t="shared" si="22"/>
        <v>0.22857142857142856</v>
      </c>
      <c r="M498">
        <f t="shared" si="23"/>
        <v>2.7142857142857144</v>
      </c>
    </row>
    <row r="499" spans="1:13" x14ac:dyDescent="0.3">
      <c r="A499" t="s">
        <v>995</v>
      </c>
      <c r="B499" t="s">
        <v>996</v>
      </c>
      <c r="C499">
        <v>81</v>
      </c>
      <c r="D499">
        <v>49</v>
      </c>
      <c r="E499">
        <v>27</v>
      </c>
      <c r="F499">
        <v>1</v>
      </c>
      <c r="G499">
        <v>0</v>
      </c>
      <c r="H499">
        <v>0</v>
      </c>
      <c r="I499">
        <v>21</v>
      </c>
      <c r="J499">
        <v>0</v>
      </c>
      <c r="K499">
        <f t="shared" si="21"/>
        <v>0.55102040816326525</v>
      </c>
      <c r="L499">
        <f t="shared" si="22"/>
        <v>0.42857142857142855</v>
      </c>
      <c r="M499">
        <f t="shared" si="23"/>
        <v>2.5510204081632653</v>
      </c>
    </row>
    <row r="500" spans="1:13" x14ac:dyDescent="0.3">
      <c r="A500" t="s">
        <v>997</v>
      </c>
      <c r="B500" t="s">
        <v>998</v>
      </c>
      <c r="C500">
        <v>167</v>
      </c>
      <c r="D500">
        <v>96</v>
      </c>
      <c r="E500">
        <v>41</v>
      </c>
      <c r="F500">
        <v>3</v>
      </c>
      <c r="G500">
        <v>1</v>
      </c>
      <c r="H500">
        <v>0</v>
      </c>
      <c r="I500">
        <v>50</v>
      </c>
      <c r="J500">
        <v>1</v>
      </c>
      <c r="K500">
        <f t="shared" si="21"/>
        <v>0.42708333333333331</v>
      </c>
      <c r="L500">
        <f t="shared" si="22"/>
        <v>0.52083333333333337</v>
      </c>
      <c r="M500">
        <f t="shared" si="23"/>
        <v>0.52083333333333337</v>
      </c>
    </row>
    <row r="501" spans="1:13" x14ac:dyDescent="0.3">
      <c r="A501" t="s">
        <v>999</v>
      </c>
      <c r="B501" t="s">
        <v>1000</v>
      </c>
      <c r="C501">
        <v>233</v>
      </c>
      <c r="D501">
        <v>120</v>
      </c>
      <c r="E501">
        <v>68</v>
      </c>
      <c r="F501">
        <v>0</v>
      </c>
      <c r="G501">
        <v>0</v>
      </c>
      <c r="H501">
        <v>0</v>
      </c>
      <c r="I501">
        <v>52</v>
      </c>
      <c r="J501">
        <v>0</v>
      </c>
      <c r="K501">
        <f t="shared" si="21"/>
        <v>0.56666666666666665</v>
      </c>
      <c r="L501">
        <f t="shared" si="22"/>
        <v>0.43333333333333335</v>
      </c>
      <c r="M501">
        <f t="shared" si="23"/>
        <v>2.5666666666666664</v>
      </c>
    </row>
    <row r="502" spans="1:13" x14ac:dyDescent="0.3">
      <c r="A502" t="s">
        <v>1001</v>
      </c>
      <c r="B502" t="s">
        <v>1002</v>
      </c>
      <c r="C502">
        <v>203</v>
      </c>
      <c r="D502">
        <v>111</v>
      </c>
      <c r="E502">
        <v>71</v>
      </c>
      <c r="F502">
        <v>4</v>
      </c>
      <c r="G502">
        <v>1</v>
      </c>
      <c r="H502">
        <v>1</v>
      </c>
      <c r="I502">
        <v>34</v>
      </c>
      <c r="J502">
        <v>0</v>
      </c>
      <c r="K502">
        <f t="shared" si="21"/>
        <v>0.63963963963963966</v>
      </c>
      <c r="L502">
        <f t="shared" si="22"/>
        <v>0.30630630630630629</v>
      </c>
      <c r="M502">
        <f t="shared" si="23"/>
        <v>2.6396396396396398</v>
      </c>
    </row>
    <row r="503" spans="1:13" x14ac:dyDescent="0.3">
      <c r="A503" t="s">
        <v>1003</v>
      </c>
      <c r="B503" t="s">
        <v>1004</v>
      </c>
      <c r="C503">
        <v>81</v>
      </c>
      <c r="D503">
        <v>43</v>
      </c>
      <c r="E503">
        <v>29</v>
      </c>
      <c r="F503">
        <v>1</v>
      </c>
      <c r="G503">
        <v>0</v>
      </c>
      <c r="H503">
        <v>0</v>
      </c>
      <c r="I503">
        <v>13</v>
      </c>
      <c r="J503">
        <v>0</v>
      </c>
      <c r="K503">
        <f t="shared" si="21"/>
        <v>0.67441860465116277</v>
      </c>
      <c r="L503">
        <f t="shared" si="22"/>
        <v>0.30232558139534882</v>
      </c>
      <c r="M503">
        <f t="shared" si="23"/>
        <v>2.6744186046511627</v>
      </c>
    </row>
    <row r="504" spans="1:13" x14ac:dyDescent="0.3">
      <c r="A504" t="s">
        <v>1005</v>
      </c>
      <c r="B504" t="s">
        <v>1006</v>
      </c>
      <c r="C504">
        <v>1862</v>
      </c>
      <c r="D504">
        <v>817</v>
      </c>
      <c r="E504">
        <v>513</v>
      </c>
      <c r="F504">
        <v>8</v>
      </c>
      <c r="G504">
        <v>4</v>
      </c>
      <c r="H504">
        <v>3</v>
      </c>
      <c r="I504">
        <v>287</v>
      </c>
      <c r="J504">
        <v>2</v>
      </c>
      <c r="K504">
        <f t="shared" si="21"/>
        <v>0.62790697674418605</v>
      </c>
      <c r="L504">
        <f t="shared" si="22"/>
        <v>0.35128518971848227</v>
      </c>
      <c r="M504">
        <f t="shared" si="23"/>
        <v>2.6279069767441863</v>
      </c>
    </row>
    <row r="505" spans="1:13" x14ac:dyDescent="0.3">
      <c r="A505" t="s">
        <v>1007</v>
      </c>
      <c r="B505" t="s">
        <v>1008</v>
      </c>
      <c r="C505">
        <v>253</v>
      </c>
      <c r="D505">
        <v>152</v>
      </c>
      <c r="E505">
        <v>104</v>
      </c>
      <c r="F505">
        <v>2</v>
      </c>
      <c r="G505">
        <v>0</v>
      </c>
      <c r="H505">
        <v>2</v>
      </c>
      <c r="I505">
        <v>44</v>
      </c>
      <c r="J505">
        <v>0</v>
      </c>
      <c r="K505">
        <f t="shared" si="21"/>
        <v>0.68421052631578949</v>
      </c>
      <c r="L505">
        <f t="shared" si="22"/>
        <v>0.28947368421052633</v>
      </c>
      <c r="M505">
        <f t="shared" si="23"/>
        <v>2.6842105263157894</v>
      </c>
    </row>
    <row r="506" spans="1:13" x14ac:dyDescent="0.3">
      <c r="A506" t="s">
        <v>1009</v>
      </c>
      <c r="B506" t="s">
        <v>1010</v>
      </c>
      <c r="C506">
        <v>361</v>
      </c>
      <c r="D506">
        <v>161</v>
      </c>
      <c r="E506">
        <v>91</v>
      </c>
      <c r="F506">
        <v>3</v>
      </c>
      <c r="G506">
        <v>1</v>
      </c>
      <c r="H506">
        <v>1</v>
      </c>
      <c r="I506">
        <v>64</v>
      </c>
      <c r="J506">
        <v>1</v>
      </c>
      <c r="K506">
        <f t="shared" si="21"/>
        <v>0.56521739130434778</v>
      </c>
      <c r="L506">
        <f t="shared" si="22"/>
        <v>0.39751552795031053</v>
      </c>
      <c r="M506">
        <f t="shared" si="23"/>
        <v>2.5652173913043477</v>
      </c>
    </row>
    <row r="507" spans="1:13" x14ac:dyDescent="0.3">
      <c r="A507" t="s">
        <v>1011</v>
      </c>
      <c r="B507" t="s">
        <v>1012</v>
      </c>
      <c r="C507">
        <v>250</v>
      </c>
      <c r="D507">
        <v>109</v>
      </c>
      <c r="E507">
        <v>69</v>
      </c>
      <c r="F507">
        <v>3</v>
      </c>
      <c r="G507">
        <v>0</v>
      </c>
      <c r="H507">
        <v>0</v>
      </c>
      <c r="I507">
        <v>37</v>
      </c>
      <c r="J507">
        <v>0</v>
      </c>
      <c r="K507">
        <f t="shared" si="21"/>
        <v>0.6330275229357798</v>
      </c>
      <c r="L507">
        <f t="shared" si="22"/>
        <v>0.33944954128440369</v>
      </c>
      <c r="M507">
        <f t="shared" si="23"/>
        <v>2.6330275229357798</v>
      </c>
    </row>
    <row r="508" spans="1:13" x14ac:dyDescent="0.3">
      <c r="A508" t="s">
        <v>1013</v>
      </c>
      <c r="B508" t="s">
        <v>1014</v>
      </c>
      <c r="C508">
        <v>387</v>
      </c>
      <c r="D508">
        <v>192</v>
      </c>
      <c r="E508">
        <v>128</v>
      </c>
      <c r="F508">
        <v>9</v>
      </c>
      <c r="G508">
        <v>2</v>
      </c>
      <c r="H508">
        <v>0</v>
      </c>
      <c r="I508">
        <v>53</v>
      </c>
      <c r="J508">
        <v>0</v>
      </c>
      <c r="K508">
        <f t="shared" si="21"/>
        <v>0.66666666666666663</v>
      </c>
      <c r="L508">
        <f t="shared" si="22"/>
        <v>0.27604166666666669</v>
      </c>
      <c r="M508">
        <f t="shared" si="23"/>
        <v>2.6666666666666665</v>
      </c>
    </row>
    <row r="509" spans="1:13" x14ac:dyDescent="0.3">
      <c r="A509" t="s">
        <v>1015</v>
      </c>
      <c r="B509" t="s">
        <v>1016</v>
      </c>
      <c r="C509">
        <v>114</v>
      </c>
      <c r="D509">
        <v>50</v>
      </c>
      <c r="E509">
        <v>15</v>
      </c>
      <c r="F509">
        <v>1</v>
      </c>
      <c r="G509">
        <v>0</v>
      </c>
      <c r="H509">
        <v>0</v>
      </c>
      <c r="I509">
        <v>34</v>
      </c>
      <c r="J509">
        <v>0</v>
      </c>
      <c r="K509">
        <f t="shared" si="21"/>
        <v>0.3</v>
      </c>
      <c r="L509">
        <f t="shared" si="22"/>
        <v>0.68</v>
      </c>
      <c r="M509">
        <f t="shared" si="23"/>
        <v>0.68</v>
      </c>
    </row>
    <row r="510" spans="1:13" x14ac:dyDescent="0.3">
      <c r="A510" t="s">
        <v>1017</v>
      </c>
      <c r="B510" t="s">
        <v>1018</v>
      </c>
      <c r="C510">
        <v>402</v>
      </c>
      <c r="D510">
        <v>193</v>
      </c>
      <c r="E510">
        <v>123</v>
      </c>
      <c r="F510">
        <v>3</v>
      </c>
      <c r="G510">
        <v>0</v>
      </c>
      <c r="H510">
        <v>1</v>
      </c>
      <c r="I510">
        <v>66</v>
      </c>
      <c r="J510">
        <v>0</v>
      </c>
      <c r="K510">
        <f t="shared" si="21"/>
        <v>0.63730569948186533</v>
      </c>
      <c r="L510">
        <f t="shared" si="22"/>
        <v>0.34196891191709844</v>
      </c>
      <c r="M510">
        <f t="shared" si="23"/>
        <v>2.6373056994818653</v>
      </c>
    </row>
    <row r="511" spans="1:13" x14ac:dyDescent="0.3">
      <c r="A511" t="s">
        <v>1019</v>
      </c>
      <c r="B511" t="s">
        <v>1020</v>
      </c>
      <c r="C511">
        <v>313</v>
      </c>
      <c r="D511">
        <v>206</v>
      </c>
      <c r="E511">
        <v>108</v>
      </c>
      <c r="F511">
        <v>2</v>
      </c>
      <c r="G511">
        <v>0</v>
      </c>
      <c r="H511">
        <v>0</v>
      </c>
      <c r="I511">
        <v>96</v>
      </c>
      <c r="J511">
        <v>0</v>
      </c>
      <c r="K511">
        <f t="shared" si="21"/>
        <v>0.52427184466019416</v>
      </c>
      <c r="L511">
        <f t="shared" si="22"/>
        <v>0.46601941747572817</v>
      </c>
      <c r="M511">
        <f t="shared" si="23"/>
        <v>2.5242718446601939</v>
      </c>
    </row>
    <row r="512" spans="1:13" x14ac:dyDescent="0.3">
      <c r="A512" t="s">
        <v>1021</v>
      </c>
      <c r="B512" t="s">
        <v>1022</v>
      </c>
      <c r="C512">
        <v>144</v>
      </c>
      <c r="D512">
        <v>82</v>
      </c>
      <c r="E512">
        <v>55</v>
      </c>
      <c r="F512">
        <v>0</v>
      </c>
      <c r="G512">
        <v>0</v>
      </c>
      <c r="H512">
        <v>0</v>
      </c>
      <c r="I512">
        <v>27</v>
      </c>
      <c r="J512">
        <v>0</v>
      </c>
      <c r="K512">
        <f t="shared" si="21"/>
        <v>0.67073170731707321</v>
      </c>
      <c r="L512">
        <f t="shared" si="22"/>
        <v>0.32926829268292684</v>
      </c>
      <c r="M512">
        <f t="shared" si="23"/>
        <v>2.6707317073170733</v>
      </c>
    </row>
    <row r="513" spans="1:13" x14ac:dyDescent="0.3">
      <c r="A513" t="s">
        <v>1023</v>
      </c>
      <c r="B513" t="s">
        <v>1024</v>
      </c>
      <c r="C513">
        <v>348</v>
      </c>
      <c r="D513">
        <v>182</v>
      </c>
      <c r="E513">
        <v>90</v>
      </c>
      <c r="F513">
        <v>8</v>
      </c>
      <c r="G513">
        <v>0</v>
      </c>
      <c r="H513">
        <v>0</v>
      </c>
      <c r="I513">
        <v>84</v>
      </c>
      <c r="J513">
        <v>0</v>
      </c>
      <c r="K513">
        <f t="shared" si="21"/>
        <v>0.49450549450549453</v>
      </c>
      <c r="L513">
        <f t="shared" si="22"/>
        <v>0.46153846153846156</v>
      </c>
      <c r="M513">
        <f t="shared" si="23"/>
        <v>2.4945054945054945</v>
      </c>
    </row>
    <row r="514" spans="1:13" x14ac:dyDescent="0.3">
      <c r="A514" t="s">
        <v>1025</v>
      </c>
      <c r="B514" t="s">
        <v>41</v>
      </c>
      <c r="C514">
        <v>0</v>
      </c>
      <c r="D514">
        <v>455</v>
      </c>
      <c r="E514">
        <v>239</v>
      </c>
      <c r="F514">
        <v>11</v>
      </c>
      <c r="G514">
        <v>2</v>
      </c>
      <c r="H514">
        <v>3</v>
      </c>
      <c r="I514">
        <v>198</v>
      </c>
      <c r="J514">
        <v>2</v>
      </c>
      <c r="K514">
        <f t="shared" si="21"/>
        <v>0.5252747252747253</v>
      </c>
      <c r="L514">
        <f t="shared" si="22"/>
        <v>0.43516483516483517</v>
      </c>
      <c r="M514">
        <f t="shared" ref="M514:M515" si="24">IF(K514="","",IF(D514=0,10,IF(K514=L514,9,IF(L514&gt;K514,L514,K514+2))))</f>
        <v>2.5252747252747252</v>
      </c>
    </row>
    <row r="515" spans="1:13" x14ac:dyDescent="0.3">
      <c r="A515" t="s">
        <v>1100</v>
      </c>
      <c r="C515">
        <v>8666</v>
      </c>
      <c r="D515">
        <v>4765</v>
      </c>
      <c r="E515">
        <v>2739</v>
      </c>
      <c r="F515">
        <v>113</v>
      </c>
      <c r="G515">
        <v>33</v>
      </c>
      <c r="H515">
        <v>25</v>
      </c>
      <c r="I515">
        <v>1843</v>
      </c>
      <c r="J515">
        <v>12</v>
      </c>
      <c r="K515">
        <f t="shared" si="21"/>
        <v>0.57481636935991609</v>
      </c>
      <c r="L515">
        <f t="shared" si="22"/>
        <v>0.38677859391395591</v>
      </c>
      <c r="M515">
        <f t="shared" si="24"/>
        <v>2.5748163693599162</v>
      </c>
    </row>
  </sheetData>
  <autoFilter ref="A1:M515" xr:uid="{E64243BE-415F-4C2B-B97C-B223789AAC9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CAF2-F2B5-4F12-A961-2F80AA7D1BE5}">
  <dimension ref="A1:F722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3001</v>
      </c>
      <c r="B1" t="s">
        <v>1</v>
      </c>
      <c r="C1" t="s">
        <v>5</v>
      </c>
      <c r="D1" t="s">
        <v>12</v>
      </c>
      <c r="E1" t="s">
        <v>13</v>
      </c>
      <c r="F1" t="s">
        <v>14</v>
      </c>
    </row>
    <row r="2" spans="1:6" x14ac:dyDescent="0.3">
      <c r="A2" t="s">
        <v>20</v>
      </c>
      <c r="B2" t="s">
        <v>21</v>
      </c>
      <c r="C2">
        <v>726</v>
      </c>
      <c r="D2">
        <v>0.44352617079889806</v>
      </c>
      <c r="E2">
        <v>0.51515151515151514</v>
      </c>
      <c r="F2">
        <v>0.51515151515151514</v>
      </c>
    </row>
    <row r="3" spans="1:6" x14ac:dyDescent="0.3">
      <c r="A3" t="s">
        <v>23</v>
      </c>
      <c r="B3" t="s">
        <v>24</v>
      </c>
      <c r="C3">
        <v>964</v>
      </c>
      <c r="D3">
        <v>0.38174273858921159</v>
      </c>
      <c r="E3">
        <v>0.57987551867219922</v>
      </c>
      <c r="F3">
        <v>0.57987551867219922</v>
      </c>
    </row>
    <row r="4" spans="1:6" x14ac:dyDescent="0.3">
      <c r="A4" t="s">
        <v>25</v>
      </c>
      <c r="B4" t="s">
        <v>26</v>
      </c>
      <c r="C4">
        <v>692</v>
      </c>
      <c r="D4">
        <v>0.32947976878612717</v>
      </c>
      <c r="E4">
        <v>0.64595375722543358</v>
      </c>
      <c r="F4">
        <v>0.64595375722543358</v>
      </c>
    </row>
    <row r="5" spans="1:6" x14ac:dyDescent="0.3">
      <c r="A5" t="s">
        <v>27</v>
      </c>
      <c r="B5" t="s">
        <v>28</v>
      </c>
      <c r="C5">
        <v>359</v>
      </c>
      <c r="D5">
        <v>0.24791086350974931</v>
      </c>
      <c r="E5">
        <v>0.72980501392757657</v>
      </c>
      <c r="F5">
        <v>0.72980501392757657</v>
      </c>
    </row>
    <row r="6" spans="1:6" x14ac:dyDescent="0.3">
      <c r="A6" t="s">
        <v>29</v>
      </c>
      <c r="B6" t="s">
        <v>30</v>
      </c>
      <c r="C6">
        <v>758</v>
      </c>
      <c r="D6">
        <v>0.29023746701846964</v>
      </c>
      <c r="E6">
        <v>0.68469656992084438</v>
      </c>
      <c r="F6">
        <v>0.68469656992084438</v>
      </c>
    </row>
    <row r="7" spans="1:6" x14ac:dyDescent="0.3">
      <c r="A7" t="s">
        <v>31</v>
      </c>
      <c r="B7" t="s">
        <v>32</v>
      </c>
      <c r="C7">
        <v>147</v>
      </c>
      <c r="D7">
        <v>0.56462585034013602</v>
      </c>
      <c r="E7">
        <v>0.40816326530612246</v>
      </c>
      <c r="F7">
        <v>2.564625850340136</v>
      </c>
    </row>
    <row r="8" spans="1:6" x14ac:dyDescent="0.3">
      <c r="A8" t="s">
        <v>33</v>
      </c>
      <c r="B8" t="s">
        <v>34</v>
      </c>
      <c r="C8">
        <v>680</v>
      </c>
      <c r="D8">
        <v>0.34264705882352942</v>
      </c>
      <c r="E8">
        <v>0.63235294117647056</v>
      </c>
      <c r="F8">
        <v>0.63235294117647056</v>
      </c>
    </row>
    <row r="9" spans="1:6" x14ac:dyDescent="0.3">
      <c r="A9" t="s">
        <v>35</v>
      </c>
      <c r="B9" t="s">
        <v>36</v>
      </c>
      <c r="C9">
        <v>217</v>
      </c>
      <c r="D9">
        <v>0.20276497695852536</v>
      </c>
      <c r="E9">
        <v>0.74193548387096775</v>
      </c>
      <c r="F9">
        <v>0.74193548387096775</v>
      </c>
    </row>
    <row r="10" spans="1:6" x14ac:dyDescent="0.3">
      <c r="A10" t="s">
        <v>38</v>
      </c>
      <c r="B10" t="s">
        <v>39</v>
      </c>
      <c r="C10">
        <v>82</v>
      </c>
      <c r="D10">
        <v>0.24390243902439024</v>
      </c>
      <c r="E10">
        <v>0.70731707317073167</v>
      </c>
      <c r="F10">
        <v>0.70731707317073167</v>
      </c>
    </row>
    <row r="11" spans="1:6" x14ac:dyDescent="0.3">
      <c r="A11" t="s">
        <v>40</v>
      </c>
      <c r="B11" t="s">
        <v>41</v>
      </c>
      <c r="C11">
        <v>1891</v>
      </c>
      <c r="D11">
        <v>0.4315177154944474</v>
      </c>
      <c r="E11">
        <v>0.53569539925965093</v>
      </c>
      <c r="F11">
        <v>0.53569539925965093</v>
      </c>
    </row>
    <row r="12" spans="1:6" x14ac:dyDescent="0.3">
      <c r="A12" t="s">
        <v>40</v>
      </c>
      <c r="B12" t="s">
        <v>44</v>
      </c>
      <c r="C12">
        <v>442</v>
      </c>
      <c r="D12">
        <v>0.38009049773755654</v>
      </c>
      <c r="E12">
        <v>0.5904977375565611</v>
      </c>
      <c r="F12">
        <v>0.5904977375565611</v>
      </c>
    </row>
    <row r="13" spans="1:6" x14ac:dyDescent="0.3">
      <c r="A13" t="s">
        <v>40</v>
      </c>
      <c r="B13" t="s">
        <v>46</v>
      </c>
      <c r="C13">
        <v>12</v>
      </c>
      <c r="D13">
        <v>0.5</v>
      </c>
      <c r="E13">
        <v>0.41666666666666669</v>
      </c>
      <c r="F13">
        <v>2.5</v>
      </c>
    </row>
    <row r="14" spans="1:6" x14ac:dyDescent="0.3">
      <c r="A14" t="s">
        <v>48</v>
      </c>
      <c r="B14" t="s">
        <v>49</v>
      </c>
      <c r="C14">
        <v>4625</v>
      </c>
      <c r="D14">
        <v>0.34745945945945944</v>
      </c>
      <c r="E14">
        <v>0.62054054054054053</v>
      </c>
      <c r="F14">
        <v>0.62054054054054053</v>
      </c>
    </row>
    <row r="15" spans="1:6" x14ac:dyDescent="0.3">
      <c r="A15" t="s">
        <v>51</v>
      </c>
      <c r="B15" t="s">
        <v>52</v>
      </c>
      <c r="C15">
        <v>2193.3989189189192</v>
      </c>
      <c r="D15">
        <v>0.42217484008528783</v>
      </c>
      <c r="E15">
        <v>0.54541577825159915</v>
      </c>
      <c r="F15">
        <v>0.54541577825159915</v>
      </c>
    </row>
    <row r="16" spans="1:6" x14ac:dyDescent="0.3">
      <c r="A16" t="s">
        <v>51</v>
      </c>
      <c r="B16" t="s">
        <v>52</v>
      </c>
      <c r="C16">
        <v>151.60108108108108</v>
      </c>
      <c r="D16">
        <v>0.42217484008528788</v>
      </c>
      <c r="E16">
        <v>0.54541577825159915</v>
      </c>
      <c r="F16">
        <v>0.54541577825159915</v>
      </c>
    </row>
    <row r="17" spans="1:6" x14ac:dyDescent="0.3">
      <c r="A17" t="s">
        <v>53</v>
      </c>
      <c r="B17" t="s">
        <v>54</v>
      </c>
      <c r="C17">
        <v>2193.3989189189197</v>
      </c>
      <c r="D17">
        <v>0.43139591691801504</v>
      </c>
      <c r="E17">
        <v>0.53768152527462765</v>
      </c>
      <c r="F17">
        <v>0.53768152527462765</v>
      </c>
    </row>
    <row r="18" spans="1:6" x14ac:dyDescent="0.3">
      <c r="A18" t="s">
        <v>53</v>
      </c>
      <c r="B18" t="s">
        <v>54</v>
      </c>
      <c r="C18">
        <v>151.60108108108108</v>
      </c>
      <c r="D18">
        <v>0.28876220336830333</v>
      </c>
      <c r="E18">
        <v>0.65731670928296493</v>
      </c>
      <c r="F18">
        <v>0.65731670928296493</v>
      </c>
    </row>
    <row r="19" spans="1:6" x14ac:dyDescent="0.3">
      <c r="D19" t="s">
        <v>3000</v>
      </c>
      <c r="E19" t="s">
        <v>3000</v>
      </c>
      <c r="F19" t="s">
        <v>3000</v>
      </c>
    </row>
    <row r="20" spans="1:6" x14ac:dyDescent="0.3">
      <c r="A20" t="s">
        <v>55</v>
      </c>
      <c r="B20" t="s">
        <v>56</v>
      </c>
      <c r="C20">
        <v>986</v>
      </c>
      <c r="D20">
        <v>0.51926977687626774</v>
      </c>
      <c r="E20">
        <v>0.44421906693711966</v>
      </c>
      <c r="F20">
        <v>2.5192697768762677</v>
      </c>
    </row>
    <row r="21" spans="1:6" x14ac:dyDescent="0.3">
      <c r="A21" t="s">
        <v>58</v>
      </c>
      <c r="B21" t="s">
        <v>59</v>
      </c>
      <c r="C21">
        <v>955</v>
      </c>
      <c r="D21">
        <v>0.49214659685863876</v>
      </c>
      <c r="E21">
        <v>0.48272251308900521</v>
      </c>
      <c r="F21">
        <v>2.4921465968586389</v>
      </c>
    </row>
    <row r="22" spans="1:6" x14ac:dyDescent="0.3">
      <c r="A22" t="s">
        <v>60</v>
      </c>
      <c r="B22" t="s">
        <v>61</v>
      </c>
      <c r="C22">
        <v>582</v>
      </c>
      <c r="D22">
        <v>0.45704467353951889</v>
      </c>
      <c r="E22">
        <v>0.51546391752577314</v>
      </c>
      <c r="F22">
        <v>0.51546391752577314</v>
      </c>
    </row>
    <row r="23" spans="1:6" x14ac:dyDescent="0.3">
      <c r="A23" t="s">
        <v>62</v>
      </c>
      <c r="B23" t="s">
        <v>63</v>
      </c>
      <c r="C23">
        <v>647</v>
      </c>
      <c r="D23">
        <v>0.49304482225656876</v>
      </c>
      <c r="E23">
        <v>0.46522411128284391</v>
      </c>
      <c r="F23">
        <v>2.4930448222565689</v>
      </c>
    </row>
    <row r="24" spans="1:6" x14ac:dyDescent="0.3">
      <c r="A24" t="s">
        <v>64</v>
      </c>
      <c r="B24" t="s">
        <v>65</v>
      </c>
      <c r="C24">
        <v>1179</v>
      </c>
      <c r="D24">
        <v>0.3944020356234097</v>
      </c>
      <c r="E24">
        <v>0.5725190839694656</v>
      </c>
      <c r="F24">
        <v>0.5725190839694656</v>
      </c>
    </row>
    <row r="25" spans="1:6" x14ac:dyDescent="0.3">
      <c r="A25" t="s">
        <v>67</v>
      </c>
      <c r="B25" t="s">
        <v>68</v>
      </c>
      <c r="C25">
        <v>853</v>
      </c>
      <c r="D25">
        <v>0.27080890973036342</v>
      </c>
      <c r="E25">
        <v>0.70222743259085585</v>
      </c>
      <c r="F25">
        <v>0.70222743259085585</v>
      </c>
    </row>
    <row r="26" spans="1:6" x14ac:dyDescent="0.3">
      <c r="A26" t="s">
        <v>69</v>
      </c>
      <c r="B26" t="s">
        <v>70</v>
      </c>
      <c r="C26">
        <v>72</v>
      </c>
      <c r="D26">
        <v>0.29166666666666669</v>
      </c>
      <c r="E26">
        <v>0.59722222222222221</v>
      </c>
      <c r="F26">
        <v>0.59722222222222221</v>
      </c>
    </row>
    <row r="27" spans="1:6" x14ac:dyDescent="0.3">
      <c r="A27" t="s">
        <v>72</v>
      </c>
      <c r="B27" t="s">
        <v>73</v>
      </c>
      <c r="C27">
        <v>24</v>
      </c>
      <c r="D27">
        <v>0.5</v>
      </c>
      <c r="E27">
        <v>0.45833333333333331</v>
      </c>
      <c r="F27">
        <v>2.5</v>
      </c>
    </row>
    <row r="28" spans="1:6" x14ac:dyDescent="0.3">
      <c r="A28" t="s">
        <v>74</v>
      </c>
      <c r="B28" t="s">
        <v>41</v>
      </c>
      <c r="C28">
        <v>2167</v>
      </c>
      <c r="D28">
        <v>0.49377018920166127</v>
      </c>
      <c r="E28">
        <v>0.48084910013844023</v>
      </c>
      <c r="F28">
        <v>2.493770189201661</v>
      </c>
    </row>
    <row r="29" spans="1:6" x14ac:dyDescent="0.3">
      <c r="A29" t="s">
        <v>74</v>
      </c>
      <c r="B29" t="s">
        <v>44</v>
      </c>
      <c r="C29">
        <v>249</v>
      </c>
      <c r="D29">
        <v>0.37349397590361444</v>
      </c>
      <c r="E29">
        <v>0.59036144578313254</v>
      </c>
      <c r="F29">
        <v>0.59036144578313254</v>
      </c>
    </row>
    <row r="30" spans="1:6" x14ac:dyDescent="0.3">
      <c r="A30" t="s">
        <v>74</v>
      </c>
      <c r="B30" t="s">
        <v>46</v>
      </c>
      <c r="C30">
        <v>21</v>
      </c>
      <c r="D30">
        <v>0.42857142857142855</v>
      </c>
      <c r="E30">
        <v>0.5714285714285714</v>
      </c>
      <c r="F30">
        <v>0.5714285714285714</v>
      </c>
    </row>
    <row r="31" spans="1:6" x14ac:dyDescent="0.3">
      <c r="A31" t="s">
        <v>75</v>
      </c>
      <c r="B31" t="s">
        <v>49</v>
      </c>
      <c r="C31">
        <v>5298</v>
      </c>
      <c r="D31">
        <v>0.43337108342770858</v>
      </c>
      <c r="E31">
        <v>0.53378633446583612</v>
      </c>
      <c r="F31">
        <v>0.53378633446583612</v>
      </c>
    </row>
    <row r="32" spans="1:6" x14ac:dyDescent="0.3">
      <c r="A32" t="s">
        <v>76</v>
      </c>
      <c r="B32" t="s">
        <v>52</v>
      </c>
      <c r="C32">
        <v>1458.1521328803321</v>
      </c>
      <c r="D32">
        <v>0.48091916290521136</v>
      </c>
      <c r="E32">
        <v>0.49281903980303654</v>
      </c>
      <c r="F32">
        <v>0.49281903980303654</v>
      </c>
    </row>
    <row r="33" spans="1:6" x14ac:dyDescent="0.3">
      <c r="A33" t="s">
        <v>76</v>
      </c>
      <c r="B33" t="s">
        <v>52</v>
      </c>
      <c r="C33">
        <v>542.32219705549267</v>
      </c>
      <c r="D33">
        <v>0.48091916290521131</v>
      </c>
      <c r="E33">
        <v>0.49281903980303654</v>
      </c>
      <c r="F33">
        <v>0.49281903980303654</v>
      </c>
    </row>
    <row r="34" spans="1:6" x14ac:dyDescent="0.3">
      <c r="A34" t="s">
        <v>76</v>
      </c>
      <c r="B34" t="s">
        <v>52</v>
      </c>
      <c r="C34">
        <v>392.36711966779916</v>
      </c>
      <c r="D34">
        <v>0.48091916290521136</v>
      </c>
      <c r="E34">
        <v>0.49281903980303654</v>
      </c>
      <c r="F34">
        <v>0.49281903980303654</v>
      </c>
    </row>
    <row r="35" spans="1:6" x14ac:dyDescent="0.3">
      <c r="A35" t="s">
        <v>76</v>
      </c>
      <c r="B35" t="s">
        <v>52</v>
      </c>
      <c r="C35">
        <v>33.118912797281993</v>
      </c>
      <c r="D35">
        <v>0.48091916290521136</v>
      </c>
      <c r="E35">
        <v>0.49281903980303654</v>
      </c>
      <c r="F35">
        <v>0.49281903980303654</v>
      </c>
    </row>
    <row r="36" spans="1:6" x14ac:dyDescent="0.3">
      <c r="A36" t="s">
        <v>76</v>
      </c>
      <c r="B36" t="s">
        <v>52</v>
      </c>
      <c r="C36">
        <v>11.039637599093998</v>
      </c>
      <c r="D36">
        <v>0.48091916290521136</v>
      </c>
      <c r="E36">
        <v>0.49281903980303648</v>
      </c>
      <c r="F36">
        <v>0.49281903980303648</v>
      </c>
    </row>
    <row r="37" spans="1:6" x14ac:dyDescent="0.3">
      <c r="A37" t="s">
        <v>77</v>
      </c>
      <c r="B37" t="s">
        <v>54</v>
      </c>
      <c r="C37">
        <v>1458.1521328803324</v>
      </c>
      <c r="D37">
        <v>0.54186984603901689</v>
      </c>
      <c r="E37">
        <v>0.4322188252110174</v>
      </c>
      <c r="F37">
        <v>2.5418698460390168</v>
      </c>
    </row>
    <row r="38" spans="1:6" x14ac:dyDescent="0.3">
      <c r="A38" t="s">
        <v>77</v>
      </c>
      <c r="B38" t="s">
        <v>54</v>
      </c>
      <c r="C38">
        <v>542.32219705549267</v>
      </c>
      <c r="D38">
        <v>0.44195011510091242</v>
      </c>
      <c r="E38">
        <v>0.53155178930666602</v>
      </c>
      <c r="F38">
        <v>0.53155178930666602</v>
      </c>
    </row>
    <row r="39" spans="1:6" x14ac:dyDescent="0.3">
      <c r="A39" t="s">
        <v>77</v>
      </c>
      <c r="B39" t="s">
        <v>54</v>
      </c>
      <c r="C39">
        <v>392.36711966779922</v>
      </c>
      <c r="D39">
        <v>0.31835698920786615</v>
      </c>
      <c r="E39">
        <v>0.66126013792805627</v>
      </c>
      <c r="F39">
        <v>0.66126013792805627</v>
      </c>
    </row>
    <row r="40" spans="1:6" x14ac:dyDescent="0.3">
      <c r="A40" t="s">
        <v>77</v>
      </c>
      <c r="B40" t="s">
        <v>54</v>
      </c>
      <c r="C40">
        <v>33.118912797281993</v>
      </c>
      <c r="D40">
        <v>0.33921474614416947</v>
      </c>
      <c r="E40">
        <v>0.55625492755942252</v>
      </c>
      <c r="F40">
        <v>0.55625492755942252</v>
      </c>
    </row>
    <row r="41" spans="1:6" x14ac:dyDescent="0.3">
      <c r="A41" t="s">
        <v>77</v>
      </c>
      <c r="B41" t="s">
        <v>54</v>
      </c>
      <c r="C41">
        <v>11.039637599094</v>
      </c>
      <c r="D41">
        <v>0.54754807947750272</v>
      </c>
      <c r="E41">
        <v>0.41736603867053362</v>
      </c>
      <c r="F41">
        <v>2.5475480794775027</v>
      </c>
    </row>
    <row r="42" spans="1:6" x14ac:dyDescent="0.3">
      <c r="D42" t="s">
        <v>3000</v>
      </c>
      <c r="E42" t="s">
        <v>3000</v>
      </c>
      <c r="F42" t="s">
        <v>3000</v>
      </c>
    </row>
    <row r="43" spans="1:6" x14ac:dyDescent="0.3">
      <c r="A43" t="s">
        <v>78</v>
      </c>
      <c r="B43" t="s">
        <v>79</v>
      </c>
      <c r="C43">
        <v>761</v>
      </c>
      <c r="D43">
        <v>0.6399474375821288</v>
      </c>
      <c r="E43">
        <v>0.32457293035479634</v>
      </c>
      <c r="F43">
        <v>2.639947437582129</v>
      </c>
    </row>
    <row r="44" spans="1:6" x14ac:dyDescent="0.3">
      <c r="A44" t="s">
        <v>81</v>
      </c>
      <c r="B44" t="s">
        <v>82</v>
      </c>
      <c r="C44">
        <v>324</v>
      </c>
      <c r="D44">
        <v>0.70061728395061729</v>
      </c>
      <c r="E44">
        <v>0.25925925925925924</v>
      </c>
      <c r="F44">
        <v>2.7006172839506171</v>
      </c>
    </row>
    <row r="45" spans="1:6" x14ac:dyDescent="0.3">
      <c r="A45" t="s">
        <v>83</v>
      </c>
      <c r="B45" t="s">
        <v>84</v>
      </c>
      <c r="C45">
        <v>351</v>
      </c>
      <c r="D45">
        <v>0.82905982905982911</v>
      </c>
      <c r="E45">
        <v>0.1396011396011396</v>
      </c>
      <c r="F45">
        <v>2.8290598290598292</v>
      </c>
    </row>
    <row r="46" spans="1:6" x14ac:dyDescent="0.3">
      <c r="A46" t="s">
        <v>85</v>
      </c>
      <c r="B46" t="s">
        <v>86</v>
      </c>
      <c r="C46">
        <v>616</v>
      </c>
      <c r="D46">
        <v>0.75324675324675328</v>
      </c>
      <c r="E46">
        <v>0.21428571428571427</v>
      </c>
      <c r="F46">
        <v>2.7532467532467533</v>
      </c>
    </row>
    <row r="47" spans="1:6" x14ac:dyDescent="0.3">
      <c r="A47" t="s">
        <v>87</v>
      </c>
      <c r="B47" t="s">
        <v>88</v>
      </c>
      <c r="C47">
        <v>557</v>
      </c>
      <c r="D47">
        <v>0.57809694793536803</v>
      </c>
      <c r="E47">
        <v>0.3985637342908438</v>
      </c>
      <c r="F47">
        <v>2.5780969479353679</v>
      </c>
    </row>
    <row r="48" spans="1:6" x14ac:dyDescent="0.3">
      <c r="A48" t="s">
        <v>89</v>
      </c>
      <c r="B48" t="s">
        <v>90</v>
      </c>
      <c r="C48">
        <v>522</v>
      </c>
      <c r="D48">
        <v>0.4118773946360153</v>
      </c>
      <c r="E48">
        <v>0.54214559386973182</v>
      </c>
      <c r="F48">
        <v>0.54214559386973182</v>
      </c>
    </row>
    <row r="49" spans="1:6" x14ac:dyDescent="0.3">
      <c r="A49" t="s">
        <v>91</v>
      </c>
      <c r="B49" t="s">
        <v>92</v>
      </c>
      <c r="C49">
        <v>508</v>
      </c>
      <c r="D49">
        <v>0.4389763779527559</v>
      </c>
      <c r="E49">
        <v>0.51574803149606296</v>
      </c>
      <c r="F49">
        <v>0.51574803149606296</v>
      </c>
    </row>
    <row r="50" spans="1:6" x14ac:dyDescent="0.3">
      <c r="A50" t="s">
        <v>93</v>
      </c>
      <c r="B50" t="s">
        <v>94</v>
      </c>
      <c r="C50">
        <v>596</v>
      </c>
      <c r="D50">
        <v>0.62248322147651003</v>
      </c>
      <c r="E50">
        <v>0.3523489932885906</v>
      </c>
      <c r="F50">
        <v>2.6224832214765099</v>
      </c>
    </row>
    <row r="51" spans="1:6" x14ac:dyDescent="0.3">
      <c r="A51" t="s">
        <v>95</v>
      </c>
      <c r="B51" t="s">
        <v>96</v>
      </c>
      <c r="C51">
        <v>387</v>
      </c>
      <c r="D51">
        <v>0.57881136950904388</v>
      </c>
      <c r="E51">
        <v>0.4005167958656331</v>
      </c>
      <c r="F51">
        <v>2.5788113695090438</v>
      </c>
    </row>
    <row r="52" spans="1:6" x14ac:dyDescent="0.3">
      <c r="A52" t="s">
        <v>97</v>
      </c>
      <c r="B52" t="s">
        <v>98</v>
      </c>
      <c r="C52">
        <v>301</v>
      </c>
      <c r="D52">
        <v>0.47508305647840532</v>
      </c>
      <c r="E52">
        <v>0.48837209302325579</v>
      </c>
      <c r="F52">
        <v>0.48837209302325579</v>
      </c>
    </row>
    <row r="53" spans="1:6" x14ac:dyDescent="0.3">
      <c r="A53" t="s">
        <v>99</v>
      </c>
      <c r="B53" t="s">
        <v>41</v>
      </c>
      <c r="C53">
        <v>2463</v>
      </c>
      <c r="D53">
        <v>0.72147787251319528</v>
      </c>
      <c r="E53">
        <v>0.24888347543645961</v>
      </c>
      <c r="F53">
        <v>2.7214778725131952</v>
      </c>
    </row>
    <row r="54" spans="1:6" x14ac:dyDescent="0.3">
      <c r="A54" t="s">
        <v>99</v>
      </c>
      <c r="B54" t="s">
        <v>44</v>
      </c>
      <c r="C54">
        <v>559</v>
      </c>
      <c r="D54">
        <v>0.59928443649373886</v>
      </c>
      <c r="E54">
        <v>0.35062611806797855</v>
      </c>
      <c r="F54">
        <v>2.5992844364937389</v>
      </c>
    </row>
    <row r="55" spans="1:6" x14ac:dyDescent="0.3">
      <c r="A55" t="s">
        <v>99</v>
      </c>
      <c r="B55" t="s">
        <v>46</v>
      </c>
      <c r="C55">
        <v>822</v>
      </c>
      <c r="D55">
        <v>0.7031630170316302</v>
      </c>
      <c r="E55">
        <v>0.27858880778588807</v>
      </c>
      <c r="F55">
        <v>2.7031630170316303</v>
      </c>
    </row>
    <row r="56" spans="1:6" x14ac:dyDescent="0.3">
      <c r="A56" t="s">
        <v>100</v>
      </c>
      <c r="B56" t="s">
        <v>49</v>
      </c>
      <c r="C56">
        <v>4923</v>
      </c>
      <c r="D56">
        <v>0.60268129189518582</v>
      </c>
      <c r="E56">
        <v>0.36380255941499084</v>
      </c>
      <c r="F56">
        <v>2.6026812918951858</v>
      </c>
    </row>
    <row r="57" spans="1:6" x14ac:dyDescent="0.3">
      <c r="D57" t="s">
        <v>3000</v>
      </c>
      <c r="E57" t="s">
        <v>3000</v>
      </c>
      <c r="F57" t="s">
        <v>3000</v>
      </c>
    </row>
    <row r="58" spans="1:6" x14ac:dyDescent="0.3">
      <c r="A58" t="s">
        <v>101</v>
      </c>
      <c r="B58" t="s">
        <v>102</v>
      </c>
      <c r="C58">
        <v>787</v>
      </c>
      <c r="D58">
        <v>0.39390088945362134</v>
      </c>
      <c r="E58">
        <v>0.57306226175349428</v>
      </c>
      <c r="F58">
        <v>0.57306226175349428</v>
      </c>
    </row>
    <row r="59" spans="1:6" x14ac:dyDescent="0.3">
      <c r="A59" t="s">
        <v>103</v>
      </c>
      <c r="B59" t="s">
        <v>104</v>
      </c>
      <c r="C59">
        <v>817</v>
      </c>
      <c r="D59">
        <v>0.36107711138310894</v>
      </c>
      <c r="E59">
        <v>0.60342717258261935</v>
      </c>
      <c r="F59">
        <v>0.60342717258261935</v>
      </c>
    </row>
    <row r="60" spans="1:6" x14ac:dyDescent="0.3">
      <c r="A60" t="s">
        <v>105</v>
      </c>
      <c r="B60" t="s">
        <v>106</v>
      </c>
      <c r="C60">
        <v>928</v>
      </c>
      <c r="D60">
        <v>0.39008620689655171</v>
      </c>
      <c r="E60">
        <v>0.57327586206896552</v>
      </c>
      <c r="F60">
        <v>0.57327586206896552</v>
      </c>
    </row>
    <row r="61" spans="1:6" x14ac:dyDescent="0.3">
      <c r="A61" t="s">
        <v>107</v>
      </c>
      <c r="B61" t="s">
        <v>108</v>
      </c>
      <c r="C61">
        <v>1062</v>
      </c>
      <c r="D61">
        <v>0.41713747645951038</v>
      </c>
      <c r="E61">
        <v>0.54613935969868177</v>
      </c>
      <c r="F61">
        <v>0.54613935969868177</v>
      </c>
    </row>
    <row r="62" spans="1:6" x14ac:dyDescent="0.3">
      <c r="A62" t="s">
        <v>109</v>
      </c>
      <c r="B62" t="s">
        <v>110</v>
      </c>
      <c r="C62">
        <v>811</v>
      </c>
      <c r="D62">
        <v>0.52034525277435262</v>
      </c>
      <c r="E62">
        <v>0.44759556103575832</v>
      </c>
      <c r="F62">
        <v>2.5203452527743524</v>
      </c>
    </row>
    <row r="63" spans="1:6" x14ac:dyDescent="0.3">
      <c r="A63" t="s">
        <v>111</v>
      </c>
      <c r="B63" t="s">
        <v>112</v>
      </c>
      <c r="C63">
        <v>592</v>
      </c>
      <c r="D63">
        <v>0.52027027027027029</v>
      </c>
      <c r="E63">
        <v>0.4391891891891892</v>
      </c>
      <c r="F63">
        <v>2.5202702702702702</v>
      </c>
    </row>
    <row r="64" spans="1:6" x14ac:dyDescent="0.3">
      <c r="A64" t="s">
        <v>113</v>
      </c>
      <c r="B64" t="s">
        <v>41</v>
      </c>
      <c r="C64">
        <v>1518</v>
      </c>
      <c r="D64">
        <v>0.54611330698287219</v>
      </c>
      <c r="E64">
        <v>0.43083003952569171</v>
      </c>
      <c r="F64">
        <v>2.5461133069828721</v>
      </c>
    </row>
    <row r="65" spans="1:6" x14ac:dyDescent="0.3">
      <c r="A65" t="s">
        <v>113</v>
      </c>
      <c r="B65" t="s">
        <v>44</v>
      </c>
      <c r="C65">
        <v>487</v>
      </c>
      <c r="D65">
        <v>0.45995893223819301</v>
      </c>
      <c r="E65">
        <v>0.50513347022587274</v>
      </c>
      <c r="F65">
        <v>0.50513347022587274</v>
      </c>
    </row>
    <row r="66" spans="1:6" x14ac:dyDescent="0.3">
      <c r="A66" t="s">
        <v>113</v>
      </c>
      <c r="B66" t="s">
        <v>46</v>
      </c>
      <c r="C66">
        <v>1734</v>
      </c>
      <c r="D66">
        <v>0.55824682814302196</v>
      </c>
      <c r="E66">
        <v>0.41695501730103807</v>
      </c>
      <c r="F66">
        <v>2.5582468281430222</v>
      </c>
    </row>
    <row r="67" spans="1:6" x14ac:dyDescent="0.3">
      <c r="A67" t="s">
        <v>114</v>
      </c>
      <c r="B67" t="s">
        <v>49</v>
      </c>
      <c r="C67">
        <v>4997</v>
      </c>
      <c r="D67">
        <v>0.42825695417250348</v>
      </c>
      <c r="E67">
        <v>0.53612167300380231</v>
      </c>
      <c r="F67">
        <v>0.53612167300380231</v>
      </c>
    </row>
    <row r="68" spans="1:6" x14ac:dyDescent="0.3">
      <c r="D68" t="s">
        <v>3000</v>
      </c>
      <c r="E68" t="s">
        <v>3000</v>
      </c>
      <c r="F68" t="s">
        <v>3000</v>
      </c>
    </row>
    <row r="69" spans="1:6" x14ac:dyDescent="0.3">
      <c r="A69" t="s">
        <v>115</v>
      </c>
      <c r="B69" t="s">
        <v>116</v>
      </c>
      <c r="C69">
        <v>189</v>
      </c>
      <c r="D69">
        <v>0.57671957671957674</v>
      </c>
      <c r="E69">
        <v>0.37037037037037035</v>
      </c>
      <c r="F69">
        <v>2.5767195767195767</v>
      </c>
    </row>
    <row r="70" spans="1:6" x14ac:dyDescent="0.3">
      <c r="A70" t="s">
        <v>117</v>
      </c>
      <c r="B70" t="s">
        <v>118</v>
      </c>
      <c r="C70">
        <v>789</v>
      </c>
      <c r="D70">
        <v>0.41571609632446133</v>
      </c>
      <c r="E70">
        <v>0.55893536121673004</v>
      </c>
      <c r="F70">
        <v>0.55893536121673004</v>
      </c>
    </row>
    <row r="71" spans="1:6" x14ac:dyDescent="0.3">
      <c r="A71" t="s">
        <v>120</v>
      </c>
      <c r="B71" t="s">
        <v>121</v>
      </c>
      <c r="C71">
        <v>462</v>
      </c>
      <c r="D71">
        <v>0.43073593073593075</v>
      </c>
      <c r="E71">
        <v>0.49567099567099565</v>
      </c>
      <c r="F71">
        <v>0.49567099567099565</v>
      </c>
    </row>
    <row r="72" spans="1:6" x14ac:dyDescent="0.3">
      <c r="A72" t="s">
        <v>122</v>
      </c>
      <c r="B72" t="s">
        <v>123</v>
      </c>
      <c r="C72">
        <v>200</v>
      </c>
      <c r="D72">
        <v>0.59</v>
      </c>
      <c r="E72">
        <v>0.38</v>
      </c>
      <c r="F72">
        <v>2.59</v>
      </c>
    </row>
    <row r="73" spans="1:6" x14ac:dyDescent="0.3">
      <c r="A73" t="s">
        <v>124</v>
      </c>
      <c r="B73" t="s">
        <v>125</v>
      </c>
      <c r="C73">
        <v>913</v>
      </c>
      <c r="D73">
        <v>0.43811610076670315</v>
      </c>
      <c r="E73">
        <v>0.52354874041621025</v>
      </c>
      <c r="F73">
        <v>0.52354874041621025</v>
      </c>
    </row>
    <row r="74" spans="1:6" x14ac:dyDescent="0.3">
      <c r="A74" t="s">
        <v>127</v>
      </c>
      <c r="B74" t="s">
        <v>128</v>
      </c>
      <c r="C74">
        <v>151</v>
      </c>
      <c r="D74">
        <v>0.44370860927152317</v>
      </c>
      <c r="E74">
        <v>0.52317880794701987</v>
      </c>
      <c r="F74">
        <v>0.52317880794701987</v>
      </c>
    </row>
    <row r="75" spans="1:6" x14ac:dyDescent="0.3">
      <c r="A75" t="s">
        <v>129</v>
      </c>
      <c r="B75" t="s">
        <v>130</v>
      </c>
      <c r="C75">
        <v>332</v>
      </c>
      <c r="D75">
        <v>0.46987951807228917</v>
      </c>
      <c r="E75">
        <v>0.50602409638554213</v>
      </c>
      <c r="F75">
        <v>0.50602409638554213</v>
      </c>
    </row>
    <row r="76" spans="1:6" x14ac:dyDescent="0.3">
      <c r="A76" t="s">
        <v>131</v>
      </c>
      <c r="B76" t="s">
        <v>132</v>
      </c>
      <c r="C76">
        <v>97</v>
      </c>
      <c r="D76">
        <v>0.72164948453608246</v>
      </c>
      <c r="E76">
        <v>0.23711340206185566</v>
      </c>
      <c r="F76">
        <v>2.7216494845360826</v>
      </c>
    </row>
    <row r="77" spans="1:6" x14ac:dyDescent="0.3">
      <c r="A77" t="s">
        <v>133</v>
      </c>
      <c r="B77" t="s">
        <v>134</v>
      </c>
      <c r="C77">
        <v>178</v>
      </c>
      <c r="D77">
        <v>0.47191011235955055</v>
      </c>
      <c r="E77">
        <v>0.48314606741573035</v>
      </c>
      <c r="F77">
        <v>0.48314606741573035</v>
      </c>
    </row>
    <row r="78" spans="1:6" x14ac:dyDescent="0.3">
      <c r="A78" t="s">
        <v>135</v>
      </c>
      <c r="B78" t="s">
        <v>136</v>
      </c>
      <c r="C78">
        <v>21</v>
      </c>
      <c r="D78">
        <v>0.47619047619047616</v>
      </c>
      <c r="E78">
        <v>0.38095238095238093</v>
      </c>
      <c r="F78">
        <v>2.4761904761904763</v>
      </c>
    </row>
    <row r="79" spans="1:6" x14ac:dyDescent="0.3">
      <c r="A79" t="s">
        <v>137</v>
      </c>
      <c r="B79" t="s">
        <v>138</v>
      </c>
      <c r="C79">
        <v>268</v>
      </c>
      <c r="D79">
        <v>0.41417910447761191</v>
      </c>
      <c r="E79">
        <v>0.52238805970149249</v>
      </c>
      <c r="F79">
        <v>0.52238805970149249</v>
      </c>
    </row>
    <row r="80" spans="1:6" x14ac:dyDescent="0.3">
      <c r="A80" t="s">
        <v>139</v>
      </c>
      <c r="B80" t="s">
        <v>140</v>
      </c>
      <c r="C80">
        <v>49</v>
      </c>
      <c r="D80">
        <v>0.30612244897959184</v>
      </c>
      <c r="E80">
        <v>0.67346938775510201</v>
      </c>
      <c r="F80">
        <v>0.67346938775510201</v>
      </c>
    </row>
    <row r="81" spans="1:6" x14ac:dyDescent="0.3">
      <c r="A81" t="s">
        <v>141</v>
      </c>
      <c r="B81" t="s">
        <v>142</v>
      </c>
      <c r="C81">
        <v>528</v>
      </c>
      <c r="D81">
        <v>0.42992424242424243</v>
      </c>
      <c r="E81">
        <v>0.53977272727272729</v>
      </c>
      <c r="F81">
        <v>0.53977272727272729</v>
      </c>
    </row>
    <row r="82" spans="1:6" x14ac:dyDescent="0.3">
      <c r="A82" t="s">
        <v>143</v>
      </c>
      <c r="B82" t="s">
        <v>144</v>
      </c>
      <c r="C82">
        <v>393</v>
      </c>
      <c r="D82">
        <v>0.54452926208651398</v>
      </c>
      <c r="E82">
        <v>0.3944020356234097</v>
      </c>
      <c r="F82">
        <v>2.5445292620865141</v>
      </c>
    </row>
    <row r="83" spans="1:6" x14ac:dyDescent="0.3">
      <c r="A83" t="s">
        <v>145</v>
      </c>
      <c r="B83" t="s">
        <v>146</v>
      </c>
      <c r="C83">
        <v>24</v>
      </c>
      <c r="D83">
        <v>0.5</v>
      </c>
      <c r="E83">
        <v>0.5</v>
      </c>
      <c r="F83">
        <v>9</v>
      </c>
    </row>
    <row r="84" spans="1:6" x14ac:dyDescent="0.3">
      <c r="A84" t="s">
        <v>147</v>
      </c>
      <c r="B84" t="s">
        <v>148</v>
      </c>
      <c r="C84">
        <v>60</v>
      </c>
      <c r="D84">
        <v>0.53333333333333333</v>
      </c>
      <c r="E84">
        <v>0.41666666666666669</v>
      </c>
      <c r="F84">
        <v>2.5333333333333332</v>
      </c>
    </row>
    <row r="85" spans="1:6" x14ac:dyDescent="0.3">
      <c r="A85" t="s">
        <v>149</v>
      </c>
      <c r="B85" t="s">
        <v>150</v>
      </c>
      <c r="C85">
        <v>257</v>
      </c>
      <c r="D85">
        <v>0.49027237354085601</v>
      </c>
      <c r="E85">
        <v>0.47081712062256809</v>
      </c>
      <c r="F85">
        <v>2.4902723735408561</v>
      </c>
    </row>
    <row r="86" spans="1:6" x14ac:dyDescent="0.3">
      <c r="A86" t="s">
        <v>151</v>
      </c>
      <c r="B86" t="s">
        <v>41</v>
      </c>
      <c r="C86">
        <v>1890</v>
      </c>
      <c r="D86">
        <v>0.51322751322751325</v>
      </c>
      <c r="E86">
        <v>0.44497354497354497</v>
      </c>
      <c r="F86">
        <v>2.5132275132275135</v>
      </c>
    </row>
    <row r="87" spans="1:6" x14ac:dyDescent="0.3">
      <c r="A87" t="s">
        <v>151</v>
      </c>
      <c r="B87" t="s">
        <v>44</v>
      </c>
      <c r="C87">
        <v>247</v>
      </c>
      <c r="D87">
        <v>0.43724696356275305</v>
      </c>
      <c r="E87">
        <v>0.50202429149797567</v>
      </c>
      <c r="F87">
        <v>0.50202429149797567</v>
      </c>
    </row>
    <row r="88" spans="1:6" x14ac:dyDescent="0.3">
      <c r="A88" t="s">
        <v>151</v>
      </c>
      <c r="B88" t="s">
        <v>46</v>
      </c>
      <c r="C88">
        <v>75</v>
      </c>
      <c r="D88">
        <v>0.49333333333333335</v>
      </c>
      <c r="E88">
        <v>0.42666666666666669</v>
      </c>
      <c r="F88">
        <v>2.4933333333333332</v>
      </c>
    </row>
    <row r="89" spans="1:6" x14ac:dyDescent="0.3">
      <c r="A89" t="s">
        <v>152</v>
      </c>
      <c r="B89" t="s">
        <v>49</v>
      </c>
      <c r="C89">
        <v>4911</v>
      </c>
      <c r="D89">
        <v>0.4638566483404602</v>
      </c>
      <c r="E89">
        <v>0.49460395031561799</v>
      </c>
      <c r="F89">
        <v>0.49460395031561799</v>
      </c>
    </row>
    <row r="90" spans="1:6" x14ac:dyDescent="0.3">
      <c r="A90" t="s">
        <v>153</v>
      </c>
      <c r="B90" t="s">
        <v>52</v>
      </c>
      <c r="C90">
        <v>373.84646711464063</v>
      </c>
      <c r="D90">
        <v>0.50406871609403259</v>
      </c>
      <c r="E90">
        <v>0.45072332730560583</v>
      </c>
      <c r="F90">
        <v>2.5040687160940327</v>
      </c>
    </row>
    <row r="91" spans="1:6" x14ac:dyDescent="0.3">
      <c r="A91" t="s">
        <v>153</v>
      </c>
      <c r="B91" t="s">
        <v>52</v>
      </c>
      <c r="C91">
        <v>366.18937080024438</v>
      </c>
      <c r="D91">
        <v>0.50406871609403248</v>
      </c>
      <c r="E91">
        <v>0.45072332730560577</v>
      </c>
      <c r="F91">
        <v>2.5040687160940323</v>
      </c>
    </row>
    <row r="92" spans="1:6" x14ac:dyDescent="0.3">
      <c r="A92" t="s">
        <v>153</v>
      </c>
      <c r="B92" t="s">
        <v>52</v>
      </c>
      <c r="C92">
        <v>699.94868662186923</v>
      </c>
      <c r="D92">
        <v>0.50406871609403259</v>
      </c>
      <c r="E92">
        <v>0.45072332730560583</v>
      </c>
      <c r="F92">
        <v>2.5040687160940327</v>
      </c>
    </row>
    <row r="93" spans="1:6" x14ac:dyDescent="0.3">
      <c r="A93" t="s">
        <v>153</v>
      </c>
      <c r="B93" t="s">
        <v>52</v>
      </c>
      <c r="C93">
        <v>479.24414579515377</v>
      </c>
      <c r="D93">
        <v>0.50406871609403248</v>
      </c>
      <c r="E93">
        <v>0.45072332730560577</v>
      </c>
      <c r="F93">
        <v>2.5040687160940323</v>
      </c>
    </row>
    <row r="94" spans="1:6" x14ac:dyDescent="0.3">
      <c r="A94" t="s">
        <v>153</v>
      </c>
      <c r="B94" t="s">
        <v>52</v>
      </c>
      <c r="C94">
        <v>177.01405009163102</v>
      </c>
      <c r="D94">
        <v>0.50406871609403259</v>
      </c>
      <c r="E94">
        <v>0.45072332730560577</v>
      </c>
      <c r="F94">
        <v>2.5040687160940327</v>
      </c>
    </row>
    <row r="95" spans="1:6" x14ac:dyDescent="0.3">
      <c r="A95" t="s">
        <v>153</v>
      </c>
      <c r="B95" t="s">
        <v>52</v>
      </c>
      <c r="C95">
        <v>115.75727957646102</v>
      </c>
      <c r="D95">
        <v>0.50406871609403259</v>
      </c>
      <c r="E95">
        <v>0.45072332730560577</v>
      </c>
      <c r="F95">
        <v>2.5040687160940327</v>
      </c>
    </row>
    <row r="96" spans="1:6" x14ac:dyDescent="0.3">
      <c r="A96" t="s">
        <v>154</v>
      </c>
      <c r="B96" t="s">
        <v>54</v>
      </c>
      <c r="C96">
        <v>373.84646711464063</v>
      </c>
      <c r="D96">
        <v>0.55828435691019884</v>
      </c>
      <c r="E96">
        <v>0.40431214807432519</v>
      </c>
      <c r="F96">
        <v>2.5582843569101987</v>
      </c>
    </row>
    <row r="97" spans="1:6" x14ac:dyDescent="0.3">
      <c r="A97" t="s">
        <v>154</v>
      </c>
      <c r="B97" t="s">
        <v>54</v>
      </c>
      <c r="C97">
        <v>366.18937080024438</v>
      </c>
      <c r="D97">
        <v>0.45841624979539275</v>
      </c>
      <c r="E97">
        <v>0.51331494894570728</v>
      </c>
      <c r="F97">
        <v>0.51331494894570728</v>
      </c>
    </row>
    <row r="98" spans="1:6" x14ac:dyDescent="0.3">
      <c r="A98" t="s">
        <v>154</v>
      </c>
      <c r="B98" t="s">
        <v>54</v>
      </c>
      <c r="C98">
        <v>699.94868662186934</v>
      </c>
      <c r="D98">
        <v>0.49130601884752345</v>
      </c>
      <c r="E98">
        <v>0.45225837312898393</v>
      </c>
      <c r="F98">
        <v>2.4913060188475233</v>
      </c>
    </row>
    <row r="99" spans="1:6" x14ac:dyDescent="0.3">
      <c r="A99" t="s">
        <v>154</v>
      </c>
      <c r="B99" t="s">
        <v>54</v>
      </c>
      <c r="C99">
        <v>479.24414579515377</v>
      </c>
      <c r="D99">
        <v>0.47912184218966258</v>
      </c>
      <c r="E99">
        <v>0.47961561759149157</v>
      </c>
      <c r="F99">
        <v>0.47961561759149157</v>
      </c>
    </row>
    <row r="100" spans="1:6" x14ac:dyDescent="0.3">
      <c r="A100" t="s">
        <v>154</v>
      </c>
      <c r="B100" t="s">
        <v>54</v>
      </c>
      <c r="C100">
        <v>177.01405009163102</v>
      </c>
      <c r="D100">
        <v>0.58474132984008631</v>
      </c>
      <c r="E100">
        <v>0.35052141261339748</v>
      </c>
      <c r="F100">
        <v>2.5847413298400861</v>
      </c>
    </row>
    <row r="101" spans="1:6" x14ac:dyDescent="0.3">
      <c r="A101" t="s">
        <v>154</v>
      </c>
      <c r="B101" t="s">
        <v>54</v>
      </c>
      <c r="C101">
        <v>115.757279576461</v>
      </c>
      <c r="D101">
        <v>0.5304844412944284</v>
      </c>
      <c r="E101">
        <v>0.42693649761255592</v>
      </c>
      <c r="F101">
        <v>2.5304844412944285</v>
      </c>
    </row>
    <row r="102" spans="1:6" x14ac:dyDescent="0.3">
      <c r="F102" t="s">
        <v>3000</v>
      </c>
    </row>
    <row r="103" spans="1:6" x14ac:dyDescent="0.3">
      <c r="A103" t="s">
        <v>155</v>
      </c>
      <c r="B103" t="s">
        <v>156</v>
      </c>
      <c r="C103">
        <v>64</v>
      </c>
      <c r="D103">
        <v>0.546875</v>
      </c>
      <c r="E103">
        <v>0.40625</v>
      </c>
      <c r="F103">
        <v>2.546875</v>
      </c>
    </row>
    <row r="104" spans="1:6" x14ac:dyDescent="0.3">
      <c r="A104" t="s">
        <v>158</v>
      </c>
      <c r="B104" t="s">
        <v>159</v>
      </c>
      <c r="C104">
        <v>148</v>
      </c>
      <c r="D104">
        <v>0.43243243243243246</v>
      </c>
      <c r="E104">
        <v>0.55405405405405406</v>
      </c>
      <c r="F104">
        <v>0.55405405405405406</v>
      </c>
    </row>
    <row r="105" spans="1:6" x14ac:dyDescent="0.3">
      <c r="A105" t="s">
        <v>161</v>
      </c>
      <c r="B105" t="s">
        <v>162</v>
      </c>
      <c r="C105">
        <v>29</v>
      </c>
      <c r="D105">
        <v>0.31034482758620691</v>
      </c>
      <c r="E105">
        <v>0.62068965517241381</v>
      </c>
      <c r="F105">
        <v>0.62068965517241381</v>
      </c>
    </row>
    <row r="106" spans="1:6" x14ac:dyDescent="0.3">
      <c r="A106" t="s">
        <v>163</v>
      </c>
      <c r="B106" t="s">
        <v>164</v>
      </c>
      <c r="C106">
        <v>66</v>
      </c>
      <c r="D106">
        <v>0.74242424242424243</v>
      </c>
      <c r="E106">
        <v>0.22727272727272727</v>
      </c>
      <c r="F106">
        <v>2.7424242424242422</v>
      </c>
    </row>
    <row r="107" spans="1:6" x14ac:dyDescent="0.3">
      <c r="A107" t="s">
        <v>165</v>
      </c>
      <c r="B107" t="s">
        <v>166</v>
      </c>
      <c r="C107">
        <v>27</v>
      </c>
      <c r="D107">
        <v>0.7407407407407407</v>
      </c>
      <c r="E107">
        <v>0.14814814814814814</v>
      </c>
      <c r="F107">
        <v>2.7407407407407405</v>
      </c>
    </row>
    <row r="108" spans="1:6" x14ac:dyDescent="0.3">
      <c r="A108" t="s">
        <v>167</v>
      </c>
      <c r="B108" t="s">
        <v>168</v>
      </c>
      <c r="C108">
        <v>21</v>
      </c>
      <c r="D108">
        <v>0.61904761904761907</v>
      </c>
      <c r="E108">
        <v>0.33333333333333331</v>
      </c>
      <c r="F108">
        <v>2.6190476190476191</v>
      </c>
    </row>
    <row r="109" spans="1:6" x14ac:dyDescent="0.3">
      <c r="A109" t="s">
        <v>169</v>
      </c>
      <c r="B109" t="s">
        <v>170</v>
      </c>
      <c r="C109">
        <v>50</v>
      </c>
      <c r="D109">
        <v>0.24</v>
      </c>
      <c r="E109">
        <v>0.7</v>
      </c>
      <c r="F109">
        <v>0.7</v>
      </c>
    </row>
    <row r="110" spans="1:6" x14ac:dyDescent="0.3">
      <c r="A110" t="s">
        <v>171</v>
      </c>
      <c r="B110" t="s">
        <v>172</v>
      </c>
      <c r="C110">
        <v>102</v>
      </c>
      <c r="D110">
        <v>0.16666666666666666</v>
      </c>
      <c r="E110">
        <v>0.82352941176470584</v>
      </c>
      <c r="F110">
        <v>0.82352941176470584</v>
      </c>
    </row>
    <row r="111" spans="1:6" x14ac:dyDescent="0.3">
      <c r="A111" t="s">
        <v>173</v>
      </c>
      <c r="B111" t="s">
        <v>174</v>
      </c>
      <c r="C111">
        <v>28</v>
      </c>
      <c r="D111">
        <v>0.42857142857142855</v>
      </c>
      <c r="E111">
        <v>0.5357142857142857</v>
      </c>
      <c r="F111">
        <v>0.5357142857142857</v>
      </c>
    </row>
    <row r="112" spans="1:6" x14ac:dyDescent="0.3">
      <c r="A112" t="s">
        <v>175</v>
      </c>
      <c r="B112" t="s">
        <v>176</v>
      </c>
      <c r="C112">
        <v>36</v>
      </c>
      <c r="D112">
        <v>0.30555555555555558</v>
      </c>
      <c r="E112">
        <v>0.69444444444444442</v>
      </c>
      <c r="F112">
        <v>0.69444444444444442</v>
      </c>
    </row>
    <row r="113" spans="1:6" x14ac:dyDescent="0.3">
      <c r="A113" t="s">
        <v>177</v>
      </c>
      <c r="B113" t="s">
        <v>178</v>
      </c>
      <c r="C113">
        <v>283</v>
      </c>
      <c r="D113">
        <v>0.22968197879858657</v>
      </c>
      <c r="E113">
        <v>0.74558303886925792</v>
      </c>
      <c r="F113">
        <v>0.74558303886925792</v>
      </c>
    </row>
    <row r="114" spans="1:6" x14ac:dyDescent="0.3">
      <c r="A114" t="s">
        <v>179</v>
      </c>
      <c r="B114" t="s">
        <v>180</v>
      </c>
      <c r="C114">
        <v>35</v>
      </c>
      <c r="D114">
        <v>0.6</v>
      </c>
      <c r="E114">
        <v>0.34285714285714286</v>
      </c>
      <c r="F114">
        <v>2.6</v>
      </c>
    </row>
    <row r="115" spans="1:6" x14ac:dyDescent="0.3">
      <c r="A115" t="s">
        <v>181</v>
      </c>
      <c r="B115" t="s">
        <v>182</v>
      </c>
      <c r="C115">
        <v>670</v>
      </c>
      <c r="D115">
        <v>0.15671641791044777</v>
      </c>
      <c r="E115">
        <v>0.82238805970149254</v>
      </c>
      <c r="F115">
        <v>0.82238805970149254</v>
      </c>
    </row>
    <row r="116" spans="1:6" x14ac:dyDescent="0.3">
      <c r="A116" t="s">
        <v>184</v>
      </c>
      <c r="B116" t="s">
        <v>185</v>
      </c>
      <c r="C116">
        <v>40</v>
      </c>
      <c r="D116">
        <v>0.17499999999999999</v>
      </c>
      <c r="E116">
        <v>0.75</v>
      </c>
      <c r="F116">
        <v>0.75</v>
      </c>
    </row>
    <row r="117" spans="1:6" x14ac:dyDescent="0.3">
      <c r="A117" t="s">
        <v>186</v>
      </c>
      <c r="B117" t="s">
        <v>187</v>
      </c>
      <c r="C117">
        <v>90</v>
      </c>
      <c r="D117">
        <v>0.28888888888888886</v>
      </c>
      <c r="E117">
        <v>0.65555555555555556</v>
      </c>
      <c r="F117">
        <v>0.65555555555555556</v>
      </c>
    </row>
    <row r="118" spans="1:6" x14ac:dyDescent="0.3">
      <c r="A118" t="s">
        <v>188</v>
      </c>
      <c r="B118" t="s">
        <v>189</v>
      </c>
      <c r="C118">
        <v>198</v>
      </c>
      <c r="D118">
        <v>0.47474747474747475</v>
      </c>
      <c r="E118">
        <v>0.50505050505050508</v>
      </c>
      <c r="F118">
        <v>0.50505050505050508</v>
      </c>
    </row>
    <row r="119" spans="1:6" x14ac:dyDescent="0.3">
      <c r="A119" t="s">
        <v>190</v>
      </c>
      <c r="B119" t="s">
        <v>191</v>
      </c>
      <c r="C119">
        <v>144</v>
      </c>
      <c r="D119">
        <v>0.22222222222222221</v>
      </c>
      <c r="E119">
        <v>0.74305555555555558</v>
      </c>
      <c r="F119">
        <v>0.74305555555555558</v>
      </c>
    </row>
    <row r="120" spans="1:6" x14ac:dyDescent="0.3">
      <c r="A120" t="s">
        <v>192</v>
      </c>
      <c r="B120" t="s">
        <v>193</v>
      </c>
      <c r="C120">
        <v>204</v>
      </c>
      <c r="D120">
        <v>0.38235294117647056</v>
      </c>
      <c r="E120">
        <v>0.6029411764705882</v>
      </c>
      <c r="F120">
        <v>0.6029411764705882</v>
      </c>
    </row>
    <row r="121" spans="1:6" x14ac:dyDescent="0.3">
      <c r="A121" t="s">
        <v>194</v>
      </c>
      <c r="B121" t="s">
        <v>195</v>
      </c>
      <c r="C121">
        <v>53</v>
      </c>
      <c r="D121">
        <v>0.18867924528301888</v>
      </c>
      <c r="E121">
        <v>0.71698113207547165</v>
      </c>
      <c r="F121">
        <v>0.71698113207547165</v>
      </c>
    </row>
    <row r="122" spans="1:6" x14ac:dyDescent="0.3">
      <c r="A122" t="s">
        <v>196</v>
      </c>
      <c r="B122" t="s">
        <v>197</v>
      </c>
      <c r="C122">
        <v>63</v>
      </c>
      <c r="D122">
        <v>0.52380952380952384</v>
      </c>
      <c r="E122">
        <v>0.46031746031746029</v>
      </c>
      <c r="F122">
        <v>2.5238095238095237</v>
      </c>
    </row>
    <row r="123" spans="1:6" x14ac:dyDescent="0.3">
      <c r="A123" t="s">
        <v>198</v>
      </c>
      <c r="B123" t="s">
        <v>199</v>
      </c>
      <c r="C123">
        <v>30</v>
      </c>
      <c r="D123">
        <v>0.6333333333333333</v>
      </c>
      <c r="E123">
        <v>0.36666666666666664</v>
      </c>
      <c r="F123">
        <v>2.6333333333333333</v>
      </c>
    </row>
    <row r="124" spans="1:6" x14ac:dyDescent="0.3">
      <c r="A124" t="s">
        <v>200</v>
      </c>
      <c r="B124" t="s">
        <v>201</v>
      </c>
      <c r="C124">
        <v>97</v>
      </c>
      <c r="D124">
        <v>0.63917525773195871</v>
      </c>
      <c r="E124">
        <v>0.35051546391752575</v>
      </c>
      <c r="F124">
        <v>2.6391752577319587</v>
      </c>
    </row>
    <row r="125" spans="1:6" x14ac:dyDescent="0.3">
      <c r="A125" t="s">
        <v>202</v>
      </c>
      <c r="B125" t="s">
        <v>203</v>
      </c>
      <c r="C125">
        <v>76</v>
      </c>
      <c r="D125">
        <v>0.52631578947368418</v>
      </c>
      <c r="E125">
        <v>0.44736842105263158</v>
      </c>
      <c r="F125">
        <v>2.5263157894736841</v>
      </c>
    </row>
    <row r="126" spans="1:6" x14ac:dyDescent="0.3">
      <c r="A126" t="s">
        <v>204</v>
      </c>
      <c r="B126" t="s">
        <v>205</v>
      </c>
      <c r="C126">
        <v>204</v>
      </c>
      <c r="D126">
        <v>0.26960784313725489</v>
      </c>
      <c r="E126">
        <v>0.68627450980392157</v>
      </c>
      <c r="F126">
        <v>0.68627450980392157</v>
      </c>
    </row>
    <row r="127" spans="1:6" x14ac:dyDescent="0.3">
      <c r="A127" t="s">
        <v>206</v>
      </c>
      <c r="B127" t="s">
        <v>207</v>
      </c>
      <c r="C127">
        <v>37</v>
      </c>
      <c r="D127">
        <v>0.83783783783783783</v>
      </c>
      <c r="E127">
        <v>0.16216216216216217</v>
      </c>
      <c r="F127">
        <v>2.8378378378378377</v>
      </c>
    </row>
    <row r="128" spans="1:6" x14ac:dyDescent="0.3">
      <c r="A128" t="s">
        <v>208</v>
      </c>
      <c r="B128" t="s">
        <v>209</v>
      </c>
      <c r="C128">
        <v>39</v>
      </c>
      <c r="D128">
        <v>0.25641025641025639</v>
      </c>
      <c r="E128">
        <v>0.71794871794871795</v>
      </c>
      <c r="F128">
        <v>0.71794871794871795</v>
      </c>
    </row>
    <row r="129" spans="1:6" x14ac:dyDescent="0.3">
      <c r="A129" t="s">
        <v>210</v>
      </c>
      <c r="B129" t="s">
        <v>211</v>
      </c>
      <c r="C129">
        <v>94</v>
      </c>
      <c r="D129">
        <v>0.56382978723404253</v>
      </c>
      <c r="E129">
        <v>0.37234042553191488</v>
      </c>
      <c r="F129">
        <v>2.5638297872340425</v>
      </c>
    </row>
    <row r="130" spans="1:6" x14ac:dyDescent="0.3">
      <c r="A130" t="s">
        <v>213</v>
      </c>
      <c r="B130" t="s">
        <v>214</v>
      </c>
      <c r="C130">
        <v>136</v>
      </c>
      <c r="D130">
        <v>0.34558823529411764</v>
      </c>
      <c r="E130">
        <v>0.63970588235294112</v>
      </c>
      <c r="F130">
        <v>0.63970588235294112</v>
      </c>
    </row>
    <row r="131" spans="1:6" x14ac:dyDescent="0.3">
      <c r="A131" t="s">
        <v>215</v>
      </c>
      <c r="B131" t="s">
        <v>216</v>
      </c>
      <c r="C131">
        <v>38</v>
      </c>
      <c r="D131">
        <v>0.44736842105263158</v>
      </c>
      <c r="E131">
        <v>0.47368421052631576</v>
      </c>
      <c r="F131">
        <v>0.47368421052631576</v>
      </c>
    </row>
    <row r="132" spans="1:6" x14ac:dyDescent="0.3">
      <c r="A132" t="s">
        <v>217</v>
      </c>
      <c r="B132" t="s">
        <v>218</v>
      </c>
      <c r="C132">
        <v>75</v>
      </c>
      <c r="D132">
        <v>0.29333333333333333</v>
      </c>
      <c r="E132">
        <v>0.66666666666666663</v>
      </c>
      <c r="F132">
        <v>0.66666666666666663</v>
      </c>
    </row>
    <row r="133" spans="1:6" x14ac:dyDescent="0.3">
      <c r="A133" t="s">
        <v>219</v>
      </c>
      <c r="B133" t="s">
        <v>220</v>
      </c>
      <c r="C133">
        <v>315</v>
      </c>
      <c r="D133">
        <v>0.27301587301587299</v>
      </c>
      <c r="E133">
        <v>0.69841269841269837</v>
      </c>
      <c r="F133">
        <v>0.69841269841269837</v>
      </c>
    </row>
    <row r="134" spans="1:6" x14ac:dyDescent="0.3">
      <c r="A134" t="s">
        <v>221</v>
      </c>
      <c r="B134" t="s">
        <v>222</v>
      </c>
      <c r="C134">
        <v>47</v>
      </c>
      <c r="D134">
        <v>0.36170212765957449</v>
      </c>
      <c r="E134">
        <v>0.57446808510638303</v>
      </c>
      <c r="F134">
        <v>0.57446808510638303</v>
      </c>
    </row>
    <row r="135" spans="1:6" x14ac:dyDescent="0.3">
      <c r="A135" t="s">
        <v>223</v>
      </c>
      <c r="B135" t="s">
        <v>224</v>
      </c>
      <c r="C135">
        <v>85</v>
      </c>
      <c r="D135">
        <v>0.30588235294117649</v>
      </c>
      <c r="E135">
        <v>0.69411764705882351</v>
      </c>
      <c r="F135">
        <v>0.69411764705882351</v>
      </c>
    </row>
    <row r="136" spans="1:6" x14ac:dyDescent="0.3">
      <c r="A136" t="s">
        <v>225</v>
      </c>
      <c r="B136" t="s">
        <v>226</v>
      </c>
      <c r="C136">
        <v>98</v>
      </c>
      <c r="D136">
        <v>0.51020408163265307</v>
      </c>
      <c r="E136">
        <v>0.42857142857142855</v>
      </c>
      <c r="F136">
        <v>2.510204081632653</v>
      </c>
    </row>
    <row r="137" spans="1:6" x14ac:dyDescent="0.3">
      <c r="A137" t="s">
        <v>227</v>
      </c>
      <c r="B137" t="s">
        <v>228</v>
      </c>
      <c r="C137">
        <v>66</v>
      </c>
      <c r="D137">
        <v>0.5757575757575758</v>
      </c>
      <c r="E137">
        <v>0.42424242424242425</v>
      </c>
      <c r="F137">
        <v>2.5757575757575757</v>
      </c>
    </row>
    <row r="138" spans="1:6" x14ac:dyDescent="0.3">
      <c r="A138" t="s">
        <v>229</v>
      </c>
      <c r="B138" t="s">
        <v>230</v>
      </c>
      <c r="C138">
        <v>99</v>
      </c>
      <c r="D138">
        <v>0.60606060606060608</v>
      </c>
      <c r="E138">
        <v>0.33333333333333331</v>
      </c>
      <c r="F138">
        <v>2.606060606060606</v>
      </c>
    </row>
    <row r="139" spans="1:6" x14ac:dyDescent="0.3">
      <c r="A139" t="s">
        <v>231</v>
      </c>
      <c r="B139" t="s">
        <v>232</v>
      </c>
      <c r="C139">
        <v>33</v>
      </c>
      <c r="D139">
        <v>0.33333333333333331</v>
      </c>
      <c r="E139">
        <v>0.63636363636363635</v>
      </c>
      <c r="F139">
        <v>0.63636363636363635</v>
      </c>
    </row>
    <row r="140" spans="1:6" x14ac:dyDescent="0.3">
      <c r="A140" t="s">
        <v>233</v>
      </c>
      <c r="B140" t="s">
        <v>234</v>
      </c>
      <c r="C140">
        <v>37</v>
      </c>
      <c r="D140">
        <v>0.1891891891891892</v>
      </c>
      <c r="E140">
        <v>0.72972972972972971</v>
      </c>
      <c r="F140">
        <v>0.72972972972972971</v>
      </c>
    </row>
    <row r="141" spans="1:6" x14ac:dyDescent="0.3">
      <c r="A141" t="s">
        <v>235</v>
      </c>
      <c r="B141" t="s">
        <v>236</v>
      </c>
      <c r="C141">
        <v>16</v>
      </c>
      <c r="D141">
        <v>0.8125</v>
      </c>
      <c r="E141">
        <v>0.1875</v>
      </c>
      <c r="F141">
        <v>2.8125</v>
      </c>
    </row>
    <row r="142" spans="1:6" x14ac:dyDescent="0.3">
      <c r="A142" t="s">
        <v>237</v>
      </c>
      <c r="B142" t="s">
        <v>238</v>
      </c>
      <c r="C142">
        <v>15</v>
      </c>
      <c r="D142">
        <v>0.13333333333333333</v>
      </c>
      <c r="E142">
        <v>0.73333333333333328</v>
      </c>
      <c r="F142">
        <v>0.73333333333333328</v>
      </c>
    </row>
    <row r="143" spans="1:6" x14ac:dyDescent="0.3">
      <c r="A143" t="s">
        <v>239</v>
      </c>
      <c r="B143" t="s">
        <v>240</v>
      </c>
      <c r="C143">
        <v>68</v>
      </c>
      <c r="D143">
        <v>0.4264705882352941</v>
      </c>
      <c r="E143">
        <v>0.54411764705882348</v>
      </c>
      <c r="F143">
        <v>0.54411764705882348</v>
      </c>
    </row>
    <row r="144" spans="1:6" x14ac:dyDescent="0.3">
      <c r="A144" t="s">
        <v>241</v>
      </c>
      <c r="B144" t="s">
        <v>242</v>
      </c>
      <c r="C144">
        <v>90</v>
      </c>
      <c r="D144">
        <v>0.72222222222222221</v>
      </c>
      <c r="E144">
        <v>0.24444444444444444</v>
      </c>
      <c r="F144">
        <v>2.7222222222222223</v>
      </c>
    </row>
    <row r="145" spans="1:6" x14ac:dyDescent="0.3">
      <c r="A145" t="s">
        <v>243</v>
      </c>
      <c r="B145" t="s">
        <v>244</v>
      </c>
      <c r="C145">
        <v>32</v>
      </c>
      <c r="D145">
        <v>0.8125</v>
      </c>
      <c r="E145">
        <v>0.1875</v>
      </c>
      <c r="F145">
        <v>2.8125</v>
      </c>
    </row>
    <row r="146" spans="1:6" x14ac:dyDescent="0.3">
      <c r="A146" t="s">
        <v>245</v>
      </c>
      <c r="B146" t="s">
        <v>246</v>
      </c>
      <c r="C146">
        <v>499</v>
      </c>
      <c r="D146">
        <v>0.21042084168336672</v>
      </c>
      <c r="E146">
        <v>0.74749498997995989</v>
      </c>
      <c r="F146">
        <v>0.74749498997995989</v>
      </c>
    </row>
    <row r="147" spans="1:6" x14ac:dyDescent="0.3">
      <c r="A147" t="s">
        <v>247</v>
      </c>
      <c r="B147" t="s">
        <v>248</v>
      </c>
      <c r="C147">
        <v>48</v>
      </c>
      <c r="D147">
        <v>0.54166666666666663</v>
      </c>
      <c r="E147">
        <v>0.375</v>
      </c>
      <c r="F147">
        <v>2.5416666666666665</v>
      </c>
    </row>
    <row r="148" spans="1:6" x14ac:dyDescent="0.3">
      <c r="A148" t="s">
        <v>250</v>
      </c>
      <c r="B148" t="s">
        <v>251</v>
      </c>
      <c r="C148">
        <v>67</v>
      </c>
      <c r="D148">
        <v>0.58208955223880599</v>
      </c>
      <c r="E148">
        <v>0.40298507462686567</v>
      </c>
      <c r="F148">
        <v>2.5820895522388061</v>
      </c>
    </row>
    <row r="149" spans="1:6" x14ac:dyDescent="0.3">
      <c r="A149" t="s">
        <v>252</v>
      </c>
      <c r="B149" t="s">
        <v>41</v>
      </c>
      <c r="C149">
        <v>1435</v>
      </c>
      <c r="D149">
        <v>0.30801393728222998</v>
      </c>
      <c r="E149">
        <v>0.64947735191637634</v>
      </c>
      <c r="F149">
        <v>0.64947735191637634</v>
      </c>
    </row>
    <row r="150" spans="1:6" x14ac:dyDescent="0.3">
      <c r="A150" t="s">
        <v>252</v>
      </c>
      <c r="B150" t="s">
        <v>44</v>
      </c>
      <c r="C150">
        <v>424</v>
      </c>
      <c r="D150">
        <v>0.37971698113207547</v>
      </c>
      <c r="E150">
        <v>0.57547169811320753</v>
      </c>
      <c r="F150">
        <v>0.57547169811320753</v>
      </c>
    </row>
    <row r="151" spans="1:6" x14ac:dyDescent="0.3">
      <c r="A151" t="s">
        <v>252</v>
      </c>
      <c r="B151" t="s">
        <v>46</v>
      </c>
      <c r="C151">
        <v>173</v>
      </c>
      <c r="D151">
        <v>0.45664739884393063</v>
      </c>
      <c r="E151">
        <v>0.52023121387283233</v>
      </c>
      <c r="F151">
        <v>0.52023121387283233</v>
      </c>
    </row>
    <row r="152" spans="1:6" x14ac:dyDescent="0.3">
      <c r="A152" t="s">
        <v>253</v>
      </c>
      <c r="B152" t="s">
        <v>49</v>
      </c>
      <c r="C152">
        <v>4792</v>
      </c>
      <c r="D152">
        <v>0.34828881469115192</v>
      </c>
      <c r="E152">
        <v>0.61936560934891483</v>
      </c>
      <c r="F152">
        <v>0.61936560934891483</v>
      </c>
    </row>
    <row r="153" spans="1:6" x14ac:dyDescent="0.3">
      <c r="A153" t="s">
        <v>254</v>
      </c>
      <c r="B153" t="s">
        <v>52</v>
      </c>
      <c r="C153">
        <v>105.16193656093489</v>
      </c>
      <c r="D153">
        <v>0.33562992125984253</v>
      </c>
      <c r="E153">
        <v>0.62303149606299213</v>
      </c>
      <c r="F153">
        <v>0.62303149606299213</v>
      </c>
    </row>
    <row r="154" spans="1:6" x14ac:dyDescent="0.3">
      <c r="A154" t="s">
        <v>254</v>
      </c>
      <c r="B154" t="s">
        <v>52</v>
      </c>
      <c r="C154">
        <v>868.43405676126872</v>
      </c>
      <c r="D154">
        <v>0.33562992125984253</v>
      </c>
      <c r="E154">
        <v>0.62303149606299213</v>
      </c>
      <c r="F154">
        <v>0.62303149606299213</v>
      </c>
    </row>
    <row r="155" spans="1:6" x14ac:dyDescent="0.3">
      <c r="A155" t="s">
        <v>254</v>
      </c>
      <c r="B155" t="s">
        <v>52</v>
      </c>
      <c r="C155">
        <v>326.93489148580966</v>
      </c>
      <c r="D155">
        <v>0.33562992125984253</v>
      </c>
      <c r="E155">
        <v>0.62303149606299213</v>
      </c>
      <c r="F155">
        <v>0.62303149606299213</v>
      </c>
    </row>
    <row r="156" spans="1:6" x14ac:dyDescent="0.3">
      <c r="A156" t="s">
        <v>254</v>
      </c>
      <c r="B156" t="s">
        <v>52</v>
      </c>
      <c r="C156">
        <v>629.27545909849744</v>
      </c>
      <c r="D156">
        <v>0.33562992125984253</v>
      </c>
      <c r="E156">
        <v>0.62303149606299213</v>
      </c>
      <c r="F156">
        <v>0.62303149606299213</v>
      </c>
    </row>
    <row r="157" spans="1:6" x14ac:dyDescent="0.3">
      <c r="A157" t="s">
        <v>254</v>
      </c>
      <c r="B157" t="s">
        <v>52</v>
      </c>
      <c r="C157">
        <v>81.839732888146926</v>
      </c>
      <c r="D157">
        <v>0.33562992125984253</v>
      </c>
      <c r="E157">
        <v>0.62303149606299213</v>
      </c>
      <c r="F157">
        <v>0.62303149606299213</v>
      </c>
    </row>
    <row r="158" spans="1:6" x14ac:dyDescent="0.3">
      <c r="A158" t="s">
        <v>254</v>
      </c>
      <c r="B158" t="s">
        <v>52</v>
      </c>
      <c r="C158">
        <v>20.353923205342237</v>
      </c>
      <c r="D158">
        <v>0.33562992125984253</v>
      </c>
      <c r="E158">
        <v>0.62303149606299202</v>
      </c>
      <c r="F158">
        <v>0.62303149606299202</v>
      </c>
    </row>
    <row r="159" spans="1:6" x14ac:dyDescent="0.3">
      <c r="A159" t="s">
        <v>255</v>
      </c>
      <c r="B159" t="s">
        <v>54</v>
      </c>
      <c r="C159">
        <v>105.16193656093489</v>
      </c>
      <c r="D159">
        <v>0.406695945278368</v>
      </c>
      <c r="E159">
        <v>0.55205298348827081</v>
      </c>
      <c r="F159">
        <v>0.55205298348827081</v>
      </c>
    </row>
    <row r="160" spans="1:6" x14ac:dyDescent="0.3">
      <c r="A160" t="s">
        <v>255</v>
      </c>
      <c r="B160" t="s">
        <v>54</v>
      </c>
      <c r="C160">
        <v>868.43405676126872</v>
      </c>
      <c r="D160">
        <v>0.43460673156869062</v>
      </c>
      <c r="E160">
        <v>0.5266151054640773</v>
      </c>
      <c r="F160">
        <v>0.5266151054640773</v>
      </c>
    </row>
    <row r="161" spans="1:6" x14ac:dyDescent="0.3">
      <c r="A161" t="s">
        <v>255</v>
      </c>
      <c r="B161" t="s">
        <v>54</v>
      </c>
      <c r="C161">
        <v>326.93489148580966</v>
      </c>
      <c r="D161">
        <v>0.22858624275546105</v>
      </c>
      <c r="E161">
        <v>0.72999532899682695</v>
      </c>
      <c r="F161">
        <v>0.72999532899682695</v>
      </c>
    </row>
    <row r="162" spans="1:6" x14ac:dyDescent="0.3">
      <c r="A162" t="s">
        <v>255</v>
      </c>
      <c r="B162" t="s">
        <v>54</v>
      </c>
      <c r="C162">
        <v>629.27545909849744</v>
      </c>
      <c r="D162">
        <v>0.20566994753904103</v>
      </c>
      <c r="E162">
        <v>0.75501359560895598</v>
      </c>
      <c r="F162">
        <v>0.75501359560895598</v>
      </c>
    </row>
    <row r="163" spans="1:6" x14ac:dyDescent="0.3">
      <c r="A163" t="s">
        <v>255</v>
      </c>
      <c r="B163" t="s">
        <v>54</v>
      </c>
      <c r="C163">
        <v>81.839732888146926</v>
      </c>
      <c r="D163">
        <v>0.57283333454796515</v>
      </c>
      <c r="E163">
        <v>0.3559974929316938</v>
      </c>
      <c r="F163">
        <v>2.572833334547965</v>
      </c>
    </row>
    <row r="164" spans="1:6" x14ac:dyDescent="0.3">
      <c r="A164" t="s">
        <v>255</v>
      </c>
      <c r="B164" t="s">
        <v>54</v>
      </c>
      <c r="C164">
        <v>20.353923205342237</v>
      </c>
      <c r="D164">
        <v>0.5290077732353573</v>
      </c>
      <c r="E164">
        <v>0.37866588671407725</v>
      </c>
      <c r="F164">
        <v>2.5290077732353575</v>
      </c>
    </row>
    <row r="165" spans="1:6" x14ac:dyDescent="0.3">
      <c r="F165" t="s">
        <v>3000</v>
      </c>
    </row>
    <row r="166" spans="1:6" x14ac:dyDescent="0.3">
      <c r="A166" t="s">
        <v>256</v>
      </c>
      <c r="B166" t="s">
        <v>257</v>
      </c>
      <c r="C166">
        <v>34</v>
      </c>
      <c r="D166">
        <v>0.14705882352941177</v>
      </c>
      <c r="E166">
        <v>0.8529411764705882</v>
      </c>
      <c r="F166">
        <v>0.8529411764705882</v>
      </c>
    </row>
    <row r="167" spans="1:6" x14ac:dyDescent="0.3">
      <c r="A167" t="s">
        <v>259</v>
      </c>
      <c r="B167" t="s">
        <v>260</v>
      </c>
      <c r="C167">
        <v>1282</v>
      </c>
      <c r="D167">
        <v>0.44851794071762868</v>
      </c>
      <c r="E167">
        <v>0.5226209048361935</v>
      </c>
      <c r="F167">
        <v>0.5226209048361935</v>
      </c>
    </row>
    <row r="168" spans="1:6" x14ac:dyDescent="0.3">
      <c r="A168" t="s">
        <v>261</v>
      </c>
      <c r="B168" t="s">
        <v>262</v>
      </c>
      <c r="C168">
        <v>498</v>
      </c>
      <c r="D168">
        <v>0.26907630522088355</v>
      </c>
      <c r="E168">
        <v>0.69477911646586343</v>
      </c>
      <c r="F168">
        <v>0.69477911646586343</v>
      </c>
    </row>
    <row r="169" spans="1:6" x14ac:dyDescent="0.3">
      <c r="A169" t="s">
        <v>263</v>
      </c>
      <c r="B169" t="s">
        <v>264</v>
      </c>
      <c r="C169">
        <v>506</v>
      </c>
      <c r="D169">
        <v>0.51778656126482214</v>
      </c>
      <c r="E169">
        <v>0.42490118577075098</v>
      </c>
      <c r="F169">
        <v>2.5177865612648223</v>
      </c>
    </row>
    <row r="170" spans="1:6" x14ac:dyDescent="0.3">
      <c r="A170" t="s">
        <v>265</v>
      </c>
      <c r="B170" t="s">
        <v>266</v>
      </c>
      <c r="C170">
        <v>439</v>
      </c>
      <c r="D170">
        <v>0.41230068337129838</v>
      </c>
      <c r="E170">
        <v>0.55808656036446469</v>
      </c>
      <c r="F170">
        <v>0.55808656036446469</v>
      </c>
    </row>
    <row r="171" spans="1:6" x14ac:dyDescent="0.3">
      <c r="A171" t="s">
        <v>267</v>
      </c>
      <c r="B171" t="s">
        <v>268</v>
      </c>
      <c r="C171">
        <v>1194</v>
      </c>
      <c r="D171">
        <v>0.2797319932998325</v>
      </c>
      <c r="E171">
        <v>0.69095477386934678</v>
      </c>
      <c r="F171">
        <v>0.69095477386934678</v>
      </c>
    </row>
    <row r="172" spans="1:6" x14ac:dyDescent="0.3">
      <c r="A172" t="s">
        <v>269</v>
      </c>
      <c r="B172" t="s">
        <v>270</v>
      </c>
      <c r="C172">
        <v>913</v>
      </c>
      <c r="D172">
        <v>0.24644030668127054</v>
      </c>
      <c r="E172">
        <v>0.73055859802847756</v>
      </c>
      <c r="F172">
        <v>0.73055859802847756</v>
      </c>
    </row>
    <row r="173" spans="1:6" x14ac:dyDescent="0.3">
      <c r="A173" t="s">
        <v>271</v>
      </c>
      <c r="B173" t="s">
        <v>272</v>
      </c>
      <c r="C173">
        <v>1343</v>
      </c>
      <c r="D173">
        <v>0.29784065524944153</v>
      </c>
      <c r="E173">
        <v>0.67684288905435597</v>
      </c>
      <c r="F173">
        <v>0.67684288905435597</v>
      </c>
    </row>
    <row r="174" spans="1:6" x14ac:dyDescent="0.3">
      <c r="A174" t="s">
        <v>273</v>
      </c>
      <c r="B174" t="s">
        <v>274</v>
      </c>
      <c r="C174">
        <v>580</v>
      </c>
      <c r="D174">
        <v>0.25689655172413794</v>
      </c>
      <c r="E174">
        <v>0.7068965517241379</v>
      </c>
      <c r="F174">
        <v>0.7068965517241379</v>
      </c>
    </row>
    <row r="175" spans="1:6" x14ac:dyDescent="0.3">
      <c r="A175" t="s">
        <v>275</v>
      </c>
      <c r="B175" t="s">
        <v>41</v>
      </c>
      <c r="C175">
        <v>1733</v>
      </c>
      <c r="D175">
        <v>0.48066935949221001</v>
      </c>
      <c r="E175">
        <v>0.49278707443739178</v>
      </c>
      <c r="F175">
        <v>0.49278707443739178</v>
      </c>
    </row>
    <row r="176" spans="1:6" x14ac:dyDescent="0.3">
      <c r="A176" t="s">
        <v>275</v>
      </c>
      <c r="B176" t="s">
        <v>44</v>
      </c>
      <c r="C176">
        <v>647</v>
      </c>
      <c r="D176">
        <v>0.30602782071097373</v>
      </c>
      <c r="E176">
        <v>0.66306027820710978</v>
      </c>
      <c r="F176">
        <v>0.66306027820710978</v>
      </c>
    </row>
    <row r="177" spans="1:6" x14ac:dyDescent="0.3">
      <c r="A177" t="s">
        <v>275</v>
      </c>
      <c r="B177" t="s">
        <v>46</v>
      </c>
      <c r="C177">
        <v>1725</v>
      </c>
      <c r="D177">
        <v>0.57217391304347831</v>
      </c>
      <c r="E177">
        <v>0.40463768115942028</v>
      </c>
      <c r="F177">
        <v>2.5721739130434784</v>
      </c>
    </row>
    <row r="178" spans="1:6" x14ac:dyDescent="0.3">
      <c r="A178" t="s">
        <v>276</v>
      </c>
      <c r="B178" t="s">
        <v>49</v>
      </c>
      <c r="C178">
        <v>6789</v>
      </c>
      <c r="D178">
        <v>0.33362792752982767</v>
      </c>
      <c r="E178">
        <v>0.63573427603476207</v>
      </c>
      <c r="F178">
        <v>0.63573427603476207</v>
      </c>
    </row>
    <row r="179" spans="1:6" x14ac:dyDescent="0.3">
      <c r="D179" t="s">
        <v>3000</v>
      </c>
      <c r="E179" t="s">
        <v>3000</v>
      </c>
      <c r="F179" t="s">
        <v>3000</v>
      </c>
    </row>
    <row r="180" spans="1:6" x14ac:dyDescent="0.3">
      <c r="A180" t="s">
        <v>277</v>
      </c>
      <c r="B180" t="s">
        <v>278</v>
      </c>
      <c r="C180">
        <v>101</v>
      </c>
      <c r="D180">
        <v>0.19801980198019803</v>
      </c>
      <c r="E180">
        <v>0.75247524752475248</v>
      </c>
      <c r="F180">
        <v>0.75247524752475248</v>
      </c>
    </row>
    <row r="181" spans="1:6" x14ac:dyDescent="0.3">
      <c r="A181" t="s">
        <v>280</v>
      </c>
      <c r="B181" t="s">
        <v>281</v>
      </c>
      <c r="C181">
        <v>103</v>
      </c>
      <c r="D181">
        <v>0.39805825242718446</v>
      </c>
      <c r="E181">
        <v>0.5436893203883495</v>
      </c>
      <c r="F181">
        <v>0.5436893203883495</v>
      </c>
    </row>
    <row r="182" spans="1:6" x14ac:dyDescent="0.3">
      <c r="A182" t="s">
        <v>282</v>
      </c>
      <c r="B182" t="s">
        <v>283</v>
      </c>
      <c r="C182">
        <v>1574</v>
      </c>
      <c r="D182">
        <v>0.37484116899618808</v>
      </c>
      <c r="E182">
        <v>0.5921219822109276</v>
      </c>
      <c r="F182">
        <v>0.5921219822109276</v>
      </c>
    </row>
    <row r="183" spans="1:6" x14ac:dyDescent="0.3">
      <c r="A183" t="s">
        <v>284</v>
      </c>
      <c r="B183" t="s">
        <v>285</v>
      </c>
      <c r="C183">
        <v>81</v>
      </c>
      <c r="D183">
        <v>0.20987654320987653</v>
      </c>
      <c r="E183">
        <v>0.72839506172839508</v>
      </c>
      <c r="F183">
        <v>0.72839506172839508</v>
      </c>
    </row>
    <row r="184" spans="1:6" x14ac:dyDescent="0.3">
      <c r="A184" t="s">
        <v>286</v>
      </c>
      <c r="B184" t="s">
        <v>287</v>
      </c>
      <c r="C184">
        <v>111</v>
      </c>
      <c r="D184">
        <v>0.83783783783783783</v>
      </c>
      <c r="E184">
        <v>0.16216216216216217</v>
      </c>
      <c r="F184">
        <v>2.8378378378378377</v>
      </c>
    </row>
    <row r="185" spans="1:6" x14ac:dyDescent="0.3">
      <c r="A185" t="s">
        <v>288</v>
      </c>
      <c r="B185" t="s">
        <v>289</v>
      </c>
      <c r="C185">
        <v>745</v>
      </c>
      <c r="D185">
        <v>0.50872483221476505</v>
      </c>
      <c r="E185">
        <v>0.42953020134228187</v>
      </c>
      <c r="F185">
        <v>2.5087248322147651</v>
      </c>
    </row>
    <row r="186" spans="1:6" x14ac:dyDescent="0.3">
      <c r="A186" t="s">
        <v>290</v>
      </c>
      <c r="B186" t="s">
        <v>291</v>
      </c>
      <c r="C186">
        <v>675</v>
      </c>
      <c r="D186">
        <v>0.38222222222222224</v>
      </c>
      <c r="E186">
        <v>0.58962962962962961</v>
      </c>
      <c r="F186">
        <v>0.58962962962962961</v>
      </c>
    </row>
    <row r="187" spans="1:6" x14ac:dyDescent="0.3">
      <c r="A187" t="s">
        <v>292</v>
      </c>
      <c r="B187" t="s">
        <v>293</v>
      </c>
      <c r="C187">
        <v>706</v>
      </c>
      <c r="D187">
        <v>0.59490084985835689</v>
      </c>
      <c r="E187">
        <v>0.35410764872521244</v>
      </c>
      <c r="F187">
        <v>2.594900849858357</v>
      </c>
    </row>
    <row r="188" spans="1:6" x14ac:dyDescent="0.3">
      <c r="A188" t="s">
        <v>294</v>
      </c>
      <c r="B188" t="s">
        <v>295</v>
      </c>
      <c r="C188">
        <v>370</v>
      </c>
      <c r="D188">
        <v>0.36756756756756759</v>
      </c>
      <c r="E188">
        <v>0.60270270270270265</v>
      </c>
      <c r="F188">
        <v>0.60270270270270265</v>
      </c>
    </row>
    <row r="189" spans="1:6" x14ac:dyDescent="0.3">
      <c r="A189" t="s">
        <v>296</v>
      </c>
      <c r="B189" t="s">
        <v>297</v>
      </c>
      <c r="C189">
        <v>292</v>
      </c>
      <c r="D189">
        <v>0.33561643835616439</v>
      </c>
      <c r="E189">
        <v>0.63698630136986301</v>
      </c>
      <c r="F189">
        <v>0.63698630136986301</v>
      </c>
    </row>
    <row r="190" spans="1:6" x14ac:dyDescent="0.3">
      <c r="A190" t="s">
        <v>298</v>
      </c>
      <c r="B190" t="s">
        <v>299</v>
      </c>
      <c r="C190">
        <v>165</v>
      </c>
      <c r="D190">
        <v>0.62424242424242427</v>
      </c>
      <c r="E190">
        <v>0.31515151515151513</v>
      </c>
      <c r="F190">
        <v>2.624242424242424</v>
      </c>
    </row>
    <row r="191" spans="1:6" x14ac:dyDescent="0.3">
      <c r="A191" t="s">
        <v>300</v>
      </c>
      <c r="B191" t="s">
        <v>301</v>
      </c>
      <c r="C191">
        <v>336</v>
      </c>
      <c r="D191">
        <v>0.48511904761904762</v>
      </c>
      <c r="E191">
        <v>0.47916666666666669</v>
      </c>
      <c r="F191">
        <v>2.4851190476190474</v>
      </c>
    </row>
    <row r="192" spans="1:6" x14ac:dyDescent="0.3">
      <c r="A192" t="s">
        <v>302</v>
      </c>
      <c r="B192" t="s">
        <v>303</v>
      </c>
      <c r="C192">
        <v>1015</v>
      </c>
      <c r="D192">
        <v>0.36157635467980298</v>
      </c>
      <c r="E192">
        <v>0.61477832512315267</v>
      </c>
      <c r="F192">
        <v>0.61477832512315267</v>
      </c>
    </row>
    <row r="193" spans="1:6" x14ac:dyDescent="0.3">
      <c r="A193" t="s">
        <v>304</v>
      </c>
      <c r="B193" t="s">
        <v>41</v>
      </c>
      <c r="C193">
        <v>2044</v>
      </c>
      <c r="D193">
        <v>0.57436399217221135</v>
      </c>
      <c r="E193">
        <v>0.39481409001956946</v>
      </c>
      <c r="F193">
        <v>2.5743639921722115</v>
      </c>
    </row>
    <row r="194" spans="1:6" x14ac:dyDescent="0.3">
      <c r="A194" t="s">
        <v>304</v>
      </c>
      <c r="B194" t="s">
        <v>44</v>
      </c>
      <c r="C194">
        <v>602</v>
      </c>
      <c r="D194">
        <v>0.37209302325581395</v>
      </c>
      <c r="E194">
        <v>0.58803986710963452</v>
      </c>
      <c r="F194">
        <v>0.58803986710963452</v>
      </c>
    </row>
    <row r="195" spans="1:6" x14ac:dyDescent="0.3">
      <c r="A195" t="s">
        <v>304</v>
      </c>
      <c r="B195" t="s">
        <v>46</v>
      </c>
      <c r="C195">
        <v>1400</v>
      </c>
      <c r="D195">
        <v>0.65142857142857147</v>
      </c>
      <c r="E195">
        <v>0.33357142857142857</v>
      </c>
      <c r="F195">
        <v>2.6514285714285712</v>
      </c>
    </row>
    <row r="196" spans="1:6" x14ac:dyDescent="0.3">
      <c r="A196" t="s">
        <v>305</v>
      </c>
      <c r="B196" t="s">
        <v>49</v>
      </c>
      <c r="C196">
        <v>6274</v>
      </c>
      <c r="D196">
        <v>0.42795664647752629</v>
      </c>
      <c r="E196">
        <v>0.53474657315906915</v>
      </c>
      <c r="F196">
        <v>0.53474657315906915</v>
      </c>
    </row>
    <row r="197" spans="1:6" x14ac:dyDescent="0.3">
      <c r="A197" t="s">
        <v>306</v>
      </c>
      <c r="B197" t="s">
        <v>52</v>
      </c>
      <c r="C197">
        <v>3552.019126554032</v>
      </c>
      <c r="D197">
        <v>0.57093425605536341</v>
      </c>
      <c r="E197">
        <v>0.40237271379139894</v>
      </c>
      <c r="F197">
        <v>2.5709342560553634</v>
      </c>
    </row>
    <row r="198" spans="1:6" x14ac:dyDescent="0.3">
      <c r="A198" t="s">
        <v>306</v>
      </c>
      <c r="B198" t="s">
        <v>52</v>
      </c>
      <c r="C198">
        <v>493.98087344596752</v>
      </c>
      <c r="D198">
        <v>0.5709342560553633</v>
      </c>
      <c r="E198">
        <v>0.40237271379139894</v>
      </c>
      <c r="F198">
        <v>2.5709342560553634</v>
      </c>
    </row>
    <row r="199" spans="1:6" x14ac:dyDescent="0.3">
      <c r="A199" t="s">
        <v>307</v>
      </c>
      <c r="B199" t="s">
        <v>54</v>
      </c>
      <c r="C199">
        <v>3552.0191265540334</v>
      </c>
      <c r="D199">
        <v>0.58057325529479342</v>
      </c>
      <c r="E199">
        <v>0.39200698101154186</v>
      </c>
      <c r="F199">
        <v>2.5805732552947935</v>
      </c>
    </row>
    <row r="200" spans="1:6" x14ac:dyDescent="0.3">
      <c r="A200" t="s">
        <v>307</v>
      </c>
      <c r="B200" t="s">
        <v>54</v>
      </c>
      <c r="C200">
        <v>493.98087344596763</v>
      </c>
      <c r="D200">
        <v>0.50162406309089624</v>
      </c>
      <c r="E200">
        <v>0.47690855733115495</v>
      </c>
      <c r="F200">
        <v>2.5016240630908961</v>
      </c>
    </row>
    <row r="201" spans="1:6" x14ac:dyDescent="0.3">
      <c r="D201" t="s">
        <v>3000</v>
      </c>
      <c r="E201" t="s">
        <v>3000</v>
      </c>
      <c r="F201" t="s">
        <v>3000</v>
      </c>
    </row>
    <row r="202" spans="1:6" x14ac:dyDescent="0.3">
      <c r="A202" t="s">
        <v>308</v>
      </c>
      <c r="B202" t="s">
        <v>309</v>
      </c>
      <c r="C202">
        <v>148</v>
      </c>
      <c r="D202">
        <v>0.22297297297297297</v>
      </c>
      <c r="E202">
        <v>0.72972972972972971</v>
      </c>
      <c r="F202">
        <v>0.72972972972972971</v>
      </c>
    </row>
    <row r="203" spans="1:6" x14ac:dyDescent="0.3">
      <c r="A203" t="s">
        <v>310</v>
      </c>
      <c r="B203" t="s">
        <v>311</v>
      </c>
      <c r="C203">
        <v>861</v>
      </c>
      <c r="D203">
        <v>0.3159117305458769</v>
      </c>
      <c r="E203">
        <v>0.66202090592334495</v>
      </c>
      <c r="F203">
        <v>0.66202090592334495</v>
      </c>
    </row>
    <row r="204" spans="1:6" x14ac:dyDescent="0.3">
      <c r="A204" t="s">
        <v>312</v>
      </c>
      <c r="B204" t="s">
        <v>313</v>
      </c>
      <c r="C204">
        <v>216</v>
      </c>
      <c r="D204">
        <v>0.28703703703703703</v>
      </c>
      <c r="E204">
        <v>0.68518518518518523</v>
      </c>
      <c r="F204">
        <v>0.68518518518518523</v>
      </c>
    </row>
    <row r="205" spans="1:6" x14ac:dyDescent="0.3">
      <c r="A205" t="s">
        <v>314</v>
      </c>
      <c r="B205" t="s">
        <v>315</v>
      </c>
      <c r="C205">
        <v>510</v>
      </c>
      <c r="D205">
        <v>0.33725490196078434</v>
      </c>
      <c r="E205">
        <v>0.63725490196078427</v>
      </c>
      <c r="F205">
        <v>0.63725490196078427</v>
      </c>
    </row>
    <row r="206" spans="1:6" x14ac:dyDescent="0.3">
      <c r="A206" t="s">
        <v>316</v>
      </c>
      <c r="B206" t="s">
        <v>317</v>
      </c>
      <c r="C206">
        <v>395</v>
      </c>
      <c r="D206">
        <v>0.29620253164556964</v>
      </c>
      <c r="E206">
        <v>0.66582278481012658</v>
      </c>
      <c r="F206">
        <v>0.66582278481012658</v>
      </c>
    </row>
    <row r="207" spans="1:6" x14ac:dyDescent="0.3">
      <c r="A207" t="s">
        <v>318</v>
      </c>
      <c r="B207" t="s">
        <v>319</v>
      </c>
      <c r="C207">
        <v>563</v>
      </c>
      <c r="D207">
        <v>0.27353463587921845</v>
      </c>
      <c r="E207">
        <v>0.70692717584369447</v>
      </c>
      <c r="F207">
        <v>0.70692717584369447</v>
      </c>
    </row>
    <row r="208" spans="1:6" x14ac:dyDescent="0.3">
      <c r="A208" t="s">
        <v>320</v>
      </c>
      <c r="B208" t="s">
        <v>321</v>
      </c>
      <c r="C208">
        <v>466</v>
      </c>
      <c r="D208">
        <v>0.41201716738197425</v>
      </c>
      <c r="E208">
        <v>0.5665236051502146</v>
      </c>
      <c r="F208">
        <v>0.5665236051502146</v>
      </c>
    </row>
    <row r="209" spans="1:6" x14ac:dyDescent="0.3">
      <c r="A209" t="s">
        <v>322</v>
      </c>
      <c r="B209" t="s">
        <v>323</v>
      </c>
      <c r="C209">
        <v>551</v>
      </c>
      <c r="D209">
        <v>0.42831215970961889</v>
      </c>
      <c r="E209">
        <v>0.53357531760435573</v>
      </c>
      <c r="F209">
        <v>0.53357531760435573</v>
      </c>
    </row>
    <row r="210" spans="1:6" x14ac:dyDescent="0.3">
      <c r="A210" t="s">
        <v>324</v>
      </c>
      <c r="B210" t="s">
        <v>325</v>
      </c>
      <c r="C210">
        <v>459</v>
      </c>
      <c r="D210">
        <v>0.34640522875816993</v>
      </c>
      <c r="E210">
        <v>0.62527233115468406</v>
      </c>
      <c r="F210">
        <v>0.62527233115468406</v>
      </c>
    </row>
    <row r="211" spans="1:6" x14ac:dyDescent="0.3">
      <c r="A211" t="s">
        <v>326</v>
      </c>
      <c r="B211" t="s">
        <v>41</v>
      </c>
      <c r="C211">
        <v>1336</v>
      </c>
      <c r="D211">
        <v>0.44461077844311375</v>
      </c>
      <c r="E211">
        <v>0.52919161676646709</v>
      </c>
      <c r="F211">
        <v>0.52919161676646709</v>
      </c>
    </row>
    <row r="212" spans="1:6" x14ac:dyDescent="0.3">
      <c r="A212" t="s">
        <v>326</v>
      </c>
      <c r="B212" t="s">
        <v>44</v>
      </c>
      <c r="C212">
        <v>613</v>
      </c>
      <c r="D212">
        <v>0.38172920065252852</v>
      </c>
      <c r="E212">
        <v>0.57259380097879287</v>
      </c>
      <c r="F212">
        <v>0.57259380097879287</v>
      </c>
    </row>
    <row r="213" spans="1:6" x14ac:dyDescent="0.3">
      <c r="A213" t="s">
        <v>326</v>
      </c>
      <c r="B213" t="s">
        <v>46</v>
      </c>
      <c r="C213">
        <v>1025</v>
      </c>
      <c r="D213">
        <v>0.56585365853658531</v>
      </c>
      <c r="E213">
        <v>0.41560975609756096</v>
      </c>
      <c r="F213">
        <v>2.5658536585365854</v>
      </c>
    </row>
    <row r="214" spans="1:6" x14ac:dyDescent="0.3">
      <c r="A214" t="s">
        <v>327</v>
      </c>
      <c r="B214" t="s">
        <v>49</v>
      </c>
      <c r="C214">
        <v>4169</v>
      </c>
      <c r="D214">
        <v>0.33509234828496043</v>
      </c>
      <c r="E214">
        <v>0.63732309906452389</v>
      </c>
      <c r="F214">
        <v>0.63732309906452389</v>
      </c>
    </row>
    <row r="215" spans="1:6" x14ac:dyDescent="0.3">
      <c r="D215" t="s">
        <v>3000</v>
      </c>
      <c r="E215" t="s">
        <v>3000</v>
      </c>
      <c r="F215" t="s">
        <v>3000</v>
      </c>
    </row>
    <row r="216" spans="1:6" x14ac:dyDescent="0.3">
      <c r="A216" t="s">
        <v>328</v>
      </c>
      <c r="B216" t="s">
        <v>329</v>
      </c>
      <c r="C216">
        <v>295</v>
      </c>
      <c r="D216">
        <v>0.33220338983050846</v>
      </c>
      <c r="E216">
        <v>0.60677966101694913</v>
      </c>
      <c r="F216">
        <v>0.60677966101694913</v>
      </c>
    </row>
    <row r="217" spans="1:6" x14ac:dyDescent="0.3">
      <c r="A217" t="s">
        <v>330</v>
      </c>
      <c r="B217" t="s">
        <v>331</v>
      </c>
      <c r="C217">
        <v>774</v>
      </c>
      <c r="D217">
        <v>0.34108527131782945</v>
      </c>
      <c r="E217">
        <v>0.63565891472868219</v>
      </c>
      <c r="F217">
        <v>0.63565891472868219</v>
      </c>
    </row>
    <row r="218" spans="1:6" x14ac:dyDescent="0.3">
      <c r="A218" t="s">
        <v>332</v>
      </c>
      <c r="B218" t="s">
        <v>333</v>
      </c>
      <c r="C218">
        <v>990</v>
      </c>
      <c r="D218">
        <v>0.29292929292929293</v>
      </c>
      <c r="E218">
        <v>0.68181818181818177</v>
      </c>
      <c r="F218">
        <v>0.68181818181818177</v>
      </c>
    </row>
    <row r="219" spans="1:6" x14ac:dyDescent="0.3">
      <c r="A219" t="s">
        <v>334</v>
      </c>
      <c r="B219" t="s">
        <v>335</v>
      </c>
      <c r="C219">
        <v>522</v>
      </c>
      <c r="D219">
        <v>0.33716475095785442</v>
      </c>
      <c r="E219">
        <v>0.64750957854406133</v>
      </c>
      <c r="F219">
        <v>0.64750957854406133</v>
      </c>
    </row>
    <row r="220" spans="1:6" x14ac:dyDescent="0.3">
      <c r="A220" t="s">
        <v>336</v>
      </c>
      <c r="B220" t="s">
        <v>337</v>
      </c>
      <c r="C220">
        <v>287</v>
      </c>
      <c r="D220">
        <v>0.25087108013937282</v>
      </c>
      <c r="E220">
        <v>0.70731707317073167</v>
      </c>
      <c r="F220">
        <v>0.70731707317073167</v>
      </c>
    </row>
    <row r="221" spans="1:6" x14ac:dyDescent="0.3">
      <c r="A221" t="s">
        <v>338</v>
      </c>
      <c r="B221" t="s">
        <v>41</v>
      </c>
      <c r="C221">
        <v>1507</v>
      </c>
      <c r="D221">
        <v>0.40942269409422694</v>
      </c>
      <c r="E221">
        <v>0.55739880557398802</v>
      </c>
      <c r="F221">
        <v>0.55739880557398802</v>
      </c>
    </row>
    <row r="222" spans="1:6" x14ac:dyDescent="0.3">
      <c r="A222" t="s">
        <v>338</v>
      </c>
      <c r="B222" t="s">
        <v>44</v>
      </c>
      <c r="C222">
        <v>476</v>
      </c>
      <c r="D222">
        <v>0.34243697478991597</v>
      </c>
      <c r="E222">
        <v>0.63655462184873945</v>
      </c>
      <c r="F222">
        <v>0.63655462184873945</v>
      </c>
    </row>
    <row r="223" spans="1:6" x14ac:dyDescent="0.3">
      <c r="A223" t="s">
        <v>338</v>
      </c>
      <c r="B223" t="s">
        <v>46</v>
      </c>
      <c r="C223">
        <v>764</v>
      </c>
      <c r="D223">
        <v>0.51570680628272247</v>
      </c>
      <c r="E223">
        <v>0.47382198952879578</v>
      </c>
      <c r="F223">
        <v>2.5157068062827226</v>
      </c>
    </row>
    <row r="224" spans="1:6" x14ac:dyDescent="0.3">
      <c r="A224" t="s">
        <v>339</v>
      </c>
      <c r="B224" t="s">
        <v>49</v>
      </c>
      <c r="C224">
        <v>2868</v>
      </c>
      <c r="D224">
        <v>0.31380753138075312</v>
      </c>
      <c r="E224">
        <v>0.65794979079497906</v>
      </c>
      <c r="F224">
        <v>0.65794979079497906</v>
      </c>
    </row>
    <row r="225" spans="1:6" x14ac:dyDescent="0.3">
      <c r="D225" t="s">
        <v>3000</v>
      </c>
      <c r="E225" t="s">
        <v>3000</v>
      </c>
      <c r="F225" t="s">
        <v>3000</v>
      </c>
    </row>
    <row r="226" spans="1:6" x14ac:dyDescent="0.3">
      <c r="A226" t="s">
        <v>340</v>
      </c>
      <c r="B226" t="s">
        <v>341</v>
      </c>
      <c r="C226">
        <v>668</v>
      </c>
      <c r="D226">
        <v>0.15868263473053892</v>
      </c>
      <c r="E226">
        <v>0.80988023952095811</v>
      </c>
      <c r="F226">
        <v>0.80988023952095811</v>
      </c>
    </row>
    <row r="227" spans="1:6" x14ac:dyDescent="0.3">
      <c r="A227" t="s">
        <v>342</v>
      </c>
      <c r="B227" t="s">
        <v>343</v>
      </c>
      <c r="C227">
        <v>1021</v>
      </c>
      <c r="D227">
        <v>0.17727717923604311</v>
      </c>
      <c r="E227">
        <v>0.80215475024485794</v>
      </c>
      <c r="F227">
        <v>0.80215475024485794</v>
      </c>
    </row>
    <row r="228" spans="1:6" x14ac:dyDescent="0.3">
      <c r="A228" t="s">
        <v>344</v>
      </c>
      <c r="B228" t="s">
        <v>345</v>
      </c>
      <c r="C228">
        <v>1104</v>
      </c>
      <c r="D228">
        <v>0.16032608695652173</v>
      </c>
      <c r="E228">
        <v>0.82065217391304346</v>
      </c>
      <c r="F228">
        <v>0.82065217391304346</v>
      </c>
    </row>
    <row r="229" spans="1:6" x14ac:dyDescent="0.3">
      <c r="A229" t="s">
        <v>346</v>
      </c>
      <c r="B229" t="s">
        <v>347</v>
      </c>
      <c r="C229">
        <v>216</v>
      </c>
      <c r="D229">
        <v>0.19444444444444445</v>
      </c>
      <c r="E229">
        <v>0.77777777777777779</v>
      </c>
      <c r="F229">
        <v>0.77777777777777779</v>
      </c>
    </row>
    <row r="230" spans="1:6" x14ac:dyDescent="0.3">
      <c r="A230" t="s">
        <v>348</v>
      </c>
      <c r="B230" t="s">
        <v>349</v>
      </c>
      <c r="C230">
        <v>908</v>
      </c>
      <c r="D230">
        <v>0.14207048458149779</v>
      </c>
      <c r="E230">
        <v>0.83700440528634357</v>
      </c>
      <c r="F230">
        <v>0.83700440528634357</v>
      </c>
    </row>
    <row r="231" spans="1:6" x14ac:dyDescent="0.3">
      <c r="A231" t="s">
        <v>350</v>
      </c>
      <c r="B231" t="s">
        <v>351</v>
      </c>
      <c r="C231">
        <v>587</v>
      </c>
      <c r="D231">
        <v>0.20442930153321975</v>
      </c>
      <c r="E231">
        <v>0.77512776831345831</v>
      </c>
      <c r="F231">
        <v>0.77512776831345831</v>
      </c>
    </row>
    <row r="232" spans="1:6" x14ac:dyDescent="0.3">
      <c r="A232" t="s">
        <v>352</v>
      </c>
      <c r="B232" t="s">
        <v>353</v>
      </c>
      <c r="C232">
        <v>994</v>
      </c>
      <c r="D232">
        <v>0.14285714285714285</v>
      </c>
      <c r="E232">
        <v>0.84004024144869216</v>
      </c>
      <c r="F232">
        <v>0.84004024144869216</v>
      </c>
    </row>
    <row r="233" spans="1:6" x14ac:dyDescent="0.3">
      <c r="A233" t="s">
        <v>354</v>
      </c>
      <c r="B233" t="s">
        <v>355</v>
      </c>
      <c r="C233">
        <v>1073</v>
      </c>
      <c r="D233">
        <v>0.16309412861136999</v>
      </c>
      <c r="E233">
        <v>0.81453867660764212</v>
      </c>
      <c r="F233">
        <v>0.81453867660764212</v>
      </c>
    </row>
    <row r="234" spans="1:6" x14ac:dyDescent="0.3">
      <c r="A234" t="s">
        <v>356</v>
      </c>
      <c r="B234" t="s">
        <v>41</v>
      </c>
      <c r="C234">
        <v>1565</v>
      </c>
      <c r="D234">
        <v>0.23386581469648562</v>
      </c>
      <c r="E234">
        <v>0.74696485623003195</v>
      </c>
      <c r="F234">
        <v>0.74696485623003195</v>
      </c>
    </row>
    <row r="235" spans="1:6" x14ac:dyDescent="0.3">
      <c r="A235" t="s">
        <v>356</v>
      </c>
      <c r="B235" t="s">
        <v>44</v>
      </c>
      <c r="C235">
        <v>881</v>
      </c>
      <c r="D235">
        <v>0.1963677639046538</v>
      </c>
      <c r="E235">
        <v>0.78206583427922816</v>
      </c>
      <c r="F235">
        <v>0.78206583427922816</v>
      </c>
    </row>
    <row r="236" spans="1:6" x14ac:dyDescent="0.3">
      <c r="A236" t="s">
        <v>356</v>
      </c>
      <c r="B236" t="s">
        <v>46</v>
      </c>
      <c r="C236">
        <v>849</v>
      </c>
      <c r="D236">
        <v>0.36866902237926974</v>
      </c>
      <c r="E236">
        <v>0.61248527679623088</v>
      </c>
      <c r="F236">
        <v>0.61248527679623088</v>
      </c>
    </row>
    <row r="237" spans="1:6" x14ac:dyDescent="0.3">
      <c r="A237" t="s">
        <v>357</v>
      </c>
      <c r="B237" t="s">
        <v>49</v>
      </c>
      <c r="C237">
        <v>6571</v>
      </c>
      <c r="D237">
        <v>0.16314107441789683</v>
      </c>
      <c r="E237">
        <v>0.8154010044133313</v>
      </c>
      <c r="F237">
        <v>0.8154010044133313</v>
      </c>
    </row>
    <row r="238" spans="1:6" x14ac:dyDescent="0.3">
      <c r="D238" t="s">
        <v>3000</v>
      </c>
      <c r="E238" t="s">
        <v>3000</v>
      </c>
      <c r="F238" t="s">
        <v>3000</v>
      </c>
    </row>
    <row r="239" spans="1:6" x14ac:dyDescent="0.3">
      <c r="A239" t="s">
        <v>358</v>
      </c>
      <c r="B239" t="s">
        <v>359</v>
      </c>
      <c r="C239">
        <v>551</v>
      </c>
      <c r="D239">
        <v>0.16152450090744103</v>
      </c>
      <c r="E239">
        <v>0.80580762250453719</v>
      </c>
      <c r="F239">
        <v>0.80580762250453719</v>
      </c>
    </row>
    <row r="240" spans="1:6" x14ac:dyDescent="0.3">
      <c r="A240" t="s">
        <v>360</v>
      </c>
      <c r="B240" t="s">
        <v>361</v>
      </c>
      <c r="C240">
        <v>348</v>
      </c>
      <c r="D240">
        <v>0.15517241379310345</v>
      </c>
      <c r="E240">
        <v>0.82183908045977017</v>
      </c>
      <c r="F240">
        <v>0.82183908045977017</v>
      </c>
    </row>
    <row r="241" spans="1:6" x14ac:dyDescent="0.3">
      <c r="A241" t="s">
        <v>362</v>
      </c>
      <c r="B241" t="s">
        <v>363</v>
      </c>
      <c r="C241">
        <v>641</v>
      </c>
      <c r="D241">
        <v>0.21372854914196568</v>
      </c>
      <c r="E241">
        <v>0.77535101404056161</v>
      </c>
      <c r="F241">
        <v>0.77535101404056161</v>
      </c>
    </row>
    <row r="242" spans="1:6" x14ac:dyDescent="0.3">
      <c r="A242" t="s">
        <v>364</v>
      </c>
      <c r="B242" t="s">
        <v>365</v>
      </c>
      <c r="C242">
        <v>406</v>
      </c>
      <c r="D242">
        <v>0.27093596059113301</v>
      </c>
      <c r="E242">
        <v>0.70443349753694584</v>
      </c>
      <c r="F242">
        <v>0.70443349753694584</v>
      </c>
    </row>
    <row r="243" spans="1:6" x14ac:dyDescent="0.3">
      <c r="A243" t="s">
        <v>367</v>
      </c>
      <c r="B243" t="s">
        <v>368</v>
      </c>
      <c r="C243">
        <v>282</v>
      </c>
      <c r="D243">
        <v>0.20212765957446807</v>
      </c>
      <c r="E243">
        <v>0.78723404255319152</v>
      </c>
      <c r="F243">
        <v>0.78723404255319152</v>
      </c>
    </row>
    <row r="244" spans="1:6" x14ac:dyDescent="0.3">
      <c r="A244" t="s">
        <v>369</v>
      </c>
      <c r="B244" t="s">
        <v>370</v>
      </c>
      <c r="C244">
        <v>477</v>
      </c>
      <c r="D244">
        <v>0.15723270440251572</v>
      </c>
      <c r="E244">
        <v>0.81132075471698117</v>
      </c>
      <c r="F244">
        <v>0.81132075471698117</v>
      </c>
    </row>
    <row r="245" spans="1:6" x14ac:dyDescent="0.3">
      <c r="A245" t="s">
        <v>371</v>
      </c>
      <c r="B245" t="s">
        <v>372</v>
      </c>
      <c r="C245">
        <v>120</v>
      </c>
      <c r="D245">
        <v>0.2</v>
      </c>
      <c r="E245">
        <v>0.77500000000000002</v>
      </c>
      <c r="F245">
        <v>0.77500000000000002</v>
      </c>
    </row>
    <row r="246" spans="1:6" x14ac:dyDescent="0.3">
      <c r="A246" t="s">
        <v>373</v>
      </c>
      <c r="B246" t="s">
        <v>374</v>
      </c>
      <c r="C246">
        <v>492</v>
      </c>
      <c r="D246">
        <v>0.33536585365853661</v>
      </c>
      <c r="E246">
        <v>0.61788617886178865</v>
      </c>
      <c r="F246">
        <v>0.61788617886178865</v>
      </c>
    </row>
    <row r="247" spans="1:6" x14ac:dyDescent="0.3">
      <c r="A247" t="s">
        <v>375</v>
      </c>
      <c r="B247" t="s">
        <v>376</v>
      </c>
      <c r="C247">
        <v>523</v>
      </c>
      <c r="D247">
        <v>0.29254302103250479</v>
      </c>
      <c r="E247">
        <v>0.67877629063097511</v>
      </c>
      <c r="F247">
        <v>0.67877629063097511</v>
      </c>
    </row>
    <row r="248" spans="1:6" x14ac:dyDescent="0.3">
      <c r="A248" t="s">
        <v>377</v>
      </c>
      <c r="B248" t="s">
        <v>378</v>
      </c>
      <c r="C248">
        <v>339</v>
      </c>
      <c r="D248">
        <v>0.31858407079646017</v>
      </c>
      <c r="E248">
        <v>0.63421828908554567</v>
      </c>
      <c r="F248">
        <v>0.63421828908554567</v>
      </c>
    </row>
    <row r="249" spans="1:6" x14ac:dyDescent="0.3">
      <c r="A249" t="s">
        <v>379</v>
      </c>
      <c r="B249" t="s">
        <v>380</v>
      </c>
      <c r="C249">
        <v>496</v>
      </c>
      <c r="D249">
        <v>0.32661290322580644</v>
      </c>
      <c r="E249">
        <v>0.63709677419354838</v>
      </c>
      <c r="F249">
        <v>0.63709677419354838</v>
      </c>
    </row>
    <row r="250" spans="1:6" x14ac:dyDescent="0.3">
      <c r="A250" t="s">
        <v>381</v>
      </c>
      <c r="B250" t="s">
        <v>41</v>
      </c>
      <c r="C250">
        <v>2384</v>
      </c>
      <c r="D250">
        <v>0.27852348993288589</v>
      </c>
      <c r="E250">
        <v>0.69546979865771807</v>
      </c>
      <c r="F250">
        <v>0.69546979865771807</v>
      </c>
    </row>
    <row r="251" spans="1:6" x14ac:dyDescent="0.3">
      <c r="A251" t="s">
        <v>381</v>
      </c>
      <c r="B251" t="s">
        <v>44</v>
      </c>
      <c r="C251">
        <v>418</v>
      </c>
      <c r="D251">
        <v>0.19138755980861244</v>
      </c>
      <c r="E251">
        <v>0.78947368421052633</v>
      </c>
      <c r="F251">
        <v>0.78947368421052633</v>
      </c>
    </row>
    <row r="252" spans="1:6" x14ac:dyDescent="0.3">
      <c r="A252" t="s">
        <v>381</v>
      </c>
      <c r="B252" t="s">
        <v>46</v>
      </c>
      <c r="C252">
        <v>112</v>
      </c>
      <c r="D252">
        <v>0.32142857142857145</v>
      </c>
      <c r="E252">
        <v>0.6607142857142857</v>
      </c>
      <c r="F252">
        <v>0.6607142857142857</v>
      </c>
    </row>
    <row r="253" spans="1:6" x14ac:dyDescent="0.3">
      <c r="A253" t="s">
        <v>382</v>
      </c>
      <c r="B253" t="s">
        <v>49</v>
      </c>
      <c r="C253">
        <v>4675</v>
      </c>
      <c r="D253">
        <v>0.24256684491978608</v>
      </c>
      <c r="E253">
        <v>0.72834224598930486</v>
      </c>
      <c r="F253">
        <v>0.72834224598930486</v>
      </c>
    </row>
    <row r="254" spans="1:6" x14ac:dyDescent="0.3">
      <c r="A254" t="s">
        <v>383</v>
      </c>
      <c r="B254" t="s">
        <v>52</v>
      </c>
      <c r="C254">
        <v>560.36064171122996</v>
      </c>
      <c r="D254">
        <v>0.26767330130404943</v>
      </c>
      <c r="E254">
        <v>0.7076183939601921</v>
      </c>
      <c r="F254">
        <v>0.7076183939601921</v>
      </c>
    </row>
    <row r="255" spans="1:6" x14ac:dyDescent="0.3">
      <c r="A255" t="s">
        <v>383</v>
      </c>
      <c r="B255" t="s">
        <v>52</v>
      </c>
      <c r="C255">
        <v>696.86673796791445</v>
      </c>
      <c r="D255">
        <v>0.26767330130404943</v>
      </c>
      <c r="E255">
        <v>0.70761839396019222</v>
      </c>
      <c r="F255">
        <v>0.70761839396019222</v>
      </c>
    </row>
    <row r="256" spans="1:6" x14ac:dyDescent="0.3">
      <c r="A256" t="s">
        <v>383</v>
      </c>
      <c r="B256" t="s">
        <v>52</v>
      </c>
      <c r="C256">
        <v>634.53518716577537</v>
      </c>
      <c r="D256">
        <v>0.26767330130404943</v>
      </c>
      <c r="E256">
        <v>0.70761839396019222</v>
      </c>
      <c r="F256">
        <v>0.70761839396019222</v>
      </c>
    </row>
    <row r="257" spans="1:6" x14ac:dyDescent="0.3">
      <c r="A257" t="s">
        <v>383</v>
      </c>
      <c r="B257" t="s">
        <v>52</v>
      </c>
      <c r="C257">
        <v>1022.2374331550801</v>
      </c>
      <c r="D257">
        <v>0.26767330130404943</v>
      </c>
      <c r="E257">
        <v>0.7076183939601921</v>
      </c>
      <c r="F257">
        <v>0.7076183939601921</v>
      </c>
    </row>
    <row r="258" spans="1:6" x14ac:dyDescent="0.3">
      <c r="A258" t="s">
        <v>384</v>
      </c>
      <c r="B258" t="s">
        <v>54</v>
      </c>
      <c r="C258">
        <v>560.36064171122996</v>
      </c>
      <c r="D258">
        <v>0.18417208486034789</v>
      </c>
      <c r="E258">
        <v>0.79128949613551458</v>
      </c>
      <c r="F258">
        <v>0.79128949613551458</v>
      </c>
    </row>
    <row r="259" spans="1:6" x14ac:dyDescent="0.3">
      <c r="A259" t="s">
        <v>384</v>
      </c>
      <c r="B259" t="s">
        <v>54</v>
      </c>
      <c r="C259">
        <v>696.86673796791456</v>
      </c>
      <c r="D259">
        <v>0.21473078554347619</v>
      </c>
      <c r="E259">
        <v>0.76997382238949186</v>
      </c>
      <c r="F259">
        <v>0.76997382238949186</v>
      </c>
    </row>
    <row r="260" spans="1:6" x14ac:dyDescent="0.3">
      <c r="A260" t="s">
        <v>384</v>
      </c>
      <c r="B260" t="s">
        <v>54</v>
      </c>
      <c r="C260">
        <v>634.53518716577537</v>
      </c>
      <c r="D260">
        <v>0.31881961944909637</v>
      </c>
      <c r="E260">
        <v>0.65019952714574003</v>
      </c>
      <c r="F260">
        <v>0.65019952714574003</v>
      </c>
    </row>
    <row r="261" spans="1:6" x14ac:dyDescent="0.3">
      <c r="A261" t="s">
        <v>384</v>
      </c>
      <c r="B261" t="s">
        <v>54</v>
      </c>
      <c r="C261">
        <v>1022.2374331550802</v>
      </c>
      <c r="D261">
        <v>0.31778938321353156</v>
      </c>
      <c r="E261">
        <v>0.65488590406844827</v>
      </c>
      <c r="F261">
        <v>0.65488590406844827</v>
      </c>
    </row>
    <row r="262" spans="1:6" x14ac:dyDescent="0.3">
      <c r="F262" t="s">
        <v>3000</v>
      </c>
    </row>
    <row r="263" spans="1:6" x14ac:dyDescent="0.3">
      <c r="A263" t="s">
        <v>385</v>
      </c>
      <c r="B263" t="s">
        <v>386</v>
      </c>
      <c r="C263">
        <v>959</v>
      </c>
      <c r="D263">
        <v>0.23774765380604795</v>
      </c>
      <c r="E263">
        <v>0.72992700729927007</v>
      </c>
      <c r="F263">
        <v>0.72992700729927007</v>
      </c>
    </row>
    <row r="264" spans="1:6" x14ac:dyDescent="0.3">
      <c r="A264" t="s">
        <v>387</v>
      </c>
      <c r="B264" t="s">
        <v>388</v>
      </c>
      <c r="C264">
        <v>898</v>
      </c>
      <c r="D264">
        <v>0.21158129175946547</v>
      </c>
      <c r="E264">
        <v>0.76614699331848557</v>
      </c>
      <c r="F264">
        <v>0.76614699331848557</v>
      </c>
    </row>
    <row r="265" spans="1:6" x14ac:dyDescent="0.3">
      <c r="A265" t="s">
        <v>389</v>
      </c>
      <c r="B265" t="s">
        <v>390</v>
      </c>
      <c r="C265">
        <v>785</v>
      </c>
      <c r="D265">
        <v>0.16433121019108279</v>
      </c>
      <c r="E265">
        <v>0.81019108280254781</v>
      </c>
      <c r="F265">
        <v>0.81019108280254781</v>
      </c>
    </row>
    <row r="266" spans="1:6" x14ac:dyDescent="0.3">
      <c r="A266" t="s">
        <v>391</v>
      </c>
      <c r="B266" t="s">
        <v>392</v>
      </c>
      <c r="C266">
        <v>369</v>
      </c>
      <c r="D266">
        <v>0.20054200542005421</v>
      </c>
      <c r="E266">
        <v>0.77506775067750677</v>
      </c>
      <c r="F266">
        <v>0.77506775067750677</v>
      </c>
    </row>
    <row r="267" spans="1:6" x14ac:dyDescent="0.3">
      <c r="A267" t="s">
        <v>393</v>
      </c>
      <c r="B267" t="s">
        <v>394</v>
      </c>
      <c r="C267">
        <v>703</v>
      </c>
      <c r="D267">
        <v>0.30298719772403981</v>
      </c>
      <c r="E267">
        <v>0.67567567567567566</v>
      </c>
      <c r="F267">
        <v>0.67567567567567566</v>
      </c>
    </row>
    <row r="268" spans="1:6" x14ac:dyDescent="0.3">
      <c r="A268" t="s">
        <v>395</v>
      </c>
      <c r="B268" t="s">
        <v>396</v>
      </c>
      <c r="C268">
        <v>793</v>
      </c>
      <c r="D268">
        <v>0.2244640605296343</v>
      </c>
      <c r="E268">
        <v>0.75283732660781844</v>
      </c>
      <c r="F268">
        <v>0.75283732660781844</v>
      </c>
    </row>
    <row r="269" spans="1:6" x14ac:dyDescent="0.3">
      <c r="A269" t="s">
        <v>397</v>
      </c>
      <c r="B269" t="s">
        <v>398</v>
      </c>
      <c r="C269">
        <v>550</v>
      </c>
      <c r="D269">
        <v>0.19636363636363635</v>
      </c>
      <c r="E269">
        <v>0.77090909090909088</v>
      </c>
      <c r="F269">
        <v>0.77090909090909088</v>
      </c>
    </row>
    <row r="270" spans="1:6" x14ac:dyDescent="0.3">
      <c r="A270" t="s">
        <v>399</v>
      </c>
      <c r="B270" t="s">
        <v>400</v>
      </c>
      <c r="C270">
        <v>589</v>
      </c>
      <c r="D270">
        <v>0.19185059422750425</v>
      </c>
      <c r="E270">
        <v>0.78268251273344647</v>
      </c>
      <c r="F270">
        <v>0.78268251273344647</v>
      </c>
    </row>
    <row r="271" spans="1:6" x14ac:dyDescent="0.3">
      <c r="A271" t="s">
        <v>401</v>
      </c>
      <c r="B271" t="s">
        <v>402</v>
      </c>
      <c r="C271">
        <v>959</v>
      </c>
      <c r="D271">
        <v>0.18873826903023982</v>
      </c>
      <c r="E271">
        <v>0.78727841501564133</v>
      </c>
      <c r="F271">
        <v>0.78727841501564133</v>
      </c>
    </row>
    <row r="272" spans="1:6" x14ac:dyDescent="0.3">
      <c r="A272" t="s">
        <v>403</v>
      </c>
      <c r="B272" t="s">
        <v>404</v>
      </c>
      <c r="C272">
        <v>403</v>
      </c>
      <c r="D272">
        <v>0.19602977667493796</v>
      </c>
      <c r="E272">
        <v>0.78163771712158814</v>
      </c>
      <c r="F272">
        <v>0.78163771712158814</v>
      </c>
    </row>
    <row r="273" spans="1:6" x14ac:dyDescent="0.3">
      <c r="A273" t="s">
        <v>15</v>
      </c>
      <c r="B273" t="s">
        <v>41</v>
      </c>
      <c r="C273">
        <v>2750</v>
      </c>
      <c r="D273">
        <v>0.30872727272727274</v>
      </c>
      <c r="E273">
        <v>0.66618181818181821</v>
      </c>
      <c r="F273">
        <v>0.66618181818181821</v>
      </c>
    </row>
    <row r="274" spans="1:6" x14ac:dyDescent="0.3">
      <c r="A274" t="s">
        <v>15</v>
      </c>
      <c r="B274" t="s">
        <v>44</v>
      </c>
      <c r="C274">
        <v>911</v>
      </c>
      <c r="D274">
        <v>0.21734357848518113</v>
      </c>
      <c r="E274">
        <v>0.75631174533479695</v>
      </c>
      <c r="F274">
        <v>0.75631174533479695</v>
      </c>
    </row>
    <row r="275" spans="1:6" x14ac:dyDescent="0.3">
      <c r="A275" t="s">
        <v>15</v>
      </c>
      <c r="B275" t="s">
        <v>46</v>
      </c>
      <c r="C275">
        <v>857</v>
      </c>
      <c r="D275">
        <v>0.3033838973162194</v>
      </c>
      <c r="E275">
        <v>0.66977829638273045</v>
      </c>
      <c r="F275">
        <v>0.66977829638273045</v>
      </c>
    </row>
    <row r="276" spans="1:6" x14ac:dyDescent="0.3">
      <c r="A276" t="s">
        <v>405</v>
      </c>
      <c r="B276" t="s">
        <v>49</v>
      </c>
      <c r="C276">
        <v>7008</v>
      </c>
      <c r="D276">
        <v>0.21304223744292236</v>
      </c>
      <c r="E276">
        <v>0.7615582191780822</v>
      </c>
      <c r="F276">
        <v>0.7615582191780822</v>
      </c>
    </row>
    <row r="277" spans="1:6" x14ac:dyDescent="0.3">
      <c r="D277" t="s">
        <v>3000</v>
      </c>
      <c r="E277" t="s">
        <v>3000</v>
      </c>
      <c r="F277" t="s">
        <v>3000</v>
      </c>
    </row>
    <row r="278" spans="1:6" x14ac:dyDescent="0.3">
      <c r="A278" t="s">
        <v>406</v>
      </c>
      <c r="B278" t="s">
        <v>407</v>
      </c>
      <c r="C278">
        <v>1322</v>
      </c>
      <c r="D278">
        <v>0.16263237518910742</v>
      </c>
      <c r="E278">
        <v>0.81543116490166412</v>
      </c>
      <c r="F278">
        <v>0.81543116490166412</v>
      </c>
    </row>
    <row r="279" spans="1:6" x14ac:dyDescent="0.3">
      <c r="A279" t="s">
        <v>408</v>
      </c>
      <c r="B279" t="s">
        <v>409</v>
      </c>
      <c r="C279">
        <v>252</v>
      </c>
      <c r="D279">
        <v>0.14285714285714285</v>
      </c>
      <c r="E279">
        <v>0.83730158730158732</v>
      </c>
      <c r="F279">
        <v>0.83730158730158732</v>
      </c>
    </row>
    <row r="280" spans="1:6" x14ac:dyDescent="0.3">
      <c r="A280" t="s">
        <v>410</v>
      </c>
      <c r="B280" t="s">
        <v>411</v>
      </c>
      <c r="C280">
        <v>1566</v>
      </c>
      <c r="D280">
        <v>0.17049808429118773</v>
      </c>
      <c r="E280">
        <v>0.80651340996168586</v>
      </c>
      <c r="F280">
        <v>0.80651340996168586</v>
      </c>
    </row>
    <row r="281" spans="1:6" x14ac:dyDescent="0.3">
      <c r="A281" t="s">
        <v>412</v>
      </c>
      <c r="B281" t="s">
        <v>413</v>
      </c>
      <c r="C281">
        <v>753</v>
      </c>
      <c r="D281">
        <v>0.17662682602921648</v>
      </c>
      <c r="E281">
        <v>0.80610889774236383</v>
      </c>
      <c r="F281">
        <v>0.80610889774236383</v>
      </c>
    </row>
    <row r="282" spans="1:6" x14ac:dyDescent="0.3">
      <c r="A282" t="s">
        <v>414</v>
      </c>
      <c r="B282" t="s">
        <v>415</v>
      </c>
      <c r="C282">
        <v>451</v>
      </c>
      <c r="D282">
        <v>0.20842572062084258</v>
      </c>
      <c r="E282">
        <v>0.77161862527716185</v>
      </c>
      <c r="F282">
        <v>0.77161862527716185</v>
      </c>
    </row>
    <row r="283" spans="1:6" x14ac:dyDescent="0.3">
      <c r="A283" t="s">
        <v>416</v>
      </c>
      <c r="B283" t="s">
        <v>417</v>
      </c>
      <c r="C283">
        <v>1043</v>
      </c>
      <c r="D283">
        <v>0.15627996164908917</v>
      </c>
      <c r="E283">
        <v>0.82550335570469802</v>
      </c>
      <c r="F283">
        <v>0.82550335570469802</v>
      </c>
    </row>
    <row r="284" spans="1:6" x14ac:dyDescent="0.3">
      <c r="A284" t="s">
        <v>418</v>
      </c>
      <c r="B284" t="s">
        <v>419</v>
      </c>
      <c r="C284">
        <v>939</v>
      </c>
      <c r="D284">
        <v>0.20340788072417465</v>
      </c>
      <c r="E284">
        <v>0.7752928647497338</v>
      </c>
      <c r="F284">
        <v>0.7752928647497338</v>
      </c>
    </row>
    <row r="285" spans="1:6" x14ac:dyDescent="0.3">
      <c r="A285" t="s">
        <v>15</v>
      </c>
      <c r="B285" t="s">
        <v>41</v>
      </c>
      <c r="C285">
        <v>1567</v>
      </c>
      <c r="D285">
        <v>0.23229100191448629</v>
      </c>
      <c r="E285">
        <v>0.75494575622208038</v>
      </c>
      <c r="F285">
        <v>0.75494575622208038</v>
      </c>
    </row>
    <row r="286" spans="1:6" x14ac:dyDescent="0.3">
      <c r="A286" t="s">
        <v>15</v>
      </c>
      <c r="B286" t="s">
        <v>44</v>
      </c>
      <c r="C286">
        <v>773</v>
      </c>
      <c r="D286">
        <v>0.16429495472186287</v>
      </c>
      <c r="E286">
        <v>0.81241914618369993</v>
      </c>
      <c r="F286">
        <v>0.81241914618369993</v>
      </c>
    </row>
    <row r="287" spans="1:6" x14ac:dyDescent="0.3">
      <c r="A287" t="s">
        <v>15</v>
      </c>
      <c r="B287" t="s">
        <v>46</v>
      </c>
      <c r="C287">
        <v>1790</v>
      </c>
      <c r="D287">
        <v>0.30279329608938549</v>
      </c>
      <c r="E287">
        <v>0.67094972067039105</v>
      </c>
      <c r="F287">
        <v>0.67094972067039105</v>
      </c>
    </row>
    <row r="288" spans="1:6" x14ac:dyDescent="0.3">
      <c r="A288" t="s">
        <v>420</v>
      </c>
      <c r="B288" t="s">
        <v>49</v>
      </c>
      <c r="C288">
        <v>6326</v>
      </c>
      <c r="D288">
        <v>0.17372747391716725</v>
      </c>
      <c r="E288">
        <v>0.80556433765412583</v>
      </c>
      <c r="F288">
        <v>0.80556433765412583</v>
      </c>
    </row>
    <row r="289" spans="1:6" x14ac:dyDescent="0.3">
      <c r="D289" t="s">
        <v>3000</v>
      </c>
      <c r="E289" t="s">
        <v>3000</v>
      </c>
      <c r="F289" t="s">
        <v>3000</v>
      </c>
    </row>
    <row r="290" spans="1:6" x14ac:dyDescent="0.3">
      <c r="A290" t="s">
        <v>421</v>
      </c>
      <c r="B290" t="s">
        <v>422</v>
      </c>
      <c r="C290">
        <v>1115</v>
      </c>
      <c r="D290">
        <v>0.17040358744394618</v>
      </c>
      <c r="E290">
        <v>0.79910313901345287</v>
      </c>
      <c r="F290">
        <v>0.79910313901345287</v>
      </c>
    </row>
    <row r="291" spans="1:6" x14ac:dyDescent="0.3">
      <c r="A291" t="s">
        <v>423</v>
      </c>
      <c r="B291" t="s">
        <v>424</v>
      </c>
      <c r="C291">
        <v>503</v>
      </c>
      <c r="D291">
        <v>0.17693836978131214</v>
      </c>
      <c r="E291">
        <v>0.78727634194831009</v>
      </c>
      <c r="F291">
        <v>0.78727634194831009</v>
      </c>
    </row>
    <row r="292" spans="1:6" x14ac:dyDescent="0.3">
      <c r="A292" t="s">
        <v>425</v>
      </c>
      <c r="B292" t="s">
        <v>426</v>
      </c>
      <c r="C292">
        <v>2010</v>
      </c>
      <c r="D292">
        <v>0.17164179104477612</v>
      </c>
      <c r="E292">
        <v>0.79751243781094527</v>
      </c>
      <c r="F292">
        <v>0.79751243781094527</v>
      </c>
    </row>
    <row r="293" spans="1:6" x14ac:dyDescent="0.3">
      <c r="A293" t="s">
        <v>427</v>
      </c>
      <c r="B293" t="s">
        <v>428</v>
      </c>
      <c r="C293">
        <v>928</v>
      </c>
      <c r="D293">
        <v>0.17133620689655171</v>
      </c>
      <c r="E293">
        <v>0.78125</v>
      </c>
      <c r="F293">
        <v>0.78125</v>
      </c>
    </row>
    <row r="294" spans="1:6" x14ac:dyDescent="0.3">
      <c r="A294" t="s">
        <v>429</v>
      </c>
      <c r="B294" t="s">
        <v>430</v>
      </c>
      <c r="C294">
        <v>917</v>
      </c>
      <c r="D294">
        <v>0.15812431842966193</v>
      </c>
      <c r="E294">
        <v>0.81897491821155943</v>
      </c>
      <c r="F294">
        <v>0.81897491821155943</v>
      </c>
    </row>
    <row r="295" spans="1:6" x14ac:dyDescent="0.3">
      <c r="A295" t="s">
        <v>431</v>
      </c>
      <c r="B295" t="s">
        <v>432</v>
      </c>
      <c r="C295">
        <v>403</v>
      </c>
      <c r="D295">
        <v>0.29776674937965258</v>
      </c>
      <c r="E295">
        <v>0.66501240694789077</v>
      </c>
      <c r="F295">
        <v>0.66501240694789077</v>
      </c>
    </row>
    <row r="296" spans="1:6" x14ac:dyDescent="0.3">
      <c r="A296" t="s">
        <v>433</v>
      </c>
      <c r="B296" t="s">
        <v>434</v>
      </c>
      <c r="C296">
        <v>387</v>
      </c>
      <c r="D296">
        <v>0.50904392764857886</v>
      </c>
      <c r="E296">
        <v>0.43669250645994834</v>
      </c>
      <c r="F296">
        <v>2.509043927648579</v>
      </c>
    </row>
    <row r="297" spans="1:6" x14ac:dyDescent="0.3">
      <c r="A297" t="s">
        <v>435</v>
      </c>
      <c r="B297" t="s">
        <v>436</v>
      </c>
      <c r="C297">
        <v>170</v>
      </c>
      <c r="D297">
        <v>0.22941176470588234</v>
      </c>
      <c r="E297">
        <v>0.7</v>
      </c>
      <c r="F297">
        <v>0.7</v>
      </c>
    </row>
    <row r="298" spans="1:6" x14ac:dyDescent="0.3">
      <c r="A298" t="s">
        <v>437</v>
      </c>
      <c r="B298" t="s">
        <v>438</v>
      </c>
      <c r="C298">
        <v>808</v>
      </c>
      <c r="D298">
        <v>0.2660891089108911</v>
      </c>
      <c r="E298">
        <v>0.70049504950495045</v>
      </c>
      <c r="F298">
        <v>0.70049504950495045</v>
      </c>
    </row>
    <row r="299" spans="1:6" x14ac:dyDescent="0.3">
      <c r="A299" t="s">
        <v>15</v>
      </c>
      <c r="B299" t="s">
        <v>41</v>
      </c>
      <c r="C299">
        <v>2083</v>
      </c>
      <c r="D299">
        <v>0.29140662506000958</v>
      </c>
      <c r="E299">
        <v>0.68266922707633226</v>
      </c>
      <c r="F299">
        <v>0.68266922707633226</v>
      </c>
    </row>
    <row r="300" spans="1:6" x14ac:dyDescent="0.3">
      <c r="A300" t="s">
        <v>15</v>
      </c>
      <c r="B300" t="s">
        <v>44</v>
      </c>
      <c r="C300">
        <v>679</v>
      </c>
      <c r="D300">
        <v>0.14285714285714285</v>
      </c>
      <c r="E300">
        <v>0.83357879234167898</v>
      </c>
      <c r="F300">
        <v>0.83357879234167898</v>
      </c>
    </row>
    <row r="301" spans="1:6" x14ac:dyDescent="0.3">
      <c r="A301" t="s">
        <v>15</v>
      </c>
      <c r="B301" t="s">
        <v>46</v>
      </c>
      <c r="C301">
        <v>1083</v>
      </c>
      <c r="D301">
        <v>0.283471837488458</v>
      </c>
      <c r="E301">
        <v>0.6934441366574331</v>
      </c>
      <c r="F301">
        <v>0.6934441366574331</v>
      </c>
    </row>
    <row r="302" spans="1:6" x14ac:dyDescent="0.3">
      <c r="A302" t="s">
        <v>439</v>
      </c>
      <c r="B302" t="s">
        <v>49</v>
      </c>
      <c r="C302">
        <v>7241</v>
      </c>
      <c r="D302">
        <v>0.20701560557933987</v>
      </c>
      <c r="E302">
        <v>0.75790636652396082</v>
      </c>
      <c r="F302">
        <v>0.75790636652396082</v>
      </c>
    </row>
    <row r="303" spans="1:6" x14ac:dyDescent="0.3">
      <c r="D303" t="s">
        <v>3000</v>
      </c>
      <c r="E303" t="s">
        <v>3000</v>
      </c>
      <c r="F303" t="s">
        <v>3000</v>
      </c>
    </row>
    <row r="304" spans="1:6" x14ac:dyDescent="0.3">
      <c r="A304" t="s">
        <v>440</v>
      </c>
      <c r="B304" t="s">
        <v>441</v>
      </c>
      <c r="C304">
        <v>1036</v>
      </c>
      <c r="D304">
        <v>0.22104247104247104</v>
      </c>
      <c r="E304">
        <v>0.75868725868725873</v>
      </c>
      <c r="F304">
        <v>0.75868725868725873</v>
      </c>
    </row>
    <row r="305" spans="1:6" x14ac:dyDescent="0.3">
      <c r="A305" t="s">
        <v>442</v>
      </c>
      <c r="B305" t="s">
        <v>443</v>
      </c>
      <c r="C305">
        <v>891</v>
      </c>
      <c r="D305">
        <v>0.26374859708193044</v>
      </c>
      <c r="E305">
        <v>0.71156004489337821</v>
      </c>
      <c r="F305">
        <v>0.71156004489337821</v>
      </c>
    </row>
    <row r="306" spans="1:6" x14ac:dyDescent="0.3">
      <c r="A306" t="s">
        <v>445</v>
      </c>
      <c r="B306" t="s">
        <v>446</v>
      </c>
      <c r="C306">
        <v>494</v>
      </c>
      <c r="D306">
        <v>0.13360323886639677</v>
      </c>
      <c r="E306">
        <v>0.84615384615384615</v>
      </c>
      <c r="F306">
        <v>0.84615384615384615</v>
      </c>
    </row>
    <row r="307" spans="1:6" x14ac:dyDescent="0.3">
      <c r="A307" t="s">
        <v>447</v>
      </c>
      <c r="B307" t="s">
        <v>448</v>
      </c>
      <c r="C307">
        <v>981</v>
      </c>
      <c r="D307">
        <v>0.24770642201834864</v>
      </c>
      <c r="E307">
        <v>0.72375127420998986</v>
      </c>
      <c r="F307">
        <v>0.72375127420998986</v>
      </c>
    </row>
    <row r="308" spans="1:6" x14ac:dyDescent="0.3">
      <c r="A308" t="s">
        <v>449</v>
      </c>
      <c r="B308" t="s">
        <v>450</v>
      </c>
      <c r="C308">
        <v>1263</v>
      </c>
      <c r="D308">
        <v>0.22486144101346001</v>
      </c>
      <c r="E308">
        <v>0.75296912114014247</v>
      </c>
      <c r="F308">
        <v>0.75296912114014247</v>
      </c>
    </row>
    <row r="309" spans="1:6" x14ac:dyDescent="0.3">
      <c r="A309" t="s">
        <v>451</v>
      </c>
      <c r="B309" t="s">
        <v>452</v>
      </c>
      <c r="C309">
        <v>1133</v>
      </c>
      <c r="D309">
        <v>0.25154457193292146</v>
      </c>
      <c r="E309">
        <v>0.72197705207413942</v>
      </c>
      <c r="F309">
        <v>0.72197705207413942</v>
      </c>
    </row>
    <row r="310" spans="1:6" x14ac:dyDescent="0.3">
      <c r="A310" t="s">
        <v>453</v>
      </c>
      <c r="B310" t="s">
        <v>454</v>
      </c>
      <c r="C310">
        <v>1154</v>
      </c>
      <c r="D310">
        <v>0.18630849220103987</v>
      </c>
      <c r="E310">
        <v>0.77989601386481799</v>
      </c>
      <c r="F310">
        <v>0.77989601386481799</v>
      </c>
    </row>
    <row r="311" spans="1:6" x14ac:dyDescent="0.3">
      <c r="A311" t="s">
        <v>455</v>
      </c>
      <c r="B311" t="s">
        <v>456</v>
      </c>
      <c r="C311">
        <v>344</v>
      </c>
      <c r="D311">
        <v>0.22965116279069767</v>
      </c>
      <c r="E311">
        <v>0.75</v>
      </c>
      <c r="F311">
        <v>0.75</v>
      </c>
    </row>
    <row r="312" spans="1:6" x14ac:dyDescent="0.3">
      <c r="A312" t="s">
        <v>15</v>
      </c>
      <c r="B312" t="s">
        <v>41</v>
      </c>
      <c r="C312">
        <v>2455</v>
      </c>
      <c r="D312">
        <v>0.30183299389002038</v>
      </c>
      <c r="E312">
        <v>0.66924643584521382</v>
      </c>
      <c r="F312">
        <v>0.66924643584521382</v>
      </c>
    </row>
    <row r="313" spans="1:6" x14ac:dyDescent="0.3">
      <c r="A313" t="s">
        <v>15</v>
      </c>
      <c r="B313" t="s">
        <v>44</v>
      </c>
      <c r="C313">
        <v>371</v>
      </c>
      <c r="D313">
        <v>0.1725067385444744</v>
      </c>
      <c r="E313">
        <v>0.78975741239892183</v>
      </c>
      <c r="F313">
        <v>0.78975741239892183</v>
      </c>
    </row>
    <row r="314" spans="1:6" x14ac:dyDescent="0.3">
      <c r="A314" t="s">
        <v>15</v>
      </c>
      <c r="B314" t="s">
        <v>46</v>
      </c>
      <c r="C314">
        <v>575</v>
      </c>
      <c r="D314">
        <v>0.33913043478260868</v>
      </c>
      <c r="E314">
        <v>0.63130434782608691</v>
      </c>
      <c r="F314">
        <v>0.63130434782608691</v>
      </c>
    </row>
    <row r="315" spans="1:6" x14ac:dyDescent="0.3">
      <c r="A315" t="s">
        <v>457</v>
      </c>
      <c r="B315" t="s">
        <v>49</v>
      </c>
      <c r="C315">
        <v>7296</v>
      </c>
      <c r="D315">
        <v>0.22423245614035087</v>
      </c>
      <c r="E315">
        <v>0.75041118421052633</v>
      </c>
      <c r="F315">
        <v>0.75041118421052633</v>
      </c>
    </row>
    <row r="316" spans="1:6" x14ac:dyDescent="0.3">
      <c r="A316" t="s">
        <v>458</v>
      </c>
      <c r="B316" t="s">
        <v>52</v>
      </c>
      <c r="C316">
        <v>1868.7786458333335</v>
      </c>
      <c r="D316">
        <v>0.29403116730373419</v>
      </c>
      <c r="E316">
        <v>0.67597765363128492</v>
      </c>
      <c r="F316">
        <v>0.67597765363128492</v>
      </c>
    </row>
    <row r="317" spans="1:6" x14ac:dyDescent="0.3">
      <c r="A317" t="s">
        <v>458</v>
      </c>
      <c r="B317" t="s">
        <v>52</v>
      </c>
      <c r="C317">
        <v>1532.2213541666667</v>
      </c>
      <c r="D317">
        <v>0.29403116730373419</v>
      </c>
      <c r="E317">
        <v>0.67597765363128504</v>
      </c>
      <c r="F317">
        <v>0.67597765363128504</v>
      </c>
    </row>
    <row r="318" spans="1:6" x14ac:dyDescent="0.3">
      <c r="A318" t="s">
        <v>459</v>
      </c>
      <c r="B318" t="s">
        <v>54</v>
      </c>
      <c r="C318">
        <v>1868.7786458333333</v>
      </c>
      <c r="D318">
        <v>0.27733176179945218</v>
      </c>
      <c r="E318">
        <v>0.69184234869239747</v>
      </c>
      <c r="F318">
        <v>0.69184234869239747</v>
      </c>
    </row>
    <row r="319" spans="1:6" x14ac:dyDescent="0.3">
      <c r="A319" t="s">
        <v>459</v>
      </c>
      <c r="B319" t="s">
        <v>54</v>
      </c>
      <c r="C319">
        <v>1532.2213541666667</v>
      </c>
      <c r="D319">
        <v>0.31439865031762732</v>
      </c>
      <c r="E319">
        <v>0.65662822786310726</v>
      </c>
      <c r="F319">
        <v>0.65662822786310726</v>
      </c>
    </row>
    <row r="320" spans="1:6" x14ac:dyDescent="0.3">
      <c r="D320" t="s">
        <v>3000</v>
      </c>
      <c r="E320" t="s">
        <v>3000</v>
      </c>
      <c r="F320" t="s">
        <v>3000</v>
      </c>
    </row>
    <row r="321" spans="1:6" x14ac:dyDescent="0.3">
      <c r="A321" t="s">
        <v>460</v>
      </c>
      <c r="B321" t="s">
        <v>461</v>
      </c>
      <c r="C321">
        <v>720</v>
      </c>
      <c r="D321">
        <v>0.28194444444444444</v>
      </c>
      <c r="E321">
        <v>0.6958333333333333</v>
      </c>
      <c r="F321">
        <v>0.6958333333333333</v>
      </c>
    </row>
    <row r="322" spans="1:6" x14ac:dyDescent="0.3">
      <c r="A322" t="s">
        <v>462</v>
      </c>
      <c r="B322" t="s">
        <v>463</v>
      </c>
      <c r="C322">
        <v>1150</v>
      </c>
      <c r="D322">
        <v>0.24869565217391304</v>
      </c>
      <c r="E322">
        <v>0.73565217391304349</v>
      </c>
      <c r="F322">
        <v>0.73565217391304349</v>
      </c>
    </row>
    <row r="323" spans="1:6" x14ac:dyDescent="0.3">
      <c r="A323" t="s">
        <v>464</v>
      </c>
      <c r="B323" t="s">
        <v>465</v>
      </c>
      <c r="C323">
        <v>880</v>
      </c>
      <c r="D323">
        <v>0.22500000000000001</v>
      </c>
      <c r="E323">
        <v>0.74204545454545456</v>
      </c>
      <c r="F323">
        <v>0.74204545454545456</v>
      </c>
    </row>
    <row r="324" spans="1:6" x14ac:dyDescent="0.3">
      <c r="A324" t="s">
        <v>466</v>
      </c>
      <c r="B324" t="s">
        <v>467</v>
      </c>
      <c r="C324">
        <v>514</v>
      </c>
      <c r="D324">
        <v>0.26848249027237353</v>
      </c>
      <c r="E324">
        <v>0.72178988326848248</v>
      </c>
      <c r="F324">
        <v>0.72178988326848248</v>
      </c>
    </row>
    <row r="325" spans="1:6" x14ac:dyDescent="0.3">
      <c r="A325" t="s">
        <v>468</v>
      </c>
      <c r="B325" t="s">
        <v>469</v>
      </c>
      <c r="C325">
        <v>1220</v>
      </c>
      <c r="D325">
        <v>0.28770491803278686</v>
      </c>
      <c r="E325">
        <v>0.69344262295081971</v>
      </c>
      <c r="F325">
        <v>0.69344262295081971</v>
      </c>
    </row>
    <row r="326" spans="1:6" x14ac:dyDescent="0.3">
      <c r="A326" t="s">
        <v>470</v>
      </c>
      <c r="B326" t="s">
        <v>471</v>
      </c>
      <c r="C326">
        <v>674</v>
      </c>
      <c r="D326">
        <v>0.27448071216617209</v>
      </c>
      <c r="E326">
        <v>0.70623145400593468</v>
      </c>
      <c r="F326">
        <v>0.70623145400593468</v>
      </c>
    </row>
    <row r="327" spans="1:6" x14ac:dyDescent="0.3">
      <c r="A327" t="s">
        <v>472</v>
      </c>
      <c r="B327" t="s">
        <v>473</v>
      </c>
      <c r="C327">
        <v>975</v>
      </c>
      <c r="D327">
        <v>0.25230769230769229</v>
      </c>
      <c r="E327">
        <v>0.73435897435897435</v>
      </c>
      <c r="F327">
        <v>0.73435897435897435</v>
      </c>
    </row>
    <row r="328" spans="1:6" x14ac:dyDescent="0.3">
      <c r="A328" t="s">
        <v>474</v>
      </c>
      <c r="B328" t="s">
        <v>41</v>
      </c>
      <c r="C328">
        <v>2533</v>
      </c>
      <c r="D328">
        <v>0.3028030003947888</v>
      </c>
      <c r="E328">
        <v>0.67785234899328861</v>
      </c>
      <c r="F328">
        <v>0.67785234899328861</v>
      </c>
    </row>
    <row r="329" spans="1:6" x14ac:dyDescent="0.3">
      <c r="A329" t="s">
        <v>474</v>
      </c>
      <c r="B329" t="s">
        <v>44</v>
      </c>
      <c r="C329">
        <v>454</v>
      </c>
      <c r="D329">
        <v>0.24669603524229075</v>
      </c>
      <c r="E329">
        <v>0.73568281938325997</v>
      </c>
      <c r="F329">
        <v>0.73568281938325997</v>
      </c>
    </row>
    <row r="330" spans="1:6" x14ac:dyDescent="0.3">
      <c r="A330" t="s">
        <v>474</v>
      </c>
      <c r="B330" t="s">
        <v>46</v>
      </c>
      <c r="C330">
        <v>328</v>
      </c>
      <c r="D330">
        <v>0.4847560975609756</v>
      </c>
      <c r="E330">
        <v>0.49085365853658536</v>
      </c>
      <c r="F330">
        <v>0.49085365853658536</v>
      </c>
    </row>
    <row r="331" spans="1:6" x14ac:dyDescent="0.3">
      <c r="A331" t="s">
        <v>475</v>
      </c>
      <c r="B331" t="s">
        <v>49</v>
      </c>
      <c r="C331">
        <v>6133</v>
      </c>
      <c r="D331">
        <v>0.26202511006032936</v>
      </c>
      <c r="E331">
        <v>0.71889776618294476</v>
      </c>
      <c r="F331">
        <v>0.71889776618294476</v>
      </c>
    </row>
    <row r="332" spans="1:6" x14ac:dyDescent="0.3">
      <c r="D332" t="s">
        <v>3000</v>
      </c>
      <c r="E332" t="s">
        <v>3000</v>
      </c>
      <c r="F332" t="s">
        <v>3000</v>
      </c>
    </row>
    <row r="333" spans="1:6" x14ac:dyDescent="0.3">
      <c r="A333" t="s">
        <v>476</v>
      </c>
      <c r="B333" t="s">
        <v>477</v>
      </c>
      <c r="C333">
        <v>1340</v>
      </c>
      <c r="D333">
        <v>0.2455223880597015</v>
      </c>
      <c r="E333">
        <v>0.73880597014925375</v>
      </c>
      <c r="F333">
        <v>0.73880597014925375</v>
      </c>
    </row>
    <row r="334" spans="1:6" x14ac:dyDescent="0.3">
      <c r="A334" t="s">
        <v>478</v>
      </c>
      <c r="B334" t="s">
        <v>479</v>
      </c>
      <c r="C334">
        <v>793</v>
      </c>
      <c r="D334">
        <v>0.19419924337957126</v>
      </c>
      <c r="E334">
        <v>0.78814627994955866</v>
      </c>
      <c r="F334">
        <v>0.78814627994955866</v>
      </c>
    </row>
    <row r="335" spans="1:6" x14ac:dyDescent="0.3">
      <c r="A335" t="s">
        <v>480</v>
      </c>
      <c r="B335" t="s">
        <v>481</v>
      </c>
      <c r="C335">
        <v>411</v>
      </c>
      <c r="D335">
        <v>0.29927007299270075</v>
      </c>
      <c r="E335">
        <v>0.68369829683698302</v>
      </c>
      <c r="F335">
        <v>0.68369829683698302</v>
      </c>
    </row>
    <row r="336" spans="1:6" x14ac:dyDescent="0.3">
      <c r="A336" t="s">
        <v>482</v>
      </c>
      <c r="B336" t="s">
        <v>483</v>
      </c>
      <c r="C336">
        <v>318</v>
      </c>
      <c r="D336">
        <v>0.45911949685534592</v>
      </c>
      <c r="E336">
        <v>0.50314465408805031</v>
      </c>
      <c r="F336">
        <v>0.50314465408805031</v>
      </c>
    </row>
    <row r="337" spans="1:6" x14ac:dyDescent="0.3">
      <c r="A337" t="s">
        <v>484</v>
      </c>
      <c r="B337" t="s">
        <v>485</v>
      </c>
      <c r="C337">
        <v>203</v>
      </c>
      <c r="D337">
        <v>0.39408866995073893</v>
      </c>
      <c r="E337">
        <v>0.5714285714285714</v>
      </c>
      <c r="F337">
        <v>0.5714285714285714</v>
      </c>
    </row>
    <row r="338" spans="1:6" x14ac:dyDescent="0.3">
      <c r="A338" t="s">
        <v>486</v>
      </c>
      <c r="B338" t="s">
        <v>41</v>
      </c>
      <c r="C338">
        <v>2562</v>
      </c>
      <c r="D338">
        <v>0.34192037470725994</v>
      </c>
      <c r="E338">
        <v>0.64168618266978927</v>
      </c>
      <c r="F338">
        <v>0.64168618266978927</v>
      </c>
    </row>
    <row r="339" spans="1:6" x14ac:dyDescent="0.3">
      <c r="A339" t="s">
        <v>486</v>
      </c>
      <c r="B339" t="s">
        <v>44</v>
      </c>
      <c r="C339">
        <v>562</v>
      </c>
      <c r="D339">
        <v>0.38256227758007116</v>
      </c>
      <c r="E339">
        <v>0.60676156583629892</v>
      </c>
      <c r="F339">
        <v>0.60676156583629892</v>
      </c>
    </row>
    <row r="340" spans="1:6" x14ac:dyDescent="0.3">
      <c r="A340" t="s">
        <v>486</v>
      </c>
      <c r="B340" t="s">
        <v>46</v>
      </c>
      <c r="C340">
        <v>222</v>
      </c>
      <c r="D340">
        <v>0.55405405405405406</v>
      </c>
      <c r="E340">
        <v>0.42792792792792794</v>
      </c>
      <c r="F340">
        <v>2.5540540540540539</v>
      </c>
    </row>
    <row r="341" spans="1:6" x14ac:dyDescent="0.3">
      <c r="A341" t="s">
        <v>487</v>
      </c>
      <c r="B341" t="s">
        <v>49</v>
      </c>
      <c r="C341">
        <v>3065</v>
      </c>
      <c r="D341">
        <v>0.27145187601957588</v>
      </c>
      <c r="E341">
        <v>0.70864600326264271</v>
      </c>
      <c r="F341">
        <v>0.70864600326264271</v>
      </c>
    </row>
    <row r="342" spans="1:6" x14ac:dyDescent="0.3">
      <c r="D342" t="s">
        <v>3000</v>
      </c>
      <c r="E342" t="s">
        <v>3000</v>
      </c>
      <c r="F342" t="s">
        <v>3000</v>
      </c>
    </row>
    <row r="343" spans="1:6" x14ac:dyDescent="0.3">
      <c r="A343" t="s">
        <v>488</v>
      </c>
      <c r="B343" t="s">
        <v>489</v>
      </c>
      <c r="C343">
        <v>582</v>
      </c>
      <c r="D343">
        <v>0.32989690721649484</v>
      </c>
      <c r="E343">
        <v>0.63230240549828176</v>
      </c>
      <c r="F343">
        <v>0.63230240549828176</v>
      </c>
    </row>
    <row r="344" spans="1:6" x14ac:dyDescent="0.3">
      <c r="A344" t="s">
        <v>490</v>
      </c>
      <c r="B344" t="s">
        <v>491</v>
      </c>
      <c r="C344">
        <v>813</v>
      </c>
      <c r="D344">
        <v>0.37146371463714639</v>
      </c>
      <c r="E344">
        <v>0.61008610086100856</v>
      </c>
      <c r="F344">
        <v>0.61008610086100856</v>
      </c>
    </row>
    <row r="345" spans="1:6" x14ac:dyDescent="0.3">
      <c r="A345" t="s">
        <v>492</v>
      </c>
      <c r="B345" t="s">
        <v>493</v>
      </c>
      <c r="C345">
        <v>627</v>
      </c>
      <c r="D345">
        <v>0.37799043062200954</v>
      </c>
      <c r="E345">
        <v>0.60606060606060608</v>
      </c>
      <c r="F345">
        <v>0.60606060606060608</v>
      </c>
    </row>
    <row r="346" spans="1:6" x14ac:dyDescent="0.3">
      <c r="A346" t="s">
        <v>494</v>
      </c>
      <c r="B346" t="s">
        <v>495</v>
      </c>
      <c r="C346">
        <v>513</v>
      </c>
      <c r="D346">
        <v>0.41325536062378165</v>
      </c>
      <c r="E346">
        <v>0.55750487329434695</v>
      </c>
      <c r="F346">
        <v>0.55750487329434695</v>
      </c>
    </row>
    <row r="347" spans="1:6" x14ac:dyDescent="0.3">
      <c r="A347" t="s">
        <v>496</v>
      </c>
      <c r="B347" t="s">
        <v>497</v>
      </c>
      <c r="C347">
        <v>890</v>
      </c>
      <c r="D347">
        <v>0.34157303370786518</v>
      </c>
      <c r="E347">
        <v>0.62584269662921344</v>
      </c>
      <c r="F347">
        <v>0.62584269662921344</v>
      </c>
    </row>
    <row r="348" spans="1:6" x14ac:dyDescent="0.3">
      <c r="A348" t="s">
        <v>498</v>
      </c>
      <c r="B348" t="s">
        <v>499</v>
      </c>
      <c r="C348">
        <v>566</v>
      </c>
      <c r="D348">
        <v>0.33568904593639576</v>
      </c>
      <c r="E348">
        <v>0.65017667844522964</v>
      </c>
      <c r="F348">
        <v>0.65017667844522964</v>
      </c>
    </row>
    <row r="349" spans="1:6" x14ac:dyDescent="0.3">
      <c r="A349" t="s">
        <v>500</v>
      </c>
      <c r="B349" t="s">
        <v>501</v>
      </c>
      <c r="C349">
        <v>822</v>
      </c>
      <c r="D349">
        <v>0.41849148418491483</v>
      </c>
      <c r="E349">
        <v>0.54257907542579076</v>
      </c>
      <c r="F349">
        <v>0.54257907542579076</v>
      </c>
    </row>
    <row r="350" spans="1:6" x14ac:dyDescent="0.3">
      <c r="A350" t="s">
        <v>502</v>
      </c>
      <c r="B350" t="s">
        <v>41</v>
      </c>
      <c r="C350">
        <v>1446</v>
      </c>
      <c r="D350">
        <v>0.48824343015214383</v>
      </c>
      <c r="E350">
        <v>0.49585062240663902</v>
      </c>
      <c r="F350">
        <v>0.49585062240663902</v>
      </c>
    </row>
    <row r="351" spans="1:6" x14ac:dyDescent="0.3">
      <c r="A351" t="s">
        <v>502</v>
      </c>
      <c r="B351" t="s">
        <v>44</v>
      </c>
      <c r="C351">
        <v>541</v>
      </c>
      <c r="D351">
        <v>0.42329020332717188</v>
      </c>
      <c r="E351">
        <v>0.55268022181146026</v>
      </c>
      <c r="F351">
        <v>0.55268022181146026</v>
      </c>
    </row>
    <row r="352" spans="1:6" x14ac:dyDescent="0.3">
      <c r="A352" t="s">
        <v>502</v>
      </c>
      <c r="B352" t="s">
        <v>46</v>
      </c>
      <c r="C352">
        <v>572</v>
      </c>
      <c r="D352">
        <v>0.66258741258741261</v>
      </c>
      <c r="E352">
        <v>0.33041958041958042</v>
      </c>
      <c r="F352">
        <v>2.6625874125874125</v>
      </c>
    </row>
    <row r="353" spans="1:6" x14ac:dyDescent="0.3">
      <c r="A353" t="s">
        <v>503</v>
      </c>
      <c r="B353" t="s">
        <v>49</v>
      </c>
      <c r="C353">
        <v>4813</v>
      </c>
      <c r="D353">
        <v>0.37003947641803447</v>
      </c>
      <c r="E353">
        <v>0.60274257220029093</v>
      </c>
      <c r="F353">
        <v>0.60274257220029093</v>
      </c>
    </row>
    <row r="354" spans="1:6" x14ac:dyDescent="0.3">
      <c r="D354" t="s">
        <v>3000</v>
      </c>
      <c r="E354" t="s">
        <v>3000</v>
      </c>
      <c r="F354" t="s">
        <v>3000</v>
      </c>
    </row>
    <row r="355" spans="1:6" x14ac:dyDescent="0.3">
      <c r="A355" t="s">
        <v>504</v>
      </c>
      <c r="B355" t="s">
        <v>505</v>
      </c>
      <c r="C355">
        <v>906</v>
      </c>
      <c r="D355">
        <v>0.41059602649006621</v>
      </c>
      <c r="E355">
        <v>0.56732891832229582</v>
      </c>
      <c r="F355">
        <v>0.56732891832229582</v>
      </c>
    </row>
    <row r="356" spans="1:6" x14ac:dyDescent="0.3">
      <c r="A356" t="s">
        <v>506</v>
      </c>
      <c r="B356" t="s">
        <v>507</v>
      </c>
      <c r="C356">
        <v>541</v>
      </c>
      <c r="D356">
        <v>0.50092421441774493</v>
      </c>
      <c r="E356">
        <v>0.46950092421441775</v>
      </c>
      <c r="F356">
        <v>2.5009242144177448</v>
      </c>
    </row>
    <row r="357" spans="1:6" x14ac:dyDescent="0.3">
      <c r="A357" t="s">
        <v>508</v>
      </c>
      <c r="B357" t="s">
        <v>509</v>
      </c>
      <c r="C357">
        <v>529</v>
      </c>
      <c r="D357">
        <v>0.46124763705103972</v>
      </c>
      <c r="E357">
        <v>0.5103969754253308</v>
      </c>
      <c r="F357">
        <v>0.5103969754253308</v>
      </c>
    </row>
    <row r="358" spans="1:6" x14ac:dyDescent="0.3">
      <c r="A358" t="s">
        <v>510</v>
      </c>
      <c r="B358" t="s">
        <v>511</v>
      </c>
      <c r="C358">
        <v>639</v>
      </c>
      <c r="D358">
        <v>0.44131455399061031</v>
      </c>
      <c r="E358">
        <v>0.54147104851330208</v>
      </c>
      <c r="F358">
        <v>0.54147104851330208</v>
      </c>
    </row>
    <row r="359" spans="1:6" x14ac:dyDescent="0.3">
      <c r="A359" t="s">
        <v>512</v>
      </c>
      <c r="B359" t="s">
        <v>513</v>
      </c>
      <c r="C359">
        <v>682</v>
      </c>
      <c r="D359">
        <v>0.41055718475073316</v>
      </c>
      <c r="E359">
        <v>0.56158357771260992</v>
      </c>
      <c r="F359">
        <v>0.56158357771260992</v>
      </c>
    </row>
    <row r="360" spans="1:6" x14ac:dyDescent="0.3">
      <c r="A360" t="s">
        <v>514</v>
      </c>
      <c r="B360" t="s">
        <v>41</v>
      </c>
      <c r="C360">
        <v>1036</v>
      </c>
      <c r="D360">
        <v>0.53474903474903479</v>
      </c>
      <c r="E360">
        <v>0.44111969111969113</v>
      </c>
      <c r="F360">
        <v>2.5347490347490349</v>
      </c>
    </row>
    <row r="361" spans="1:6" x14ac:dyDescent="0.3">
      <c r="A361" t="s">
        <v>514</v>
      </c>
      <c r="B361" t="s">
        <v>44</v>
      </c>
      <c r="C361">
        <v>490</v>
      </c>
      <c r="D361">
        <v>0.52653061224489794</v>
      </c>
      <c r="E361">
        <v>0.44897959183673469</v>
      </c>
      <c r="F361">
        <v>2.5265306122448981</v>
      </c>
    </row>
    <row r="362" spans="1:6" x14ac:dyDescent="0.3">
      <c r="A362" t="s">
        <v>514</v>
      </c>
      <c r="B362" t="s">
        <v>46</v>
      </c>
      <c r="C362">
        <v>315</v>
      </c>
      <c r="D362">
        <v>0.67619047619047623</v>
      </c>
      <c r="E362">
        <v>0.29206349206349208</v>
      </c>
      <c r="F362">
        <v>2.6761904761904765</v>
      </c>
    </row>
    <row r="363" spans="1:6" x14ac:dyDescent="0.3">
      <c r="A363" t="s">
        <v>515</v>
      </c>
      <c r="B363" t="s">
        <v>49</v>
      </c>
      <c r="C363">
        <v>3297</v>
      </c>
      <c r="D363">
        <v>0.43949044585987262</v>
      </c>
      <c r="E363">
        <v>0.53594176524112835</v>
      </c>
      <c r="F363">
        <v>0.53594176524112835</v>
      </c>
    </row>
    <row r="364" spans="1:6" x14ac:dyDescent="0.3">
      <c r="D364" t="s">
        <v>3000</v>
      </c>
      <c r="E364" t="s">
        <v>3000</v>
      </c>
      <c r="F364" t="s">
        <v>3000</v>
      </c>
    </row>
    <row r="365" spans="1:6" x14ac:dyDescent="0.3">
      <c r="A365" t="s">
        <v>516</v>
      </c>
      <c r="B365" t="s">
        <v>517</v>
      </c>
      <c r="C365">
        <v>1135</v>
      </c>
      <c r="D365">
        <v>0.41674008810572688</v>
      </c>
      <c r="E365">
        <v>0.56035242290748899</v>
      </c>
      <c r="F365">
        <v>0.56035242290748899</v>
      </c>
    </row>
    <row r="366" spans="1:6" x14ac:dyDescent="0.3">
      <c r="A366" t="s">
        <v>518</v>
      </c>
      <c r="B366" t="s">
        <v>519</v>
      </c>
      <c r="C366">
        <v>1113</v>
      </c>
      <c r="D366">
        <v>0.33782569631626236</v>
      </c>
      <c r="E366">
        <v>0.64869721473495057</v>
      </c>
      <c r="F366">
        <v>0.64869721473495057</v>
      </c>
    </row>
    <row r="367" spans="1:6" x14ac:dyDescent="0.3">
      <c r="A367" t="s">
        <v>520</v>
      </c>
      <c r="B367" t="s">
        <v>521</v>
      </c>
      <c r="C367">
        <v>551</v>
      </c>
      <c r="D367">
        <v>0.38112522686025407</v>
      </c>
      <c r="E367">
        <v>0.59891107078039929</v>
      </c>
      <c r="F367">
        <v>0.59891107078039929</v>
      </c>
    </row>
    <row r="368" spans="1:6" x14ac:dyDescent="0.3">
      <c r="A368" t="s">
        <v>522</v>
      </c>
      <c r="B368" t="s">
        <v>523</v>
      </c>
      <c r="C368">
        <v>858</v>
      </c>
      <c r="D368">
        <v>0.40093240093240096</v>
      </c>
      <c r="E368">
        <v>0.57109557109557108</v>
      </c>
      <c r="F368">
        <v>0.57109557109557108</v>
      </c>
    </row>
    <row r="369" spans="1:6" x14ac:dyDescent="0.3">
      <c r="A369" t="s">
        <v>524</v>
      </c>
      <c r="B369" t="s">
        <v>525</v>
      </c>
      <c r="C369">
        <v>1180</v>
      </c>
      <c r="D369">
        <v>0.3771186440677966</v>
      </c>
      <c r="E369">
        <v>0.59576271186440677</v>
      </c>
      <c r="F369">
        <v>0.59576271186440677</v>
      </c>
    </row>
    <row r="370" spans="1:6" x14ac:dyDescent="0.3">
      <c r="A370" t="s">
        <v>526</v>
      </c>
      <c r="B370" t="s">
        <v>527</v>
      </c>
      <c r="C370">
        <v>700</v>
      </c>
      <c r="D370">
        <v>0.32285714285714284</v>
      </c>
      <c r="E370">
        <v>0.65142857142857147</v>
      </c>
      <c r="F370">
        <v>0.65142857142857147</v>
      </c>
    </row>
    <row r="371" spans="1:6" x14ac:dyDescent="0.3">
      <c r="A371" t="s">
        <v>528</v>
      </c>
      <c r="B371" t="s">
        <v>41</v>
      </c>
      <c r="C371">
        <v>1830</v>
      </c>
      <c r="D371">
        <v>0.48360655737704916</v>
      </c>
      <c r="E371">
        <v>0.49289617486338799</v>
      </c>
      <c r="F371">
        <v>0.49289617486338799</v>
      </c>
    </row>
    <row r="372" spans="1:6" x14ac:dyDescent="0.3">
      <c r="A372" t="s">
        <v>528</v>
      </c>
      <c r="B372" t="s">
        <v>44</v>
      </c>
      <c r="C372">
        <v>460</v>
      </c>
      <c r="D372">
        <v>0.38478260869565217</v>
      </c>
      <c r="E372">
        <v>0.59347826086956523</v>
      </c>
      <c r="F372">
        <v>0.59347826086956523</v>
      </c>
    </row>
    <row r="373" spans="1:6" x14ac:dyDescent="0.3">
      <c r="A373" t="s">
        <v>528</v>
      </c>
      <c r="B373" t="s">
        <v>46</v>
      </c>
      <c r="C373">
        <v>848</v>
      </c>
      <c r="D373">
        <v>0.60259433962264153</v>
      </c>
      <c r="E373">
        <v>0.38325471698113206</v>
      </c>
      <c r="F373">
        <v>2.6025943396226414</v>
      </c>
    </row>
    <row r="374" spans="1:6" x14ac:dyDescent="0.3">
      <c r="A374" t="s">
        <v>529</v>
      </c>
      <c r="B374" t="s">
        <v>49</v>
      </c>
      <c r="C374">
        <v>5537</v>
      </c>
      <c r="D374">
        <v>0.37457106736499912</v>
      </c>
      <c r="E374">
        <v>0.60267292757811086</v>
      </c>
      <c r="F374">
        <v>0.60267292757811086</v>
      </c>
    </row>
    <row r="375" spans="1:6" x14ac:dyDescent="0.3">
      <c r="D375" t="s">
        <v>3000</v>
      </c>
      <c r="E375" t="s">
        <v>3000</v>
      </c>
      <c r="F375" t="s">
        <v>3000</v>
      </c>
    </row>
    <row r="376" spans="1:6" x14ac:dyDescent="0.3">
      <c r="A376" t="s">
        <v>530</v>
      </c>
      <c r="B376" t="s">
        <v>531</v>
      </c>
      <c r="C376">
        <v>579</v>
      </c>
      <c r="D376">
        <v>0.45768566493955093</v>
      </c>
      <c r="E376">
        <v>0.52158894645941278</v>
      </c>
      <c r="F376">
        <v>0.52158894645941278</v>
      </c>
    </row>
    <row r="377" spans="1:6" x14ac:dyDescent="0.3">
      <c r="A377" t="s">
        <v>532</v>
      </c>
      <c r="B377" t="s">
        <v>533</v>
      </c>
      <c r="C377">
        <v>761</v>
      </c>
      <c r="D377">
        <v>0.52431011826544016</v>
      </c>
      <c r="E377">
        <v>0.44678055190538762</v>
      </c>
      <c r="F377">
        <v>2.5243101182654399</v>
      </c>
    </row>
    <row r="378" spans="1:6" x14ac:dyDescent="0.3">
      <c r="A378" t="s">
        <v>534</v>
      </c>
      <c r="B378" t="s">
        <v>535</v>
      </c>
      <c r="C378">
        <v>806</v>
      </c>
      <c r="D378">
        <v>0.3957816377171216</v>
      </c>
      <c r="E378">
        <v>0.57444168734491319</v>
      </c>
      <c r="F378">
        <v>0.57444168734491319</v>
      </c>
    </row>
    <row r="379" spans="1:6" x14ac:dyDescent="0.3">
      <c r="A379" t="s">
        <v>536</v>
      </c>
      <c r="B379" t="s">
        <v>537</v>
      </c>
      <c r="C379">
        <v>536</v>
      </c>
      <c r="D379">
        <v>0.43656716417910446</v>
      </c>
      <c r="E379">
        <v>0.54104477611940294</v>
      </c>
      <c r="F379">
        <v>0.54104477611940294</v>
      </c>
    </row>
    <row r="380" spans="1:6" x14ac:dyDescent="0.3">
      <c r="A380" t="s">
        <v>538</v>
      </c>
      <c r="B380" t="s">
        <v>539</v>
      </c>
      <c r="C380">
        <v>494</v>
      </c>
      <c r="D380">
        <v>0.42712550607287447</v>
      </c>
      <c r="E380">
        <v>0.54251012145748989</v>
      </c>
      <c r="F380">
        <v>0.54251012145748989</v>
      </c>
    </row>
    <row r="381" spans="1:6" x14ac:dyDescent="0.3">
      <c r="A381" t="s">
        <v>540</v>
      </c>
      <c r="B381" t="s">
        <v>541</v>
      </c>
      <c r="C381">
        <v>242</v>
      </c>
      <c r="D381">
        <v>0.49586776859504134</v>
      </c>
      <c r="E381">
        <v>0.48347107438016529</v>
      </c>
      <c r="F381">
        <v>2.4958677685950414</v>
      </c>
    </row>
    <row r="382" spans="1:6" x14ac:dyDescent="0.3">
      <c r="A382" t="s">
        <v>542</v>
      </c>
      <c r="B382" t="s">
        <v>543</v>
      </c>
      <c r="C382">
        <v>247</v>
      </c>
      <c r="D382">
        <v>0.58704453441295545</v>
      </c>
      <c r="E382">
        <v>0.35627530364372467</v>
      </c>
      <c r="F382">
        <v>2.5870445344129553</v>
      </c>
    </row>
    <row r="383" spans="1:6" x14ac:dyDescent="0.3">
      <c r="A383" t="s">
        <v>544</v>
      </c>
      <c r="B383" t="s">
        <v>545</v>
      </c>
      <c r="C383">
        <v>488</v>
      </c>
      <c r="D383">
        <v>0.41188524590163933</v>
      </c>
      <c r="E383">
        <v>0.55532786885245899</v>
      </c>
      <c r="F383">
        <v>0.55532786885245899</v>
      </c>
    </row>
    <row r="384" spans="1:6" x14ac:dyDescent="0.3">
      <c r="A384" t="s">
        <v>546</v>
      </c>
      <c r="B384" t="s">
        <v>41</v>
      </c>
      <c r="C384">
        <v>1384</v>
      </c>
      <c r="D384">
        <v>0.56286127167630062</v>
      </c>
      <c r="E384">
        <v>0.40606936416184969</v>
      </c>
      <c r="F384">
        <v>2.5628612716763008</v>
      </c>
    </row>
    <row r="385" spans="1:6" x14ac:dyDescent="0.3">
      <c r="A385" t="s">
        <v>546</v>
      </c>
      <c r="B385" t="s">
        <v>44</v>
      </c>
      <c r="C385">
        <v>522</v>
      </c>
      <c r="D385">
        <v>0.51340996168582376</v>
      </c>
      <c r="E385">
        <v>0.45785440613026818</v>
      </c>
      <c r="F385">
        <v>2.5134099616858236</v>
      </c>
    </row>
    <row r="386" spans="1:6" x14ac:dyDescent="0.3">
      <c r="A386" t="s">
        <v>546</v>
      </c>
      <c r="B386" t="s">
        <v>46</v>
      </c>
      <c r="C386">
        <v>575</v>
      </c>
      <c r="D386">
        <v>0.68869565217391304</v>
      </c>
      <c r="E386">
        <v>0.29391304347826086</v>
      </c>
      <c r="F386">
        <v>2.6886956521739132</v>
      </c>
    </row>
    <row r="387" spans="1:6" x14ac:dyDescent="0.3">
      <c r="A387" t="s">
        <v>547</v>
      </c>
      <c r="B387" t="s">
        <v>49</v>
      </c>
      <c r="C387">
        <v>4153</v>
      </c>
      <c r="D387">
        <v>0.45605586323139896</v>
      </c>
      <c r="E387">
        <v>0.51504936190705519</v>
      </c>
      <c r="F387">
        <v>0.51504936190705519</v>
      </c>
    </row>
    <row r="388" spans="1:6" x14ac:dyDescent="0.3">
      <c r="D388" t="s">
        <v>3000</v>
      </c>
      <c r="E388" t="s">
        <v>3000</v>
      </c>
      <c r="F388" t="s">
        <v>3000</v>
      </c>
    </row>
    <row r="389" spans="1:6" x14ac:dyDescent="0.3">
      <c r="A389" t="s">
        <v>548</v>
      </c>
      <c r="B389" t="s">
        <v>549</v>
      </c>
      <c r="C389">
        <v>319</v>
      </c>
      <c r="D389">
        <v>0.56426332288401249</v>
      </c>
      <c r="E389">
        <v>0.39811912225705332</v>
      </c>
      <c r="F389">
        <v>2.5642633228840124</v>
      </c>
    </row>
    <row r="390" spans="1:6" x14ac:dyDescent="0.3">
      <c r="A390" t="s">
        <v>550</v>
      </c>
      <c r="B390" t="s">
        <v>551</v>
      </c>
      <c r="C390">
        <v>213</v>
      </c>
      <c r="D390">
        <v>0.52112676056338025</v>
      </c>
      <c r="E390">
        <v>0.41784037558685444</v>
      </c>
      <c r="F390">
        <v>2.52112676056338</v>
      </c>
    </row>
    <row r="391" spans="1:6" x14ac:dyDescent="0.3">
      <c r="A391" t="s">
        <v>552</v>
      </c>
      <c r="B391" t="s">
        <v>553</v>
      </c>
      <c r="C391">
        <v>417</v>
      </c>
      <c r="D391">
        <v>0.5467625899280576</v>
      </c>
      <c r="E391">
        <v>0.41726618705035973</v>
      </c>
      <c r="F391">
        <v>2.5467625899280577</v>
      </c>
    </row>
    <row r="392" spans="1:6" x14ac:dyDescent="0.3">
      <c r="A392" t="s">
        <v>554</v>
      </c>
      <c r="B392" t="s">
        <v>555</v>
      </c>
      <c r="C392">
        <v>569</v>
      </c>
      <c r="D392">
        <v>0.56414762741652025</v>
      </c>
      <c r="E392">
        <v>0.39894551845342707</v>
      </c>
      <c r="F392">
        <v>2.5641476274165202</v>
      </c>
    </row>
    <row r="393" spans="1:6" x14ac:dyDescent="0.3">
      <c r="A393" t="s">
        <v>556</v>
      </c>
      <c r="B393" t="s">
        <v>446</v>
      </c>
      <c r="C393">
        <v>470</v>
      </c>
      <c r="D393">
        <v>0.55106382978723401</v>
      </c>
      <c r="E393">
        <v>0.4127659574468085</v>
      </c>
      <c r="F393">
        <v>2.5510638297872341</v>
      </c>
    </row>
    <row r="394" spans="1:6" x14ac:dyDescent="0.3">
      <c r="A394" t="s">
        <v>557</v>
      </c>
      <c r="B394" t="s">
        <v>558</v>
      </c>
      <c r="C394">
        <v>210</v>
      </c>
      <c r="D394">
        <v>0.47619047619047616</v>
      </c>
      <c r="E394">
        <v>0.48571428571428571</v>
      </c>
      <c r="F394">
        <v>0.48571428571428571</v>
      </c>
    </row>
    <row r="395" spans="1:6" x14ac:dyDescent="0.3">
      <c r="A395" t="s">
        <v>559</v>
      </c>
      <c r="B395" t="s">
        <v>560</v>
      </c>
      <c r="C395">
        <v>185</v>
      </c>
      <c r="D395">
        <v>0.52972972972972976</v>
      </c>
      <c r="E395">
        <v>0.42702702702702705</v>
      </c>
      <c r="F395">
        <v>2.5297297297297296</v>
      </c>
    </row>
    <row r="396" spans="1:6" x14ac:dyDescent="0.3">
      <c r="A396" t="s">
        <v>561</v>
      </c>
      <c r="B396" t="s">
        <v>562</v>
      </c>
      <c r="C396">
        <v>603</v>
      </c>
      <c r="D396">
        <v>0.51409618573797677</v>
      </c>
      <c r="E396">
        <v>0.45107794361525705</v>
      </c>
      <c r="F396">
        <v>2.5140961857379769</v>
      </c>
    </row>
    <row r="397" spans="1:6" x14ac:dyDescent="0.3">
      <c r="A397" t="s">
        <v>563</v>
      </c>
      <c r="B397" t="s">
        <v>564</v>
      </c>
      <c r="C397">
        <v>951</v>
      </c>
      <c r="D397">
        <v>0.51524710830704523</v>
      </c>
      <c r="E397">
        <v>0.46687697160883279</v>
      </c>
      <c r="F397">
        <v>2.5152471083070451</v>
      </c>
    </row>
    <row r="398" spans="1:6" x14ac:dyDescent="0.3">
      <c r="A398" t="s">
        <v>565</v>
      </c>
      <c r="B398" t="s">
        <v>41</v>
      </c>
      <c r="C398">
        <v>1833</v>
      </c>
      <c r="D398">
        <v>0.63884342607746858</v>
      </c>
      <c r="E398">
        <v>0.3355155482815057</v>
      </c>
      <c r="F398">
        <v>2.6388434260774685</v>
      </c>
    </row>
    <row r="399" spans="1:6" x14ac:dyDescent="0.3">
      <c r="A399" t="s">
        <v>565</v>
      </c>
      <c r="B399" t="s">
        <v>44</v>
      </c>
      <c r="C399">
        <v>491</v>
      </c>
      <c r="D399">
        <v>0.50916496945010181</v>
      </c>
      <c r="E399">
        <v>0.47657841140529533</v>
      </c>
      <c r="F399">
        <v>2.5091649694501017</v>
      </c>
    </row>
    <row r="400" spans="1:6" x14ac:dyDescent="0.3">
      <c r="A400" t="s">
        <v>565</v>
      </c>
      <c r="B400" t="s">
        <v>46</v>
      </c>
      <c r="C400">
        <v>821</v>
      </c>
      <c r="D400">
        <v>0.6784409257003654</v>
      </c>
      <c r="E400">
        <v>0.30572472594397077</v>
      </c>
      <c r="F400">
        <v>2.6784409257003654</v>
      </c>
    </row>
    <row r="401" spans="1:6" x14ac:dyDescent="0.3">
      <c r="A401" t="s">
        <v>566</v>
      </c>
      <c r="B401" t="s">
        <v>49</v>
      </c>
      <c r="C401">
        <v>3937</v>
      </c>
      <c r="D401">
        <v>0.53263906527813054</v>
      </c>
      <c r="E401">
        <v>0.43383286766573531</v>
      </c>
      <c r="F401">
        <v>2.5326390652781305</v>
      </c>
    </row>
    <row r="402" spans="1:6" x14ac:dyDescent="0.3">
      <c r="D402" t="s">
        <v>3000</v>
      </c>
      <c r="E402" t="s">
        <v>3000</v>
      </c>
      <c r="F402" t="s">
        <v>3000</v>
      </c>
    </row>
    <row r="403" spans="1:6" x14ac:dyDescent="0.3">
      <c r="A403" t="s">
        <v>567</v>
      </c>
      <c r="B403" t="s">
        <v>568</v>
      </c>
      <c r="C403">
        <v>198</v>
      </c>
      <c r="D403">
        <v>0.3888888888888889</v>
      </c>
      <c r="E403">
        <v>0.57070707070707072</v>
      </c>
      <c r="F403">
        <v>0.57070707070707072</v>
      </c>
    </row>
    <row r="404" spans="1:6" x14ac:dyDescent="0.3">
      <c r="A404" t="s">
        <v>569</v>
      </c>
      <c r="B404" t="s">
        <v>570</v>
      </c>
      <c r="C404">
        <v>779</v>
      </c>
      <c r="D404">
        <v>0.38382541720154045</v>
      </c>
      <c r="E404">
        <v>0.59178433889602056</v>
      </c>
      <c r="F404">
        <v>0.59178433889602056</v>
      </c>
    </row>
    <row r="405" spans="1:6" x14ac:dyDescent="0.3">
      <c r="A405" t="s">
        <v>571</v>
      </c>
      <c r="B405" t="s">
        <v>572</v>
      </c>
      <c r="C405">
        <v>472</v>
      </c>
      <c r="D405">
        <v>0.33898305084745761</v>
      </c>
      <c r="E405">
        <v>0.63771186440677963</v>
      </c>
      <c r="F405">
        <v>0.63771186440677963</v>
      </c>
    </row>
    <row r="406" spans="1:6" x14ac:dyDescent="0.3">
      <c r="A406" t="s">
        <v>573</v>
      </c>
      <c r="B406" t="s">
        <v>574</v>
      </c>
      <c r="C406">
        <v>763</v>
      </c>
      <c r="D406">
        <v>0.44298820445609438</v>
      </c>
      <c r="E406">
        <v>0.53997378768020965</v>
      </c>
      <c r="F406">
        <v>0.53997378768020965</v>
      </c>
    </row>
    <row r="407" spans="1:6" x14ac:dyDescent="0.3">
      <c r="A407" t="s">
        <v>575</v>
      </c>
      <c r="B407" t="s">
        <v>576</v>
      </c>
      <c r="C407">
        <v>655</v>
      </c>
      <c r="D407">
        <v>0.39694656488549618</v>
      </c>
      <c r="E407">
        <v>0.58778625954198471</v>
      </c>
      <c r="F407">
        <v>0.58778625954198471</v>
      </c>
    </row>
    <row r="408" spans="1:6" x14ac:dyDescent="0.3">
      <c r="A408" t="s">
        <v>577</v>
      </c>
      <c r="B408" t="s">
        <v>578</v>
      </c>
      <c r="C408">
        <v>732</v>
      </c>
      <c r="D408">
        <v>0.35109289617486339</v>
      </c>
      <c r="E408">
        <v>0.62295081967213117</v>
      </c>
      <c r="F408">
        <v>0.62295081967213117</v>
      </c>
    </row>
    <row r="409" spans="1:6" x14ac:dyDescent="0.3">
      <c r="A409" t="s">
        <v>579</v>
      </c>
      <c r="B409" t="s">
        <v>580</v>
      </c>
      <c r="C409">
        <v>1185</v>
      </c>
      <c r="D409">
        <v>0.39493670886075949</v>
      </c>
      <c r="E409">
        <v>0.58312236286919827</v>
      </c>
      <c r="F409">
        <v>0.58312236286919827</v>
      </c>
    </row>
    <row r="410" spans="1:6" x14ac:dyDescent="0.3">
      <c r="A410" t="s">
        <v>581</v>
      </c>
      <c r="B410" t="s">
        <v>41</v>
      </c>
      <c r="C410">
        <v>1514</v>
      </c>
      <c r="D410">
        <v>0.51387054161162482</v>
      </c>
      <c r="E410">
        <v>0.45904887714663145</v>
      </c>
      <c r="F410">
        <v>2.5138705416116247</v>
      </c>
    </row>
    <row r="411" spans="1:6" x14ac:dyDescent="0.3">
      <c r="A411" t="s">
        <v>581</v>
      </c>
      <c r="B411" t="s">
        <v>44</v>
      </c>
      <c r="C411">
        <v>676</v>
      </c>
      <c r="D411">
        <v>0.43934911242603553</v>
      </c>
      <c r="E411">
        <v>0.53402366863905326</v>
      </c>
      <c r="F411">
        <v>0.53402366863905326</v>
      </c>
    </row>
    <row r="412" spans="1:6" x14ac:dyDescent="0.3">
      <c r="A412" t="s">
        <v>581</v>
      </c>
      <c r="B412" t="s">
        <v>46</v>
      </c>
      <c r="C412">
        <v>714</v>
      </c>
      <c r="D412">
        <v>0.62464985994397759</v>
      </c>
      <c r="E412">
        <v>0.35294117647058826</v>
      </c>
      <c r="F412">
        <v>2.6246498599439776</v>
      </c>
    </row>
    <row r="413" spans="1:6" x14ac:dyDescent="0.3">
      <c r="A413" t="s">
        <v>582</v>
      </c>
      <c r="B413" t="s">
        <v>49</v>
      </c>
      <c r="C413">
        <v>4784</v>
      </c>
      <c r="D413">
        <v>0.38858695652173914</v>
      </c>
      <c r="E413">
        <v>0.58925585284280935</v>
      </c>
      <c r="F413">
        <v>0.58925585284280935</v>
      </c>
    </row>
    <row r="414" spans="1:6" x14ac:dyDescent="0.3">
      <c r="D414" t="s">
        <v>3000</v>
      </c>
      <c r="E414" t="s">
        <v>3000</v>
      </c>
      <c r="F414" t="s">
        <v>3000</v>
      </c>
    </row>
    <row r="415" spans="1:6" x14ac:dyDescent="0.3">
      <c r="A415" t="s">
        <v>583</v>
      </c>
      <c r="B415" t="s">
        <v>584</v>
      </c>
      <c r="C415">
        <v>230</v>
      </c>
      <c r="D415">
        <v>0.36086956521739133</v>
      </c>
      <c r="E415">
        <v>0.62173913043478257</v>
      </c>
      <c r="F415">
        <v>0.62173913043478257</v>
      </c>
    </row>
    <row r="416" spans="1:6" x14ac:dyDescent="0.3">
      <c r="A416" t="s">
        <v>585</v>
      </c>
      <c r="B416" t="s">
        <v>586</v>
      </c>
      <c r="C416">
        <v>353</v>
      </c>
      <c r="D416">
        <v>0.38526912181303113</v>
      </c>
      <c r="E416">
        <v>0.58923512747875351</v>
      </c>
      <c r="F416">
        <v>0.58923512747875351</v>
      </c>
    </row>
    <row r="417" spans="1:6" x14ac:dyDescent="0.3">
      <c r="A417" t="s">
        <v>587</v>
      </c>
      <c r="B417" t="s">
        <v>588</v>
      </c>
      <c r="C417">
        <v>619</v>
      </c>
      <c r="D417">
        <v>0.38126009693053314</v>
      </c>
      <c r="E417">
        <v>0.58481421647819065</v>
      </c>
      <c r="F417">
        <v>0.58481421647819065</v>
      </c>
    </row>
    <row r="418" spans="1:6" x14ac:dyDescent="0.3">
      <c r="A418" t="s">
        <v>589</v>
      </c>
      <c r="B418" t="s">
        <v>590</v>
      </c>
      <c r="C418">
        <v>653</v>
      </c>
      <c r="D418">
        <v>0.555895865237366</v>
      </c>
      <c r="E418">
        <v>0.40888208269525267</v>
      </c>
      <c r="F418">
        <v>2.5558958652373658</v>
      </c>
    </row>
    <row r="419" spans="1:6" x14ac:dyDescent="0.3">
      <c r="A419" t="s">
        <v>591</v>
      </c>
      <c r="B419" t="s">
        <v>592</v>
      </c>
      <c r="C419">
        <v>474</v>
      </c>
      <c r="D419">
        <v>0.4578059071729958</v>
      </c>
      <c r="E419">
        <v>0.50421940928270037</v>
      </c>
      <c r="F419">
        <v>0.50421940928270037</v>
      </c>
    </row>
    <row r="420" spans="1:6" x14ac:dyDescent="0.3">
      <c r="A420" t="s">
        <v>593</v>
      </c>
      <c r="B420" t="s">
        <v>594</v>
      </c>
      <c r="C420">
        <v>304</v>
      </c>
      <c r="D420">
        <v>0.45394736842105265</v>
      </c>
      <c r="E420">
        <v>0.52960526315789469</v>
      </c>
      <c r="F420">
        <v>0.52960526315789469</v>
      </c>
    </row>
    <row r="421" spans="1:6" x14ac:dyDescent="0.3">
      <c r="A421" t="s">
        <v>595</v>
      </c>
      <c r="B421" t="s">
        <v>596</v>
      </c>
      <c r="C421">
        <v>318</v>
      </c>
      <c r="D421">
        <v>0.58176100628930816</v>
      </c>
      <c r="E421">
        <v>0.37735849056603776</v>
      </c>
      <c r="F421">
        <v>2.5817610062893079</v>
      </c>
    </row>
    <row r="422" spans="1:6" x14ac:dyDescent="0.3">
      <c r="A422" t="s">
        <v>597</v>
      </c>
      <c r="B422" t="s">
        <v>598</v>
      </c>
      <c r="C422">
        <v>612</v>
      </c>
      <c r="D422">
        <v>0.44771241830065361</v>
      </c>
      <c r="E422">
        <v>0.53921568627450978</v>
      </c>
      <c r="F422">
        <v>0.53921568627450978</v>
      </c>
    </row>
    <row r="423" spans="1:6" x14ac:dyDescent="0.3">
      <c r="A423" t="s">
        <v>599</v>
      </c>
      <c r="B423" t="s">
        <v>600</v>
      </c>
      <c r="C423">
        <v>467</v>
      </c>
      <c r="D423">
        <v>0.44967880085653106</v>
      </c>
      <c r="E423">
        <v>0.5224839400428265</v>
      </c>
      <c r="F423">
        <v>0.5224839400428265</v>
      </c>
    </row>
    <row r="424" spans="1:6" x14ac:dyDescent="0.3">
      <c r="A424" t="s">
        <v>601</v>
      </c>
      <c r="B424" t="s">
        <v>41</v>
      </c>
      <c r="C424">
        <v>1285</v>
      </c>
      <c r="D424">
        <v>0.59766536964980543</v>
      </c>
      <c r="E424">
        <v>0.37587548638132295</v>
      </c>
      <c r="F424">
        <v>2.5976653696498055</v>
      </c>
    </row>
    <row r="425" spans="1:6" x14ac:dyDescent="0.3">
      <c r="A425" t="s">
        <v>601</v>
      </c>
      <c r="B425" t="s">
        <v>44</v>
      </c>
      <c r="C425">
        <v>556</v>
      </c>
      <c r="D425">
        <v>0.46043165467625902</v>
      </c>
      <c r="E425">
        <v>0.52158273381294962</v>
      </c>
      <c r="F425">
        <v>0.52158273381294962</v>
      </c>
    </row>
    <row r="426" spans="1:6" x14ac:dyDescent="0.3">
      <c r="A426" t="s">
        <v>601</v>
      </c>
      <c r="B426" t="s">
        <v>46</v>
      </c>
      <c r="C426">
        <v>572</v>
      </c>
      <c r="D426">
        <v>0.64160839160839156</v>
      </c>
      <c r="E426">
        <v>0.34090909090909088</v>
      </c>
      <c r="F426">
        <v>2.6416083916083917</v>
      </c>
    </row>
    <row r="427" spans="1:6" x14ac:dyDescent="0.3">
      <c r="A427" t="s">
        <v>602</v>
      </c>
      <c r="B427" t="s">
        <v>49</v>
      </c>
      <c r="C427">
        <v>4030</v>
      </c>
      <c r="D427">
        <v>0.45707196029776676</v>
      </c>
      <c r="E427">
        <v>0.51464019851116627</v>
      </c>
      <c r="F427">
        <v>0.51464019851116627</v>
      </c>
    </row>
    <row r="428" spans="1:6" x14ac:dyDescent="0.3">
      <c r="D428" t="s">
        <v>3000</v>
      </c>
      <c r="E428" t="s">
        <v>3000</v>
      </c>
      <c r="F428" t="s">
        <v>3000</v>
      </c>
    </row>
    <row r="429" spans="1:6" x14ac:dyDescent="0.3">
      <c r="A429" t="s">
        <v>603</v>
      </c>
      <c r="B429" t="s">
        <v>604</v>
      </c>
      <c r="C429">
        <v>798</v>
      </c>
      <c r="D429">
        <v>0.51754385964912286</v>
      </c>
      <c r="E429">
        <v>0.46365914786967416</v>
      </c>
      <c r="F429">
        <v>2.5175438596491229</v>
      </c>
    </row>
    <row r="430" spans="1:6" x14ac:dyDescent="0.3">
      <c r="A430" t="s">
        <v>605</v>
      </c>
      <c r="B430" t="s">
        <v>606</v>
      </c>
      <c r="C430">
        <v>606</v>
      </c>
      <c r="D430">
        <v>0.5181518151815182</v>
      </c>
      <c r="E430">
        <v>0.45874587458745875</v>
      </c>
      <c r="F430">
        <v>2.5181518151815183</v>
      </c>
    </row>
    <row r="431" spans="1:6" x14ac:dyDescent="0.3">
      <c r="A431" t="s">
        <v>607</v>
      </c>
      <c r="B431" t="s">
        <v>608</v>
      </c>
      <c r="C431">
        <v>838</v>
      </c>
      <c r="D431">
        <v>0.44868735083532219</v>
      </c>
      <c r="E431">
        <v>0.52744630071599041</v>
      </c>
      <c r="F431">
        <v>0.52744630071599041</v>
      </c>
    </row>
    <row r="432" spans="1:6" x14ac:dyDescent="0.3">
      <c r="A432" t="s">
        <v>609</v>
      </c>
      <c r="B432" t="s">
        <v>610</v>
      </c>
      <c r="C432">
        <v>680</v>
      </c>
      <c r="D432">
        <v>0.39411764705882352</v>
      </c>
      <c r="E432">
        <v>0.58823529411764708</v>
      </c>
      <c r="F432">
        <v>0.58823529411764708</v>
      </c>
    </row>
    <row r="433" spans="1:6" x14ac:dyDescent="0.3">
      <c r="A433" t="s">
        <v>611</v>
      </c>
      <c r="B433" t="s">
        <v>612</v>
      </c>
      <c r="C433">
        <v>949</v>
      </c>
      <c r="D433">
        <v>0.42044257112750261</v>
      </c>
      <c r="E433">
        <v>0.55953635405690205</v>
      </c>
      <c r="F433">
        <v>0.55953635405690205</v>
      </c>
    </row>
    <row r="434" spans="1:6" x14ac:dyDescent="0.3">
      <c r="A434" t="s">
        <v>613</v>
      </c>
      <c r="B434" t="s">
        <v>614</v>
      </c>
      <c r="C434">
        <v>505</v>
      </c>
      <c r="D434">
        <v>0.46138613861386141</v>
      </c>
      <c r="E434">
        <v>0.52277227722772279</v>
      </c>
      <c r="F434">
        <v>0.52277227722772279</v>
      </c>
    </row>
    <row r="435" spans="1:6" x14ac:dyDescent="0.3">
      <c r="A435" t="s">
        <v>615</v>
      </c>
      <c r="B435" t="s">
        <v>616</v>
      </c>
      <c r="C435">
        <v>274</v>
      </c>
      <c r="D435">
        <v>0.54014598540145986</v>
      </c>
      <c r="E435">
        <v>0.42700729927007297</v>
      </c>
      <c r="F435">
        <v>2.5401459854014599</v>
      </c>
    </row>
    <row r="436" spans="1:6" x14ac:dyDescent="0.3">
      <c r="A436" t="s">
        <v>617</v>
      </c>
      <c r="B436" t="s">
        <v>618</v>
      </c>
      <c r="C436">
        <v>382</v>
      </c>
      <c r="D436">
        <v>0.41884816753926701</v>
      </c>
      <c r="E436">
        <v>0.54450261780104714</v>
      </c>
      <c r="F436">
        <v>0.54450261780104714</v>
      </c>
    </row>
    <row r="437" spans="1:6" x14ac:dyDescent="0.3">
      <c r="A437" t="s">
        <v>619</v>
      </c>
      <c r="B437" t="s">
        <v>620</v>
      </c>
      <c r="C437">
        <v>576</v>
      </c>
      <c r="D437">
        <v>0.62152777777777779</v>
      </c>
      <c r="E437">
        <v>0.35243055555555558</v>
      </c>
      <c r="F437">
        <v>2.6215277777777777</v>
      </c>
    </row>
    <row r="438" spans="1:6" x14ac:dyDescent="0.3">
      <c r="A438" t="s">
        <v>621</v>
      </c>
      <c r="B438" t="s">
        <v>41</v>
      </c>
      <c r="C438">
        <v>1763</v>
      </c>
      <c r="D438">
        <v>0.58082813386273402</v>
      </c>
      <c r="E438">
        <v>0.39818491208167894</v>
      </c>
      <c r="F438">
        <v>2.5808281338627341</v>
      </c>
    </row>
    <row r="439" spans="1:6" x14ac:dyDescent="0.3">
      <c r="A439" t="s">
        <v>621</v>
      </c>
      <c r="B439" t="s">
        <v>44</v>
      </c>
      <c r="C439">
        <v>475</v>
      </c>
      <c r="D439">
        <v>0.45052631578947366</v>
      </c>
      <c r="E439">
        <v>0.52631578947368418</v>
      </c>
      <c r="F439">
        <v>0.52631578947368418</v>
      </c>
    </row>
    <row r="440" spans="1:6" x14ac:dyDescent="0.3">
      <c r="A440" t="s">
        <v>621</v>
      </c>
      <c r="B440" t="s">
        <v>46</v>
      </c>
      <c r="C440">
        <v>849</v>
      </c>
      <c r="D440">
        <v>0.66548881036513541</v>
      </c>
      <c r="E440">
        <v>0.32037691401648999</v>
      </c>
      <c r="F440">
        <v>2.6654888103651353</v>
      </c>
    </row>
    <row r="441" spans="1:6" x14ac:dyDescent="0.3">
      <c r="A441" t="s">
        <v>622</v>
      </c>
      <c r="B441" t="s">
        <v>49</v>
      </c>
      <c r="C441">
        <v>5608</v>
      </c>
      <c r="D441">
        <v>0.47592724679029957</v>
      </c>
      <c r="E441">
        <v>0.50160485021398005</v>
      </c>
      <c r="F441">
        <v>0.50160485021398005</v>
      </c>
    </row>
    <row r="442" spans="1:6" x14ac:dyDescent="0.3">
      <c r="D442" t="s">
        <v>3000</v>
      </c>
      <c r="E442" t="s">
        <v>3000</v>
      </c>
      <c r="F442" t="s">
        <v>3000</v>
      </c>
    </row>
    <row r="443" spans="1:6" x14ac:dyDescent="0.3">
      <c r="A443" t="s">
        <v>623</v>
      </c>
      <c r="B443" t="s">
        <v>624</v>
      </c>
      <c r="C443">
        <v>920</v>
      </c>
      <c r="D443">
        <v>0.30217391304347824</v>
      </c>
      <c r="E443">
        <v>0.66956521739130437</v>
      </c>
      <c r="F443">
        <v>0.66956521739130437</v>
      </c>
    </row>
    <row r="444" spans="1:6" x14ac:dyDescent="0.3">
      <c r="A444" t="s">
        <v>625</v>
      </c>
      <c r="B444" t="s">
        <v>626</v>
      </c>
      <c r="C444">
        <v>621</v>
      </c>
      <c r="D444">
        <v>0.37037037037037035</v>
      </c>
      <c r="E444">
        <v>0.60547504025764898</v>
      </c>
      <c r="F444">
        <v>0.60547504025764898</v>
      </c>
    </row>
    <row r="445" spans="1:6" x14ac:dyDescent="0.3">
      <c r="A445" t="s">
        <v>627</v>
      </c>
      <c r="B445" t="s">
        <v>628</v>
      </c>
      <c r="C445">
        <v>1590</v>
      </c>
      <c r="D445">
        <v>0.31572327044025156</v>
      </c>
      <c r="E445">
        <v>0.66477987421383644</v>
      </c>
      <c r="F445">
        <v>0.66477987421383644</v>
      </c>
    </row>
    <row r="446" spans="1:6" x14ac:dyDescent="0.3">
      <c r="A446" t="s">
        <v>629</v>
      </c>
      <c r="B446" t="s">
        <v>630</v>
      </c>
      <c r="C446">
        <v>1031</v>
      </c>
      <c r="D446">
        <v>0.36760426770126092</v>
      </c>
      <c r="E446">
        <v>0.59262851600387978</v>
      </c>
      <c r="F446">
        <v>0.59262851600387978</v>
      </c>
    </row>
    <row r="447" spans="1:6" x14ac:dyDescent="0.3">
      <c r="A447" t="s">
        <v>631</v>
      </c>
      <c r="B447" t="s">
        <v>632</v>
      </c>
      <c r="C447">
        <v>860</v>
      </c>
      <c r="D447">
        <v>0.35</v>
      </c>
      <c r="E447">
        <v>0.62325581395348839</v>
      </c>
      <c r="F447">
        <v>0.62325581395348839</v>
      </c>
    </row>
    <row r="448" spans="1:6" x14ac:dyDescent="0.3">
      <c r="A448" t="s">
        <v>633</v>
      </c>
      <c r="B448" t="s">
        <v>634</v>
      </c>
      <c r="C448">
        <v>816</v>
      </c>
      <c r="D448">
        <v>0.31985294117647056</v>
      </c>
      <c r="E448">
        <v>0.65563725490196079</v>
      </c>
      <c r="F448">
        <v>0.65563725490196079</v>
      </c>
    </row>
    <row r="449" spans="1:6" x14ac:dyDescent="0.3">
      <c r="A449" t="s">
        <v>635</v>
      </c>
      <c r="B449" t="s">
        <v>41</v>
      </c>
      <c r="C449">
        <v>1469</v>
      </c>
      <c r="D449">
        <v>0.43090537780803267</v>
      </c>
      <c r="E449">
        <v>0.55139550714771957</v>
      </c>
      <c r="F449">
        <v>0.55139550714771957</v>
      </c>
    </row>
    <row r="450" spans="1:6" x14ac:dyDescent="0.3">
      <c r="A450" t="s">
        <v>635</v>
      </c>
      <c r="B450" t="s">
        <v>44</v>
      </c>
      <c r="C450">
        <v>492</v>
      </c>
      <c r="D450">
        <v>0.34552845528455284</v>
      </c>
      <c r="E450">
        <v>0.63211382113821135</v>
      </c>
      <c r="F450">
        <v>0.63211382113821135</v>
      </c>
    </row>
    <row r="451" spans="1:6" x14ac:dyDescent="0.3">
      <c r="A451" t="s">
        <v>635</v>
      </c>
      <c r="B451" t="s">
        <v>46</v>
      </c>
      <c r="C451">
        <v>699</v>
      </c>
      <c r="D451">
        <v>0.53791130185979974</v>
      </c>
      <c r="E451">
        <v>0.43919885550786836</v>
      </c>
      <c r="F451">
        <v>2.5379113018597996</v>
      </c>
    </row>
    <row r="452" spans="1:6" x14ac:dyDescent="0.3">
      <c r="A452" t="s">
        <v>636</v>
      </c>
      <c r="B452" t="s">
        <v>49</v>
      </c>
      <c r="C452">
        <v>5838</v>
      </c>
      <c r="D452">
        <v>0.33418979102432339</v>
      </c>
      <c r="E452">
        <v>0.63908872901678659</v>
      </c>
      <c r="F452">
        <v>0.63908872901678659</v>
      </c>
    </row>
    <row r="453" spans="1:6" x14ac:dyDescent="0.3">
      <c r="D453" t="s">
        <v>3000</v>
      </c>
      <c r="E453" t="s">
        <v>3000</v>
      </c>
      <c r="F453" t="s">
        <v>3000</v>
      </c>
    </row>
    <row r="454" spans="1:6" x14ac:dyDescent="0.3">
      <c r="A454" t="s">
        <v>637</v>
      </c>
      <c r="B454" t="s">
        <v>638</v>
      </c>
      <c r="C454">
        <v>1213</v>
      </c>
      <c r="D454">
        <v>0.34295136026380874</v>
      </c>
      <c r="E454">
        <v>0.63891178895300904</v>
      </c>
      <c r="F454">
        <v>0.63891178895300904</v>
      </c>
    </row>
    <row r="455" spans="1:6" x14ac:dyDescent="0.3">
      <c r="A455" t="s">
        <v>639</v>
      </c>
      <c r="B455" t="s">
        <v>640</v>
      </c>
      <c r="C455">
        <v>1169</v>
      </c>
      <c r="D455">
        <v>0.34388366124893072</v>
      </c>
      <c r="E455">
        <v>0.62788708297690332</v>
      </c>
      <c r="F455">
        <v>0.62788708297690332</v>
      </c>
    </row>
    <row r="456" spans="1:6" x14ac:dyDescent="0.3">
      <c r="A456" t="s">
        <v>641</v>
      </c>
      <c r="B456" t="s">
        <v>642</v>
      </c>
      <c r="C456">
        <v>680</v>
      </c>
      <c r="D456">
        <v>0.35</v>
      </c>
      <c r="E456">
        <v>0.62205882352941178</v>
      </c>
      <c r="F456">
        <v>0.62205882352941178</v>
      </c>
    </row>
    <row r="457" spans="1:6" x14ac:dyDescent="0.3">
      <c r="A457" t="s">
        <v>643</v>
      </c>
      <c r="B457" t="s">
        <v>644</v>
      </c>
      <c r="C457">
        <v>1271</v>
      </c>
      <c r="D457">
        <v>0.29189614476789927</v>
      </c>
      <c r="E457">
        <v>0.69158143194335164</v>
      </c>
      <c r="F457">
        <v>0.69158143194335164</v>
      </c>
    </row>
    <row r="458" spans="1:6" x14ac:dyDescent="0.3">
      <c r="A458" t="s">
        <v>645</v>
      </c>
      <c r="B458" t="s">
        <v>646</v>
      </c>
      <c r="C458">
        <v>1062</v>
      </c>
      <c r="D458">
        <v>0.339924670433145</v>
      </c>
      <c r="E458">
        <v>0.64218455743879477</v>
      </c>
      <c r="F458">
        <v>0.64218455743879477</v>
      </c>
    </row>
    <row r="459" spans="1:6" x14ac:dyDescent="0.3">
      <c r="A459" t="s">
        <v>647</v>
      </c>
      <c r="B459" t="s">
        <v>648</v>
      </c>
      <c r="C459">
        <v>1146</v>
      </c>
      <c r="D459">
        <v>0.32111692844677137</v>
      </c>
      <c r="E459">
        <v>0.6465968586387435</v>
      </c>
      <c r="F459">
        <v>0.6465968586387435</v>
      </c>
    </row>
    <row r="460" spans="1:6" x14ac:dyDescent="0.3">
      <c r="A460" t="s">
        <v>649</v>
      </c>
      <c r="B460" t="s">
        <v>41</v>
      </c>
      <c r="C460">
        <v>1859</v>
      </c>
      <c r="D460">
        <v>0.44109736417428724</v>
      </c>
      <c r="E460">
        <v>0.54276492738031201</v>
      </c>
      <c r="F460">
        <v>0.54276492738031201</v>
      </c>
    </row>
    <row r="461" spans="1:6" x14ac:dyDescent="0.3">
      <c r="A461" t="s">
        <v>649</v>
      </c>
      <c r="B461" t="s">
        <v>44</v>
      </c>
      <c r="C461">
        <v>403</v>
      </c>
      <c r="D461">
        <v>0.30272952853598017</v>
      </c>
      <c r="E461">
        <v>0.68734491315136481</v>
      </c>
      <c r="F461">
        <v>0.68734491315136481</v>
      </c>
    </row>
    <row r="462" spans="1:6" x14ac:dyDescent="0.3">
      <c r="A462" t="s">
        <v>649</v>
      </c>
      <c r="B462" t="s">
        <v>46</v>
      </c>
      <c r="C462">
        <v>989</v>
      </c>
      <c r="D462">
        <v>0.55005055611729015</v>
      </c>
      <c r="E462">
        <v>0.43781597573306369</v>
      </c>
      <c r="F462">
        <v>2.5500505561172901</v>
      </c>
    </row>
    <row r="463" spans="1:6" x14ac:dyDescent="0.3">
      <c r="A463" t="s">
        <v>650</v>
      </c>
      <c r="B463" t="s">
        <v>49</v>
      </c>
      <c r="C463">
        <v>6541</v>
      </c>
      <c r="D463">
        <v>0.32961320898945118</v>
      </c>
      <c r="E463">
        <v>0.64730163583549916</v>
      </c>
      <c r="F463">
        <v>0.64730163583549916</v>
      </c>
    </row>
    <row r="464" spans="1:6" x14ac:dyDescent="0.3">
      <c r="D464" t="s">
        <v>3000</v>
      </c>
      <c r="E464" t="s">
        <v>3000</v>
      </c>
      <c r="F464" t="s">
        <v>3000</v>
      </c>
    </row>
    <row r="465" spans="1:6" x14ac:dyDescent="0.3">
      <c r="A465" t="s">
        <v>651</v>
      </c>
      <c r="B465" t="s">
        <v>652</v>
      </c>
      <c r="C465">
        <v>785</v>
      </c>
      <c r="D465">
        <v>0.40127388535031849</v>
      </c>
      <c r="E465">
        <v>0.57452229299363056</v>
      </c>
      <c r="F465">
        <v>0.57452229299363056</v>
      </c>
    </row>
    <row r="466" spans="1:6" x14ac:dyDescent="0.3">
      <c r="A466" t="s">
        <v>653</v>
      </c>
      <c r="B466" t="s">
        <v>654</v>
      </c>
      <c r="C466">
        <v>738</v>
      </c>
      <c r="D466">
        <v>0.34417344173441733</v>
      </c>
      <c r="E466">
        <v>0.63821138211382111</v>
      </c>
      <c r="F466">
        <v>0.63821138211382111</v>
      </c>
    </row>
    <row r="467" spans="1:6" x14ac:dyDescent="0.3">
      <c r="A467" t="s">
        <v>655</v>
      </c>
      <c r="B467" t="s">
        <v>656</v>
      </c>
      <c r="C467">
        <v>322</v>
      </c>
      <c r="D467">
        <v>0.40062111801242234</v>
      </c>
      <c r="E467">
        <v>0.59006211180124224</v>
      </c>
      <c r="F467">
        <v>0.59006211180124224</v>
      </c>
    </row>
    <row r="468" spans="1:6" x14ac:dyDescent="0.3">
      <c r="A468" t="s">
        <v>657</v>
      </c>
      <c r="B468" t="s">
        <v>658</v>
      </c>
      <c r="C468">
        <v>558</v>
      </c>
      <c r="D468">
        <v>0.31720430107526881</v>
      </c>
      <c r="E468">
        <v>0.6577060931899642</v>
      </c>
      <c r="F468">
        <v>0.6577060931899642</v>
      </c>
    </row>
    <row r="469" spans="1:6" x14ac:dyDescent="0.3">
      <c r="A469" t="s">
        <v>659</v>
      </c>
      <c r="B469" t="s">
        <v>660</v>
      </c>
      <c r="C469">
        <v>450</v>
      </c>
      <c r="D469">
        <v>0.36666666666666664</v>
      </c>
      <c r="E469">
        <v>0.5955555555555555</v>
      </c>
      <c r="F469">
        <v>0.5955555555555555</v>
      </c>
    </row>
    <row r="470" spans="1:6" x14ac:dyDescent="0.3">
      <c r="A470" t="s">
        <v>661</v>
      </c>
      <c r="B470" t="s">
        <v>662</v>
      </c>
      <c r="C470">
        <v>800</v>
      </c>
      <c r="D470">
        <v>0.33624999999999999</v>
      </c>
      <c r="E470">
        <v>0.63749999999999996</v>
      </c>
      <c r="F470">
        <v>0.63749999999999996</v>
      </c>
    </row>
    <row r="471" spans="1:6" x14ac:dyDescent="0.3">
      <c r="A471" t="s">
        <v>663</v>
      </c>
      <c r="B471" t="s">
        <v>664</v>
      </c>
      <c r="C471">
        <v>937</v>
      </c>
      <c r="D471">
        <v>0.35859124866595515</v>
      </c>
      <c r="E471">
        <v>0.6189967982924226</v>
      </c>
      <c r="F471">
        <v>0.6189967982924226</v>
      </c>
    </row>
    <row r="472" spans="1:6" x14ac:dyDescent="0.3">
      <c r="A472" t="s">
        <v>665</v>
      </c>
      <c r="B472" t="s">
        <v>41</v>
      </c>
      <c r="C472">
        <v>1244</v>
      </c>
      <c r="D472">
        <v>0.41639871382636656</v>
      </c>
      <c r="E472">
        <v>0.56591639871382637</v>
      </c>
      <c r="F472">
        <v>0.56591639871382637</v>
      </c>
    </row>
    <row r="473" spans="1:6" x14ac:dyDescent="0.3">
      <c r="A473" t="s">
        <v>665</v>
      </c>
      <c r="B473" t="s">
        <v>44</v>
      </c>
      <c r="C473">
        <v>545</v>
      </c>
      <c r="D473">
        <v>0.363302752293578</v>
      </c>
      <c r="E473">
        <v>0.61651376146788994</v>
      </c>
      <c r="F473">
        <v>0.61651376146788994</v>
      </c>
    </row>
    <row r="474" spans="1:6" x14ac:dyDescent="0.3">
      <c r="A474" t="s">
        <v>665</v>
      </c>
      <c r="B474" t="s">
        <v>46</v>
      </c>
      <c r="C474">
        <v>583</v>
      </c>
      <c r="D474">
        <v>0.55403087478559176</v>
      </c>
      <c r="E474">
        <v>0.42881646655231559</v>
      </c>
      <c r="F474">
        <v>2.5540308747855915</v>
      </c>
    </row>
    <row r="475" spans="1:6" x14ac:dyDescent="0.3">
      <c r="A475" t="s">
        <v>666</v>
      </c>
      <c r="B475" t="s">
        <v>49</v>
      </c>
      <c r="C475">
        <v>4590</v>
      </c>
      <c r="D475">
        <v>0.35838779956427014</v>
      </c>
      <c r="E475">
        <v>0.61808278867102395</v>
      </c>
      <c r="F475">
        <v>0.61808278867102395</v>
      </c>
    </row>
    <row r="476" spans="1:6" x14ac:dyDescent="0.3">
      <c r="D476" t="s">
        <v>3000</v>
      </c>
      <c r="E476" t="s">
        <v>3000</v>
      </c>
      <c r="F476" t="s">
        <v>3000</v>
      </c>
    </row>
    <row r="477" spans="1:6" x14ac:dyDescent="0.3">
      <c r="A477" t="s">
        <v>667</v>
      </c>
      <c r="B477" t="s">
        <v>668</v>
      </c>
      <c r="C477">
        <v>1187</v>
      </c>
      <c r="D477">
        <v>0.33277169334456613</v>
      </c>
      <c r="E477">
        <v>0.64195450716090985</v>
      </c>
      <c r="F477">
        <v>0.64195450716090985</v>
      </c>
    </row>
    <row r="478" spans="1:6" x14ac:dyDescent="0.3">
      <c r="A478" t="s">
        <v>669</v>
      </c>
      <c r="B478" t="s">
        <v>670</v>
      </c>
      <c r="C478">
        <v>1284</v>
      </c>
      <c r="D478">
        <v>0.36137071651090341</v>
      </c>
      <c r="E478">
        <v>0.62149532710280375</v>
      </c>
      <c r="F478">
        <v>0.62149532710280375</v>
      </c>
    </row>
    <row r="479" spans="1:6" x14ac:dyDescent="0.3">
      <c r="A479" t="s">
        <v>671</v>
      </c>
      <c r="B479" t="s">
        <v>672</v>
      </c>
      <c r="C479">
        <v>420</v>
      </c>
      <c r="D479">
        <v>0.34047619047619049</v>
      </c>
      <c r="E479">
        <v>0.6333333333333333</v>
      </c>
      <c r="F479">
        <v>0.6333333333333333</v>
      </c>
    </row>
    <row r="480" spans="1:6" x14ac:dyDescent="0.3">
      <c r="A480" t="s">
        <v>673</v>
      </c>
      <c r="B480" t="s">
        <v>674</v>
      </c>
      <c r="C480">
        <v>671</v>
      </c>
      <c r="D480">
        <v>0.32786885245901637</v>
      </c>
      <c r="E480">
        <v>0.64977645305514153</v>
      </c>
      <c r="F480">
        <v>0.64977645305514153</v>
      </c>
    </row>
    <row r="481" spans="1:6" x14ac:dyDescent="0.3">
      <c r="A481" t="s">
        <v>675</v>
      </c>
      <c r="B481" t="s">
        <v>676</v>
      </c>
      <c r="C481">
        <v>944</v>
      </c>
      <c r="D481">
        <v>0.34533898305084748</v>
      </c>
      <c r="E481">
        <v>0.63877118644067798</v>
      </c>
      <c r="F481">
        <v>0.63877118644067798</v>
      </c>
    </row>
    <row r="482" spans="1:6" x14ac:dyDescent="0.3">
      <c r="A482" t="s">
        <v>677</v>
      </c>
      <c r="B482" t="s">
        <v>678</v>
      </c>
      <c r="C482">
        <v>934</v>
      </c>
      <c r="D482">
        <v>0.3158458244111349</v>
      </c>
      <c r="E482">
        <v>0.66059957173447537</v>
      </c>
      <c r="F482">
        <v>0.66059957173447537</v>
      </c>
    </row>
    <row r="483" spans="1:6" x14ac:dyDescent="0.3">
      <c r="A483" t="s">
        <v>679</v>
      </c>
      <c r="B483" t="s">
        <v>680</v>
      </c>
      <c r="C483">
        <v>730</v>
      </c>
      <c r="D483">
        <v>0.33561643835616439</v>
      </c>
      <c r="E483">
        <v>0.63972602739726026</v>
      </c>
      <c r="F483">
        <v>0.63972602739726026</v>
      </c>
    </row>
    <row r="484" spans="1:6" x14ac:dyDescent="0.3">
      <c r="A484" t="s">
        <v>681</v>
      </c>
      <c r="B484" t="s">
        <v>41</v>
      </c>
      <c r="C484">
        <v>1524</v>
      </c>
      <c r="D484">
        <v>0.44816272965879267</v>
      </c>
      <c r="E484">
        <v>0.5269028871391076</v>
      </c>
      <c r="F484">
        <v>0.5269028871391076</v>
      </c>
    </row>
    <row r="485" spans="1:6" x14ac:dyDescent="0.3">
      <c r="A485" t="s">
        <v>681</v>
      </c>
      <c r="B485" t="s">
        <v>44</v>
      </c>
      <c r="C485">
        <v>587</v>
      </c>
      <c r="D485">
        <v>0.35434412265758092</v>
      </c>
      <c r="E485">
        <v>0.61839863713798982</v>
      </c>
      <c r="F485">
        <v>0.61839863713798982</v>
      </c>
    </row>
    <row r="486" spans="1:6" x14ac:dyDescent="0.3">
      <c r="A486" t="s">
        <v>681</v>
      </c>
      <c r="B486" t="s">
        <v>46</v>
      </c>
      <c r="C486">
        <v>902</v>
      </c>
      <c r="D486">
        <v>0.56208425720620847</v>
      </c>
      <c r="E486">
        <v>0.42682926829268292</v>
      </c>
      <c r="F486">
        <v>2.5620842572062084</v>
      </c>
    </row>
    <row r="487" spans="1:6" x14ac:dyDescent="0.3">
      <c r="A487" t="s">
        <v>682</v>
      </c>
      <c r="B487" t="s">
        <v>49</v>
      </c>
      <c r="C487">
        <v>6170</v>
      </c>
      <c r="D487">
        <v>0.33841166936790923</v>
      </c>
      <c r="E487">
        <v>0.64003241491085905</v>
      </c>
      <c r="F487">
        <v>0.64003241491085905</v>
      </c>
    </row>
    <row r="488" spans="1:6" x14ac:dyDescent="0.3">
      <c r="D488" t="s">
        <v>3000</v>
      </c>
      <c r="E488" t="s">
        <v>3000</v>
      </c>
      <c r="F488" t="s">
        <v>3000</v>
      </c>
    </row>
    <row r="489" spans="1:6" x14ac:dyDescent="0.3">
      <c r="A489" t="s">
        <v>683</v>
      </c>
      <c r="B489" t="s">
        <v>684</v>
      </c>
      <c r="C489">
        <v>604</v>
      </c>
      <c r="D489">
        <v>0.34602649006622516</v>
      </c>
      <c r="E489">
        <v>0.6241721854304636</v>
      </c>
      <c r="F489">
        <v>0.6241721854304636</v>
      </c>
    </row>
    <row r="490" spans="1:6" x14ac:dyDescent="0.3">
      <c r="A490" t="s">
        <v>685</v>
      </c>
      <c r="B490" t="s">
        <v>686</v>
      </c>
      <c r="C490">
        <v>1192</v>
      </c>
      <c r="D490">
        <v>0.29026845637583892</v>
      </c>
      <c r="E490">
        <v>0.69714765100671139</v>
      </c>
      <c r="F490">
        <v>0.69714765100671139</v>
      </c>
    </row>
    <row r="491" spans="1:6" x14ac:dyDescent="0.3">
      <c r="A491" t="s">
        <v>687</v>
      </c>
      <c r="B491" t="s">
        <v>688</v>
      </c>
      <c r="C491">
        <v>907</v>
      </c>
      <c r="D491">
        <v>0.30871003307607497</v>
      </c>
      <c r="E491">
        <v>0.67475192943770668</v>
      </c>
      <c r="F491">
        <v>0.67475192943770668</v>
      </c>
    </row>
    <row r="492" spans="1:6" x14ac:dyDescent="0.3">
      <c r="A492" t="s">
        <v>689</v>
      </c>
      <c r="B492" t="s">
        <v>690</v>
      </c>
      <c r="C492">
        <v>642</v>
      </c>
      <c r="D492">
        <v>0.31464174454828658</v>
      </c>
      <c r="E492">
        <v>0.66822429906542058</v>
      </c>
      <c r="F492">
        <v>0.66822429906542058</v>
      </c>
    </row>
    <row r="493" spans="1:6" x14ac:dyDescent="0.3">
      <c r="A493" t="s">
        <v>691</v>
      </c>
      <c r="B493" t="s">
        <v>692</v>
      </c>
      <c r="C493">
        <v>940</v>
      </c>
      <c r="D493">
        <v>0.27872340425531916</v>
      </c>
      <c r="E493">
        <v>0.70106382978723403</v>
      </c>
      <c r="F493">
        <v>0.70106382978723403</v>
      </c>
    </row>
    <row r="494" spans="1:6" x14ac:dyDescent="0.3">
      <c r="A494" t="s">
        <v>693</v>
      </c>
      <c r="B494" t="s">
        <v>694</v>
      </c>
      <c r="C494">
        <v>468</v>
      </c>
      <c r="D494">
        <v>0.26709401709401709</v>
      </c>
      <c r="E494">
        <v>0.71581196581196582</v>
      </c>
      <c r="F494">
        <v>0.71581196581196582</v>
      </c>
    </row>
    <row r="495" spans="1:6" x14ac:dyDescent="0.3">
      <c r="A495" t="s">
        <v>695</v>
      </c>
      <c r="B495" t="s">
        <v>696</v>
      </c>
      <c r="C495">
        <v>1226</v>
      </c>
      <c r="D495">
        <v>0.35807504078303426</v>
      </c>
      <c r="E495">
        <v>0.62642740619902115</v>
      </c>
      <c r="F495">
        <v>0.62642740619902115</v>
      </c>
    </row>
    <row r="496" spans="1:6" x14ac:dyDescent="0.3">
      <c r="A496" t="s">
        <v>697</v>
      </c>
      <c r="B496" t="s">
        <v>698</v>
      </c>
      <c r="C496">
        <v>950</v>
      </c>
      <c r="D496">
        <v>0.36947368421052634</v>
      </c>
      <c r="E496">
        <v>0.60105263157894739</v>
      </c>
      <c r="F496">
        <v>0.60105263157894739</v>
      </c>
    </row>
    <row r="497" spans="1:6" x14ac:dyDescent="0.3">
      <c r="A497" t="s">
        <v>699</v>
      </c>
      <c r="B497" t="s">
        <v>41</v>
      </c>
      <c r="C497">
        <v>1834</v>
      </c>
      <c r="D497">
        <v>0.40239912758996726</v>
      </c>
      <c r="E497">
        <v>0.5725190839694656</v>
      </c>
      <c r="F497">
        <v>0.5725190839694656</v>
      </c>
    </row>
    <row r="498" spans="1:6" x14ac:dyDescent="0.3">
      <c r="A498" t="s">
        <v>699</v>
      </c>
      <c r="B498" t="s">
        <v>44</v>
      </c>
      <c r="C498">
        <v>372</v>
      </c>
      <c r="D498">
        <v>0.29838709677419356</v>
      </c>
      <c r="E498">
        <v>0.67204301075268813</v>
      </c>
      <c r="F498">
        <v>0.67204301075268813</v>
      </c>
    </row>
    <row r="499" spans="1:6" x14ac:dyDescent="0.3">
      <c r="A499" t="s">
        <v>699</v>
      </c>
      <c r="B499" t="s">
        <v>46</v>
      </c>
      <c r="C499">
        <v>1085</v>
      </c>
      <c r="D499">
        <v>0.4912442396313364</v>
      </c>
      <c r="E499">
        <v>0.49493087557603688</v>
      </c>
      <c r="F499">
        <v>0.49493087557603688</v>
      </c>
    </row>
    <row r="500" spans="1:6" x14ac:dyDescent="0.3">
      <c r="A500" t="s">
        <v>700</v>
      </c>
      <c r="B500" t="s">
        <v>49</v>
      </c>
      <c r="C500">
        <v>6929</v>
      </c>
      <c r="D500">
        <v>0.31952662721893493</v>
      </c>
      <c r="E500">
        <v>0.66127868379275512</v>
      </c>
      <c r="F500">
        <v>0.66127868379275512</v>
      </c>
    </row>
    <row r="501" spans="1:6" x14ac:dyDescent="0.3">
      <c r="D501" t="s">
        <v>3000</v>
      </c>
      <c r="E501" t="s">
        <v>3000</v>
      </c>
      <c r="F501" t="s">
        <v>3000</v>
      </c>
    </row>
    <row r="502" spans="1:6" x14ac:dyDescent="0.3">
      <c r="A502" t="s">
        <v>701</v>
      </c>
      <c r="B502" t="s">
        <v>702</v>
      </c>
      <c r="C502">
        <v>515</v>
      </c>
      <c r="D502">
        <v>0.43689320388349512</v>
      </c>
      <c r="E502">
        <v>0.53786407766990296</v>
      </c>
      <c r="F502">
        <v>0.53786407766990296</v>
      </c>
    </row>
    <row r="503" spans="1:6" x14ac:dyDescent="0.3">
      <c r="A503" t="s">
        <v>703</v>
      </c>
      <c r="B503" t="s">
        <v>704</v>
      </c>
      <c r="C503">
        <v>145</v>
      </c>
      <c r="D503">
        <v>0.48275862068965519</v>
      </c>
      <c r="E503">
        <v>0.49655172413793103</v>
      </c>
      <c r="F503">
        <v>0.49655172413793103</v>
      </c>
    </row>
    <row r="504" spans="1:6" x14ac:dyDescent="0.3">
      <c r="A504" t="s">
        <v>705</v>
      </c>
      <c r="B504" t="s">
        <v>706</v>
      </c>
      <c r="C504">
        <v>1356</v>
      </c>
      <c r="D504">
        <v>0.31489675516224191</v>
      </c>
      <c r="E504">
        <v>0.66150442477876104</v>
      </c>
      <c r="F504">
        <v>0.66150442477876104</v>
      </c>
    </row>
    <row r="505" spans="1:6" x14ac:dyDescent="0.3">
      <c r="A505" t="s">
        <v>707</v>
      </c>
      <c r="B505" t="s">
        <v>708</v>
      </c>
      <c r="C505">
        <v>823</v>
      </c>
      <c r="D505">
        <v>0.39611178614823817</v>
      </c>
      <c r="E505">
        <v>0.59416767922235725</v>
      </c>
      <c r="F505">
        <v>0.59416767922235725</v>
      </c>
    </row>
    <row r="506" spans="1:6" x14ac:dyDescent="0.3">
      <c r="A506" t="s">
        <v>709</v>
      </c>
      <c r="B506" t="s">
        <v>710</v>
      </c>
      <c r="C506">
        <v>894</v>
      </c>
      <c r="D506">
        <v>0.68680089485458617</v>
      </c>
      <c r="E506">
        <v>0.28299776286353467</v>
      </c>
      <c r="F506">
        <v>2.6868008948545863</v>
      </c>
    </row>
    <row r="507" spans="1:6" x14ac:dyDescent="0.3">
      <c r="A507" t="s">
        <v>711</v>
      </c>
      <c r="B507" t="s">
        <v>712</v>
      </c>
      <c r="C507">
        <v>1203</v>
      </c>
      <c r="D507">
        <v>0.35577722360764757</v>
      </c>
      <c r="E507">
        <v>0.6242726517040732</v>
      </c>
      <c r="F507">
        <v>0.6242726517040732</v>
      </c>
    </row>
    <row r="508" spans="1:6" x14ac:dyDescent="0.3">
      <c r="A508" t="s">
        <v>713</v>
      </c>
      <c r="B508" t="s">
        <v>714</v>
      </c>
      <c r="C508">
        <v>1029</v>
      </c>
      <c r="D508">
        <v>0.26044703595724006</v>
      </c>
      <c r="E508">
        <v>0.72303206997084546</v>
      </c>
      <c r="F508">
        <v>0.72303206997084546</v>
      </c>
    </row>
    <row r="509" spans="1:6" x14ac:dyDescent="0.3">
      <c r="A509" t="s">
        <v>715</v>
      </c>
      <c r="B509" t="s">
        <v>716</v>
      </c>
      <c r="C509">
        <v>80</v>
      </c>
      <c r="D509">
        <v>0.55000000000000004</v>
      </c>
      <c r="E509">
        <v>0.4</v>
      </c>
      <c r="F509">
        <v>2.5499999999999998</v>
      </c>
    </row>
    <row r="510" spans="1:6" x14ac:dyDescent="0.3">
      <c r="A510" t="s">
        <v>717</v>
      </c>
      <c r="B510" t="s">
        <v>718</v>
      </c>
      <c r="C510">
        <v>151</v>
      </c>
      <c r="D510">
        <v>0.50331125827814571</v>
      </c>
      <c r="E510">
        <v>0.46357615894039733</v>
      </c>
      <c r="F510">
        <v>2.5033112582781456</v>
      </c>
    </row>
    <row r="511" spans="1:6" x14ac:dyDescent="0.3">
      <c r="A511" t="s">
        <v>719</v>
      </c>
      <c r="B511" t="s">
        <v>720</v>
      </c>
      <c r="C511">
        <v>1203</v>
      </c>
      <c r="D511">
        <v>0.33083956774729845</v>
      </c>
      <c r="E511">
        <v>0.64256026600166249</v>
      </c>
      <c r="F511">
        <v>0.64256026600166249</v>
      </c>
    </row>
    <row r="512" spans="1:6" x14ac:dyDescent="0.3">
      <c r="A512" t="s">
        <v>721</v>
      </c>
      <c r="B512" t="s">
        <v>722</v>
      </c>
      <c r="C512">
        <v>228</v>
      </c>
      <c r="D512">
        <v>0.4517543859649123</v>
      </c>
      <c r="E512">
        <v>0.53508771929824561</v>
      </c>
      <c r="F512">
        <v>0.53508771929824561</v>
      </c>
    </row>
    <row r="513" spans="1:6" x14ac:dyDescent="0.3">
      <c r="A513" t="s">
        <v>723</v>
      </c>
      <c r="B513" t="s">
        <v>724</v>
      </c>
      <c r="C513">
        <v>107</v>
      </c>
      <c r="D513">
        <v>0.29906542056074764</v>
      </c>
      <c r="E513">
        <v>0.65420560747663548</v>
      </c>
      <c r="F513">
        <v>0.65420560747663548</v>
      </c>
    </row>
    <row r="514" spans="1:6" x14ac:dyDescent="0.3">
      <c r="A514" t="s">
        <v>725</v>
      </c>
      <c r="B514" t="s">
        <v>41</v>
      </c>
      <c r="C514">
        <v>3082</v>
      </c>
      <c r="D514">
        <v>0.46495781959766386</v>
      </c>
      <c r="E514">
        <v>0.51524983776768329</v>
      </c>
      <c r="F514">
        <v>0.51524983776768329</v>
      </c>
    </row>
    <row r="515" spans="1:6" x14ac:dyDescent="0.3">
      <c r="A515" t="s">
        <v>725</v>
      </c>
      <c r="B515" t="s">
        <v>44</v>
      </c>
      <c r="C515">
        <v>380</v>
      </c>
      <c r="D515">
        <v>0.31052631578947371</v>
      </c>
      <c r="E515">
        <v>0.66578947368421049</v>
      </c>
      <c r="F515">
        <v>0.66578947368421049</v>
      </c>
    </row>
    <row r="516" spans="1:6" x14ac:dyDescent="0.3">
      <c r="A516" t="s">
        <v>725</v>
      </c>
      <c r="B516" t="s">
        <v>46</v>
      </c>
      <c r="C516">
        <v>1111</v>
      </c>
      <c r="D516">
        <v>0.55265526552655264</v>
      </c>
      <c r="E516">
        <v>0.42844284428442847</v>
      </c>
      <c r="F516">
        <v>2.5526552655265524</v>
      </c>
    </row>
    <row r="517" spans="1:6" x14ac:dyDescent="0.3">
      <c r="A517" t="s">
        <v>726</v>
      </c>
      <c r="B517" t="s">
        <v>49</v>
      </c>
      <c r="C517">
        <v>7734</v>
      </c>
      <c r="D517">
        <v>0.38931988621670544</v>
      </c>
      <c r="E517">
        <v>0.58831135246961463</v>
      </c>
      <c r="F517">
        <v>0.58831135246961463</v>
      </c>
    </row>
    <row r="518" spans="1:6" x14ac:dyDescent="0.3">
      <c r="A518" t="s">
        <v>727</v>
      </c>
      <c r="B518" t="s">
        <v>52</v>
      </c>
      <c r="C518">
        <v>4462.4296612361004</v>
      </c>
      <c r="D518">
        <v>0.47343100809096872</v>
      </c>
      <c r="E518">
        <v>0.50666958233107362</v>
      </c>
      <c r="F518">
        <v>0.50666958233107362</v>
      </c>
    </row>
    <row r="519" spans="1:6" x14ac:dyDescent="0.3">
      <c r="A519" t="s">
        <v>727</v>
      </c>
      <c r="B519" t="s">
        <v>52</v>
      </c>
      <c r="C519">
        <v>47.302818722523917</v>
      </c>
      <c r="D519">
        <v>0.47343100809096872</v>
      </c>
      <c r="E519">
        <v>0.50666958233107373</v>
      </c>
      <c r="F519">
        <v>0.50666958233107373</v>
      </c>
    </row>
    <row r="520" spans="1:6" x14ac:dyDescent="0.3">
      <c r="A520" t="s">
        <v>727</v>
      </c>
      <c r="B520" t="s">
        <v>52</v>
      </c>
      <c r="C520">
        <v>63.267520041375739</v>
      </c>
      <c r="D520">
        <v>0.47343100809096877</v>
      </c>
      <c r="E520">
        <v>0.50666958233107362</v>
      </c>
      <c r="F520">
        <v>0.50666958233107362</v>
      </c>
    </row>
    <row r="521" spans="1:6" x14ac:dyDescent="0.3">
      <c r="A521" t="s">
        <v>728</v>
      </c>
      <c r="B521" t="s">
        <v>54</v>
      </c>
      <c r="C521">
        <v>4462.4296612361004</v>
      </c>
      <c r="D521">
        <v>0.47300737203989202</v>
      </c>
      <c r="E521">
        <v>0.50773149075982915</v>
      </c>
      <c r="F521">
        <v>0.50773149075982915</v>
      </c>
    </row>
    <row r="522" spans="1:6" x14ac:dyDescent="0.3">
      <c r="A522" t="s">
        <v>728</v>
      </c>
      <c r="B522" t="s">
        <v>54</v>
      </c>
      <c r="C522">
        <v>47.302818722523931</v>
      </c>
      <c r="D522">
        <v>0.63411112187426322</v>
      </c>
      <c r="E522">
        <v>0.31835822986145906</v>
      </c>
      <c r="F522">
        <v>2.6341111218742634</v>
      </c>
    </row>
    <row r="523" spans="1:6" x14ac:dyDescent="0.3">
      <c r="A523" t="s">
        <v>728</v>
      </c>
      <c r="B523" t="s">
        <v>54</v>
      </c>
      <c r="C523">
        <v>63.267520041375732</v>
      </c>
      <c r="D523">
        <v>0.38317654243501098</v>
      </c>
      <c r="E523">
        <v>0.57256383733809446</v>
      </c>
      <c r="F523">
        <v>0.57256383733809446</v>
      </c>
    </row>
    <row r="524" spans="1:6" x14ac:dyDescent="0.3">
      <c r="D524" t="s">
        <v>3000</v>
      </c>
      <c r="E524" t="s">
        <v>3000</v>
      </c>
      <c r="F524" t="s">
        <v>3000</v>
      </c>
    </row>
    <row r="525" spans="1:6" x14ac:dyDescent="0.3">
      <c r="A525" t="s">
        <v>729</v>
      </c>
      <c r="B525" t="s">
        <v>170</v>
      </c>
      <c r="C525">
        <v>1223</v>
      </c>
      <c r="D525">
        <v>0.18560915780866721</v>
      </c>
      <c r="E525">
        <v>0.79231398201144732</v>
      </c>
      <c r="F525">
        <v>0.79231398201144732</v>
      </c>
    </row>
    <row r="526" spans="1:6" x14ac:dyDescent="0.3">
      <c r="A526" t="s">
        <v>730</v>
      </c>
      <c r="B526" t="s">
        <v>731</v>
      </c>
      <c r="C526">
        <v>1059</v>
      </c>
      <c r="D526">
        <v>0.20963172804532579</v>
      </c>
      <c r="E526">
        <v>0.74409820585457975</v>
      </c>
      <c r="F526">
        <v>0.74409820585457975</v>
      </c>
    </row>
    <row r="527" spans="1:6" x14ac:dyDescent="0.3">
      <c r="A527" t="s">
        <v>732</v>
      </c>
      <c r="B527" t="s">
        <v>733</v>
      </c>
      <c r="C527">
        <v>580</v>
      </c>
      <c r="D527">
        <v>0.20689655172413793</v>
      </c>
      <c r="E527">
        <v>0.76724137931034486</v>
      </c>
      <c r="F527">
        <v>0.76724137931034486</v>
      </c>
    </row>
    <row r="528" spans="1:6" x14ac:dyDescent="0.3">
      <c r="A528" t="s">
        <v>734</v>
      </c>
      <c r="B528" t="s">
        <v>735</v>
      </c>
      <c r="C528">
        <v>501</v>
      </c>
      <c r="D528">
        <v>0.21357285429141717</v>
      </c>
      <c r="E528">
        <v>0.75848303393213568</v>
      </c>
      <c r="F528">
        <v>0.75848303393213568</v>
      </c>
    </row>
    <row r="529" spans="1:6" x14ac:dyDescent="0.3">
      <c r="A529" t="s">
        <v>736</v>
      </c>
      <c r="B529" t="s">
        <v>737</v>
      </c>
      <c r="C529">
        <v>864</v>
      </c>
      <c r="D529">
        <v>0.17245370370370369</v>
      </c>
      <c r="E529">
        <v>0.80208333333333337</v>
      </c>
      <c r="F529">
        <v>0.80208333333333337</v>
      </c>
    </row>
    <row r="530" spans="1:6" x14ac:dyDescent="0.3">
      <c r="A530" t="s">
        <v>738</v>
      </c>
      <c r="B530" t="s">
        <v>739</v>
      </c>
      <c r="C530">
        <v>1170</v>
      </c>
      <c r="D530">
        <v>0.22051282051282051</v>
      </c>
      <c r="E530">
        <v>0.75299145299145298</v>
      </c>
      <c r="F530">
        <v>0.75299145299145298</v>
      </c>
    </row>
    <row r="531" spans="1:6" x14ac:dyDescent="0.3">
      <c r="A531" t="s">
        <v>15</v>
      </c>
      <c r="B531" t="s">
        <v>41</v>
      </c>
      <c r="C531">
        <v>3031</v>
      </c>
      <c r="D531">
        <v>0.30451996040910589</v>
      </c>
      <c r="E531">
        <v>0.66941603431210817</v>
      </c>
      <c r="F531">
        <v>0.66941603431210817</v>
      </c>
    </row>
    <row r="532" spans="1:6" x14ac:dyDescent="0.3">
      <c r="A532" t="s">
        <v>15</v>
      </c>
      <c r="B532" t="s">
        <v>44</v>
      </c>
      <c r="C532">
        <v>481</v>
      </c>
      <c r="D532">
        <v>0.17255717255717257</v>
      </c>
      <c r="E532">
        <v>0.80249480249480254</v>
      </c>
      <c r="F532">
        <v>0.80249480249480254</v>
      </c>
    </row>
    <row r="533" spans="1:6" x14ac:dyDescent="0.3">
      <c r="A533" t="s">
        <v>15</v>
      </c>
      <c r="B533" t="s">
        <v>46</v>
      </c>
      <c r="C533">
        <v>0</v>
      </c>
      <c r="D533" t="e">
        <v>#DIV/0!</v>
      </c>
      <c r="E533" t="e">
        <v>#DIV/0!</v>
      </c>
      <c r="F533">
        <v>10</v>
      </c>
    </row>
    <row r="534" spans="1:6" x14ac:dyDescent="0.3">
      <c r="A534" t="s">
        <v>740</v>
      </c>
      <c r="B534" t="s">
        <v>49</v>
      </c>
      <c r="C534">
        <v>5397</v>
      </c>
      <c r="D534">
        <v>0.20066703724291274</v>
      </c>
      <c r="E534">
        <v>0.77005743931813975</v>
      </c>
      <c r="F534">
        <v>0.77005743931813975</v>
      </c>
    </row>
    <row r="535" spans="1:6" x14ac:dyDescent="0.3">
      <c r="D535" t="s">
        <v>3000</v>
      </c>
      <c r="E535" t="s">
        <v>3000</v>
      </c>
      <c r="F535" t="s">
        <v>3000</v>
      </c>
    </row>
    <row r="536" spans="1:6" x14ac:dyDescent="0.3">
      <c r="A536" t="s">
        <v>741</v>
      </c>
      <c r="B536" t="s">
        <v>742</v>
      </c>
      <c r="C536">
        <v>568</v>
      </c>
      <c r="D536">
        <v>0.16373239436619719</v>
      </c>
      <c r="E536">
        <v>0.80281690140845074</v>
      </c>
      <c r="F536">
        <v>0.80281690140845074</v>
      </c>
    </row>
    <row r="537" spans="1:6" x14ac:dyDescent="0.3">
      <c r="A537" t="s">
        <v>743</v>
      </c>
      <c r="B537" t="s">
        <v>744</v>
      </c>
      <c r="C537">
        <v>855</v>
      </c>
      <c r="D537">
        <v>0.29707602339181288</v>
      </c>
      <c r="E537">
        <v>0.66315789473684206</v>
      </c>
      <c r="F537">
        <v>0.66315789473684206</v>
      </c>
    </row>
    <row r="538" spans="1:6" x14ac:dyDescent="0.3">
      <c r="A538" t="s">
        <v>745</v>
      </c>
      <c r="B538" t="s">
        <v>746</v>
      </c>
      <c r="C538">
        <v>633</v>
      </c>
      <c r="D538">
        <v>0.15955766192733017</v>
      </c>
      <c r="E538">
        <v>0.81832543443917849</v>
      </c>
      <c r="F538">
        <v>0.81832543443917849</v>
      </c>
    </row>
    <row r="539" spans="1:6" x14ac:dyDescent="0.3">
      <c r="A539" t="s">
        <v>747</v>
      </c>
      <c r="B539" t="s">
        <v>748</v>
      </c>
      <c r="C539">
        <v>853</v>
      </c>
      <c r="D539">
        <v>0.16764361078546308</v>
      </c>
      <c r="E539">
        <v>0.79132473622508792</v>
      </c>
      <c r="F539">
        <v>0.79132473622508792</v>
      </c>
    </row>
    <row r="540" spans="1:6" x14ac:dyDescent="0.3">
      <c r="A540" t="s">
        <v>749</v>
      </c>
      <c r="B540" t="s">
        <v>750</v>
      </c>
      <c r="C540">
        <v>543</v>
      </c>
      <c r="D540">
        <v>0.25046040515653778</v>
      </c>
      <c r="E540">
        <v>0.72375690607734811</v>
      </c>
      <c r="F540">
        <v>0.72375690607734811</v>
      </c>
    </row>
    <row r="541" spans="1:6" x14ac:dyDescent="0.3">
      <c r="A541" t="s">
        <v>751</v>
      </c>
      <c r="B541" t="s">
        <v>752</v>
      </c>
      <c r="C541">
        <v>906</v>
      </c>
      <c r="D541">
        <v>0.1545253863134658</v>
      </c>
      <c r="E541">
        <v>0.81677704194260481</v>
      </c>
      <c r="F541">
        <v>0.81677704194260481</v>
      </c>
    </row>
    <row r="542" spans="1:6" x14ac:dyDescent="0.3">
      <c r="A542" t="s">
        <v>753</v>
      </c>
      <c r="B542" t="s">
        <v>754</v>
      </c>
      <c r="C542">
        <v>1349</v>
      </c>
      <c r="D542">
        <v>0.14158636026686433</v>
      </c>
      <c r="E542">
        <v>0.83765752409191996</v>
      </c>
      <c r="F542">
        <v>0.83765752409191996</v>
      </c>
    </row>
    <row r="543" spans="1:6" x14ac:dyDescent="0.3">
      <c r="A543" t="s">
        <v>755</v>
      </c>
      <c r="B543" t="s">
        <v>41</v>
      </c>
      <c r="C543">
        <v>3466</v>
      </c>
      <c r="D543">
        <v>0.22994806693594921</v>
      </c>
      <c r="E543">
        <v>0.742931332948644</v>
      </c>
      <c r="F543">
        <v>0.742931332948644</v>
      </c>
    </row>
    <row r="544" spans="1:6" x14ac:dyDescent="0.3">
      <c r="A544" t="s">
        <v>755</v>
      </c>
      <c r="B544" t="s">
        <v>44</v>
      </c>
      <c r="C544">
        <v>375</v>
      </c>
      <c r="D544">
        <v>0.17333333333333334</v>
      </c>
      <c r="E544">
        <v>0.81066666666666665</v>
      </c>
      <c r="F544">
        <v>0.81066666666666665</v>
      </c>
    </row>
    <row r="545" spans="1:6" x14ac:dyDescent="0.3">
      <c r="A545" t="s">
        <v>755</v>
      </c>
      <c r="B545" t="s">
        <v>46</v>
      </c>
      <c r="C545">
        <v>0</v>
      </c>
      <c r="D545" t="e">
        <v>#DIV/0!</v>
      </c>
      <c r="E545" t="e">
        <v>#DIV/0!</v>
      </c>
      <c r="F545">
        <v>10</v>
      </c>
    </row>
    <row r="546" spans="1:6" x14ac:dyDescent="0.3">
      <c r="A546" t="s">
        <v>756</v>
      </c>
      <c r="B546" t="s">
        <v>49</v>
      </c>
      <c r="C546">
        <v>5707</v>
      </c>
      <c r="D546">
        <v>0.18538636761871385</v>
      </c>
      <c r="E546">
        <v>0.78482565270720173</v>
      </c>
      <c r="F546">
        <v>0.78482565270720173</v>
      </c>
    </row>
    <row r="547" spans="1:6" x14ac:dyDescent="0.3">
      <c r="D547" t="s">
        <v>3000</v>
      </c>
      <c r="E547" t="s">
        <v>3000</v>
      </c>
      <c r="F547" t="s">
        <v>3000</v>
      </c>
    </row>
    <row r="548" spans="1:6" x14ac:dyDescent="0.3">
      <c r="A548" t="s">
        <v>757</v>
      </c>
      <c r="B548" t="s">
        <v>758</v>
      </c>
      <c r="C548">
        <v>908</v>
      </c>
      <c r="D548">
        <v>0.45374449339207046</v>
      </c>
      <c r="E548">
        <v>0.52312775330396477</v>
      </c>
      <c r="F548">
        <v>0.52312775330396477</v>
      </c>
    </row>
    <row r="549" spans="1:6" x14ac:dyDescent="0.3">
      <c r="A549" t="s">
        <v>759</v>
      </c>
      <c r="B549" t="s">
        <v>760</v>
      </c>
      <c r="C549">
        <v>752</v>
      </c>
      <c r="D549">
        <v>0.36170212765957449</v>
      </c>
      <c r="E549">
        <v>0.61569148936170215</v>
      </c>
      <c r="F549">
        <v>0.61569148936170215</v>
      </c>
    </row>
    <row r="550" spans="1:6" x14ac:dyDescent="0.3">
      <c r="A550" t="s">
        <v>761</v>
      </c>
      <c r="B550" t="s">
        <v>762</v>
      </c>
      <c r="C550">
        <v>644</v>
      </c>
      <c r="D550">
        <v>0.2267080745341615</v>
      </c>
      <c r="E550">
        <v>0.74223602484472051</v>
      </c>
      <c r="F550">
        <v>0.74223602484472051</v>
      </c>
    </row>
    <row r="551" spans="1:6" x14ac:dyDescent="0.3">
      <c r="A551" t="s">
        <v>763</v>
      </c>
      <c r="B551" t="s">
        <v>764</v>
      </c>
      <c r="C551">
        <v>652</v>
      </c>
      <c r="D551">
        <v>0.35582822085889571</v>
      </c>
      <c r="E551">
        <v>0.60122699386503065</v>
      </c>
      <c r="F551">
        <v>0.60122699386503065</v>
      </c>
    </row>
    <row r="552" spans="1:6" x14ac:dyDescent="0.3">
      <c r="A552" t="s">
        <v>765</v>
      </c>
      <c r="B552" t="s">
        <v>766</v>
      </c>
      <c r="C552">
        <v>157</v>
      </c>
      <c r="D552">
        <v>0.43312101910828027</v>
      </c>
      <c r="E552">
        <v>0.54140127388535031</v>
      </c>
      <c r="F552">
        <v>0.54140127388535031</v>
      </c>
    </row>
    <row r="553" spans="1:6" x14ac:dyDescent="0.3">
      <c r="A553" t="s">
        <v>767</v>
      </c>
      <c r="B553" t="s">
        <v>768</v>
      </c>
      <c r="C553">
        <v>395</v>
      </c>
      <c r="D553">
        <v>0.50886075949367093</v>
      </c>
      <c r="E553">
        <v>0.44810126582278481</v>
      </c>
      <c r="F553">
        <v>2.5088607594936709</v>
      </c>
    </row>
    <row r="554" spans="1:6" x14ac:dyDescent="0.3">
      <c r="A554" t="s">
        <v>769</v>
      </c>
      <c r="B554" t="s">
        <v>770</v>
      </c>
      <c r="C554">
        <v>231</v>
      </c>
      <c r="D554">
        <v>0.38961038961038963</v>
      </c>
      <c r="E554">
        <v>0.58874458874458879</v>
      </c>
      <c r="F554">
        <v>0.58874458874458879</v>
      </c>
    </row>
    <row r="555" spans="1:6" x14ac:dyDescent="0.3">
      <c r="A555" t="s">
        <v>771</v>
      </c>
      <c r="B555" t="s">
        <v>772</v>
      </c>
      <c r="C555">
        <v>721</v>
      </c>
      <c r="D555">
        <v>0.48127600554785022</v>
      </c>
      <c r="E555">
        <v>0.47434119278779474</v>
      </c>
      <c r="F555">
        <v>2.4812760055478504</v>
      </c>
    </row>
    <row r="556" spans="1:6" x14ac:dyDescent="0.3">
      <c r="A556" t="s">
        <v>773</v>
      </c>
      <c r="B556" t="s">
        <v>774</v>
      </c>
      <c r="C556">
        <v>141</v>
      </c>
      <c r="D556">
        <v>0.38297872340425532</v>
      </c>
      <c r="E556">
        <v>0.60992907801418439</v>
      </c>
      <c r="F556">
        <v>0.60992907801418439</v>
      </c>
    </row>
    <row r="557" spans="1:6" x14ac:dyDescent="0.3">
      <c r="A557" t="s">
        <v>775</v>
      </c>
      <c r="B557" t="s">
        <v>776</v>
      </c>
      <c r="C557">
        <v>178</v>
      </c>
      <c r="D557">
        <v>0.4438202247191011</v>
      </c>
      <c r="E557">
        <v>0.4943820224719101</v>
      </c>
      <c r="F557">
        <v>0.4943820224719101</v>
      </c>
    </row>
    <row r="558" spans="1:6" x14ac:dyDescent="0.3">
      <c r="A558" t="s">
        <v>777</v>
      </c>
      <c r="B558" t="s">
        <v>778</v>
      </c>
      <c r="C558">
        <v>650</v>
      </c>
      <c r="D558">
        <v>0.37230769230769228</v>
      </c>
      <c r="E558">
        <v>0.58461538461538465</v>
      </c>
      <c r="F558">
        <v>0.58461538461538465</v>
      </c>
    </row>
    <row r="559" spans="1:6" x14ac:dyDescent="0.3">
      <c r="A559" t="s">
        <v>779</v>
      </c>
      <c r="B559" t="s">
        <v>41</v>
      </c>
      <c r="C559">
        <v>3566</v>
      </c>
      <c r="D559">
        <v>0.53841839596186203</v>
      </c>
      <c r="E559">
        <v>0.43662366797532248</v>
      </c>
      <c r="F559">
        <v>2.538418395961862</v>
      </c>
    </row>
    <row r="560" spans="1:6" x14ac:dyDescent="0.3">
      <c r="A560" t="s">
        <v>779</v>
      </c>
      <c r="B560" t="s">
        <v>44</v>
      </c>
      <c r="C560">
        <v>506</v>
      </c>
      <c r="D560">
        <v>0.37351778656126483</v>
      </c>
      <c r="E560">
        <v>0.59288537549407117</v>
      </c>
      <c r="F560">
        <v>0.59288537549407117</v>
      </c>
    </row>
    <row r="561" spans="1:6" x14ac:dyDescent="0.3">
      <c r="A561" t="s">
        <v>779</v>
      </c>
      <c r="B561" t="s">
        <v>46</v>
      </c>
      <c r="C561">
        <v>2</v>
      </c>
      <c r="D561">
        <v>1</v>
      </c>
      <c r="E561">
        <v>0</v>
      </c>
      <c r="F561">
        <v>3</v>
      </c>
    </row>
    <row r="562" spans="1:6" x14ac:dyDescent="0.3">
      <c r="A562" t="s">
        <v>780</v>
      </c>
      <c r="B562" t="s">
        <v>49</v>
      </c>
      <c r="C562">
        <v>5429</v>
      </c>
      <c r="D562">
        <v>0.39473199484251242</v>
      </c>
      <c r="E562">
        <v>0.57137594400442071</v>
      </c>
      <c r="F562">
        <v>0.57137594400442071</v>
      </c>
    </row>
    <row r="563" spans="1:6" x14ac:dyDescent="0.3">
      <c r="D563" t="s">
        <v>3000</v>
      </c>
      <c r="E563" t="s">
        <v>3000</v>
      </c>
      <c r="F563" t="s">
        <v>3000</v>
      </c>
    </row>
    <row r="564" spans="1:6" x14ac:dyDescent="0.3">
      <c r="A564" t="s">
        <v>781</v>
      </c>
      <c r="B564" t="s">
        <v>782</v>
      </c>
      <c r="C564">
        <v>59</v>
      </c>
      <c r="D564">
        <v>0.32203389830508472</v>
      </c>
      <c r="E564">
        <v>0.61016949152542377</v>
      </c>
      <c r="F564">
        <v>0.61016949152542377</v>
      </c>
    </row>
    <row r="565" spans="1:6" x14ac:dyDescent="0.3">
      <c r="A565" t="s">
        <v>784</v>
      </c>
      <c r="B565" t="s">
        <v>785</v>
      </c>
      <c r="C565">
        <v>621</v>
      </c>
      <c r="D565">
        <v>0.31078904991948469</v>
      </c>
      <c r="E565">
        <v>0.65861513687600648</v>
      </c>
      <c r="F565">
        <v>0.65861513687600648</v>
      </c>
    </row>
    <row r="566" spans="1:6" x14ac:dyDescent="0.3">
      <c r="A566" t="s">
        <v>786</v>
      </c>
      <c r="B566" t="s">
        <v>787</v>
      </c>
      <c r="C566">
        <v>36</v>
      </c>
      <c r="D566">
        <v>0.1111111111111111</v>
      </c>
      <c r="E566">
        <v>0.86111111111111116</v>
      </c>
      <c r="F566">
        <v>0.86111111111111116</v>
      </c>
    </row>
    <row r="567" spans="1:6" x14ac:dyDescent="0.3">
      <c r="A567" t="s">
        <v>788</v>
      </c>
      <c r="B567" t="s">
        <v>789</v>
      </c>
      <c r="C567">
        <v>817</v>
      </c>
      <c r="D567">
        <v>0.33659730722154224</v>
      </c>
      <c r="E567">
        <v>0.63157894736842102</v>
      </c>
      <c r="F567">
        <v>0.63157894736842102</v>
      </c>
    </row>
    <row r="568" spans="1:6" x14ac:dyDescent="0.3">
      <c r="A568" t="s">
        <v>790</v>
      </c>
      <c r="B568" t="s">
        <v>791</v>
      </c>
      <c r="C568">
        <v>832</v>
      </c>
      <c r="D568">
        <v>0.34615384615384615</v>
      </c>
      <c r="E568">
        <v>0.62620192307692313</v>
      </c>
      <c r="F568">
        <v>0.62620192307692313</v>
      </c>
    </row>
    <row r="569" spans="1:6" x14ac:dyDescent="0.3">
      <c r="A569" t="s">
        <v>792</v>
      </c>
      <c r="B569" t="s">
        <v>793</v>
      </c>
      <c r="C569">
        <v>1361</v>
      </c>
      <c r="D569">
        <v>0.31667891256429098</v>
      </c>
      <c r="E569">
        <v>0.65466568699485672</v>
      </c>
      <c r="F569">
        <v>0.65466568699485672</v>
      </c>
    </row>
    <row r="570" spans="1:6" x14ac:dyDescent="0.3">
      <c r="A570" t="s">
        <v>794</v>
      </c>
      <c r="B570" t="s">
        <v>795</v>
      </c>
      <c r="C570">
        <v>64</v>
      </c>
      <c r="D570">
        <v>0.40625</v>
      </c>
      <c r="E570">
        <v>0.546875</v>
      </c>
      <c r="F570">
        <v>0.546875</v>
      </c>
    </row>
    <row r="571" spans="1:6" x14ac:dyDescent="0.3">
      <c r="A571" t="s">
        <v>796</v>
      </c>
      <c r="B571" t="s">
        <v>797</v>
      </c>
      <c r="C571">
        <v>58</v>
      </c>
      <c r="D571">
        <v>0.60344827586206895</v>
      </c>
      <c r="E571">
        <v>0.36206896551724138</v>
      </c>
      <c r="F571">
        <v>2.603448275862069</v>
      </c>
    </row>
    <row r="572" spans="1:6" x14ac:dyDescent="0.3">
      <c r="A572" t="s">
        <v>798</v>
      </c>
      <c r="B572" t="s">
        <v>799</v>
      </c>
      <c r="C572">
        <v>76</v>
      </c>
      <c r="D572">
        <v>0.23684210526315788</v>
      </c>
      <c r="E572">
        <v>0.73684210526315785</v>
      </c>
      <c r="F572">
        <v>0.73684210526315785</v>
      </c>
    </row>
    <row r="573" spans="1:6" x14ac:dyDescent="0.3">
      <c r="A573" t="s">
        <v>800</v>
      </c>
      <c r="B573" t="s">
        <v>801</v>
      </c>
      <c r="C573">
        <v>105</v>
      </c>
      <c r="D573">
        <v>0.39047619047619048</v>
      </c>
      <c r="E573">
        <v>0.59047619047619049</v>
      </c>
      <c r="F573">
        <v>0.59047619047619049</v>
      </c>
    </row>
    <row r="574" spans="1:6" x14ac:dyDescent="0.3">
      <c r="A574" t="s">
        <v>803</v>
      </c>
      <c r="B574" t="s">
        <v>804</v>
      </c>
      <c r="C574">
        <v>56</v>
      </c>
      <c r="D574">
        <v>0.2857142857142857</v>
      </c>
      <c r="E574">
        <v>0.6607142857142857</v>
      </c>
      <c r="F574">
        <v>0.6607142857142857</v>
      </c>
    </row>
    <row r="575" spans="1:6" x14ac:dyDescent="0.3">
      <c r="A575" t="s">
        <v>805</v>
      </c>
      <c r="B575" t="s">
        <v>806</v>
      </c>
      <c r="C575">
        <v>14</v>
      </c>
      <c r="D575">
        <v>0.35714285714285715</v>
      </c>
      <c r="E575">
        <v>0.42857142857142855</v>
      </c>
      <c r="F575">
        <v>0.42857142857142855</v>
      </c>
    </row>
    <row r="576" spans="1:6" x14ac:dyDescent="0.3">
      <c r="A576" t="s">
        <v>807</v>
      </c>
      <c r="B576" t="s">
        <v>808</v>
      </c>
      <c r="C576">
        <v>55</v>
      </c>
      <c r="D576">
        <v>0.63636363636363635</v>
      </c>
      <c r="E576">
        <v>0.36363636363636365</v>
      </c>
      <c r="F576">
        <v>2.6363636363636362</v>
      </c>
    </row>
    <row r="577" spans="1:6" x14ac:dyDescent="0.3">
      <c r="A577" t="s">
        <v>809</v>
      </c>
      <c r="B577" t="s">
        <v>810</v>
      </c>
      <c r="C577">
        <v>18</v>
      </c>
      <c r="D577">
        <v>0.16666666666666666</v>
      </c>
      <c r="E577">
        <v>0.77777777777777779</v>
      </c>
      <c r="F577">
        <v>0.77777777777777779</v>
      </c>
    </row>
    <row r="578" spans="1:6" x14ac:dyDescent="0.3">
      <c r="A578" t="s">
        <v>811</v>
      </c>
      <c r="B578" t="s">
        <v>41</v>
      </c>
      <c r="C578">
        <v>1920</v>
      </c>
      <c r="D578">
        <v>0.35677083333333331</v>
      </c>
      <c r="E578">
        <v>0.61093750000000002</v>
      </c>
      <c r="F578">
        <v>0.61093750000000002</v>
      </c>
    </row>
    <row r="579" spans="1:6" x14ac:dyDescent="0.3">
      <c r="A579" t="s">
        <v>811</v>
      </c>
      <c r="B579" t="s">
        <v>44</v>
      </c>
      <c r="C579">
        <v>579</v>
      </c>
      <c r="D579">
        <v>0.32469775474956825</v>
      </c>
      <c r="E579">
        <v>0.64421416234887741</v>
      </c>
      <c r="F579">
        <v>0.64421416234887741</v>
      </c>
    </row>
    <row r="580" spans="1:6" x14ac:dyDescent="0.3">
      <c r="A580" t="s">
        <v>811</v>
      </c>
      <c r="B580" t="s">
        <v>46</v>
      </c>
      <c r="C580">
        <v>2</v>
      </c>
      <c r="D580">
        <v>1</v>
      </c>
      <c r="E580">
        <v>0</v>
      </c>
      <c r="F580">
        <v>3</v>
      </c>
    </row>
    <row r="581" spans="1:6" x14ac:dyDescent="0.3">
      <c r="A581" t="s">
        <v>812</v>
      </c>
      <c r="B581" t="s">
        <v>49</v>
      </c>
      <c r="C581">
        <v>4172</v>
      </c>
      <c r="D581">
        <v>0.3329338446788111</v>
      </c>
      <c r="E581">
        <v>0.63638542665388298</v>
      </c>
      <c r="F581">
        <v>0.63638542665388298</v>
      </c>
    </row>
    <row r="582" spans="1:6" x14ac:dyDescent="0.3">
      <c r="A582" t="s">
        <v>813</v>
      </c>
      <c r="B582" t="s">
        <v>52</v>
      </c>
      <c r="C582">
        <v>2352.3307766059443</v>
      </c>
      <c r="D582">
        <v>0.349860055977609</v>
      </c>
      <c r="E582">
        <v>0.61815273890443823</v>
      </c>
      <c r="F582">
        <v>0.61815273890443823</v>
      </c>
    </row>
    <row r="583" spans="1:6" x14ac:dyDescent="0.3">
      <c r="A583" t="s">
        <v>813</v>
      </c>
      <c r="B583" t="s">
        <v>52</v>
      </c>
      <c r="C583">
        <v>148.66922339405562</v>
      </c>
      <c r="D583">
        <v>0.34986005597760894</v>
      </c>
      <c r="E583">
        <v>0.61815273890443823</v>
      </c>
      <c r="F583">
        <v>0.61815273890443823</v>
      </c>
    </row>
    <row r="584" spans="1:6" x14ac:dyDescent="0.3">
      <c r="A584" t="s">
        <v>814</v>
      </c>
      <c r="B584" t="s">
        <v>54</v>
      </c>
      <c r="C584">
        <v>2352.3307766059447</v>
      </c>
      <c r="D584">
        <v>0.3454175466708671</v>
      </c>
      <c r="E584">
        <v>0.62294977912109539</v>
      </c>
      <c r="F584">
        <v>0.62294977912109539</v>
      </c>
    </row>
    <row r="585" spans="1:6" x14ac:dyDescent="0.3">
      <c r="A585" t="s">
        <v>814</v>
      </c>
      <c r="B585" t="s">
        <v>54</v>
      </c>
      <c r="C585">
        <v>148.66922339405562</v>
      </c>
      <c r="D585">
        <v>0.42015201775041078</v>
      </c>
      <c r="E585">
        <v>0.54225118321829713</v>
      </c>
      <c r="F585">
        <v>0.54225118321829713</v>
      </c>
    </row>
    <row r="586" spans="1:6" x14ac:dyDescent="0.3">
      <c r="D586" t="s">
        <v>3000</v>
      </c>
      <c r="E586" t="s">
        <v>3000</v>
      </c>
      <c r="F586" t="s">
        <v>3000</v>
      </c>
    </row>
    <row r="587" spans="1:6" x14ac:dyDescent="0.3">
      <c r="A587" t="s">
        <v>815</v>
      </c>
      <c r="B587" t="s">
        <v>816</v>
      </c>
      <c r="C587">
        <v>132</v>
      </c>
      <c r="D587">
        <v>0.42424242424242425</v>
      </c>
      <c r="E587">
        <v>0.53030303030303028</v>
      </c>
      <c r="F587">
        <v>0.53030303030303028</v>
      </c>
    </row>
    <row r="588" spans="1:6" x14ac:dyDescent="0.3">
      <c r="A588" t="s">
        <v>818</v>
      </c>
      <c r="B588" t="s">
        <v>819</v>
      </c>
      <c r="C588">
        <v>44</v>
      </c>
      <c r="D588">
        <v>0.5</v>
      </c>
      <c r="E588">
        <v>0.47727272727272729</v>
      </c>
      <c r="F588">
        <v>2.5</v>
      </c>
    </row>
    <row r="589" spans="1:6" x14ac:dyDescent="0.3">
      <c r="A589" t="s">
        <v>821</v>
      </c>
      <c r="B589" t="s">
        <v>822</v>
      </c>
      <c r="C589">
        <v>29</v>
      </c>
      <c r="D589">
        <v>0.72413793103448276</v>
      </c>
      <c r="E589">
        <v>0.2413793103448276</v>
      </c>
      <c r="F589">
        <v>2.7241379310344827</v>
      </c>
    </row>
    <row r="590" spans="1:6" x14ac:dyDescent="0.3">
      <c r="A590" t="s">
        <v>824</v>
      </c>
      <c r="B590" t="s">
        <v>825</v>
      </c>
      <c r="C590">
        <v>825</v>
      </c>
      <c r="D590">
        <v>0.47393939393939394</v>
      </c>
      <c r="E590">
        <v>0.48848484848484847</v>
      </c>
      <c r="F590">
        <v>0.48848484848484847</v>
      </c>
    </row>
    <row r="591" spans="1:6" x14ac:dyDescent="0.3">
      <c r="A591" t="s">
        <v>826</v>
      </c>
      <c r="B591" t="s">
        <v>827</v>
      </c>
      <c r="C591">
        <v>19</v>
      </c>
      <c r="D591">
        <v>0.21052631578947367</v>
      </c>
      <c r="E591">
        <v>0.78947368421052633</v>
      </c>
      <c r="F591">
        <v>0.78947368421052633</v>
      </c>
    </row>
    <row r="592" spans="1:6" x14ac:dyDescent="0.3">
      <c r="A592" t="s">
        <v>828</v>
      </c>
      <c r="B592" t="s">
        <v>829</v>
      </c>
      <c r="C592">
        <v>22</v>
      </c>
      <c r="D592">
        <v>0.36363636363636365</v>
      </c>
      <c r="E592">
        <v>0.63636363636363635</v>
      </c>
      <c r="F592">
        <v>0.63636363636363635</v>
      </c>
    </row>
    <row r="593" spans="1:6" x14ac:dyDescent="0.3">
      <c r="A593" t="s">
        <v>830</v>
      </c>
      <c r="B593" t="s">
        <v>831</v>
      </c>
      <c r="C593">
        <v>33</v>
      </c>
      <c r="D593">
        <v>0.27272727272727271</v>
      </c>
      <c r="E593">
        <v>0.66666666666666663</v>
      </c>
      <c r="F593">
        <v>0.66666666666666663</v>
      </c>
    </row>
    <row r="594" spans="1:6" x14ac:dyDescent="0.3">
      <c r="A594" t="s">
        <v>832</v>
      </c>
      <c r="B594" t="s">
        <v>820</v>
      </c>
      <c r="C594">
        <v>797</v>
      </c>
      <c r="D594">
        <v>0.4592220828105395</v>
      </c>
      <c r="E594">
        <v>0.51568381430363863</v>
      </c>
      <c r="F594">
        <v>0.51568381430363863</v>
      </c>
    </row>
    <row r="595" spans="1:6" x14ac:dyDescent="0.3">
      <c r="A595" t="s">
        <v>833</v>
      </c>
      <c r="B595" t="s">
        <v>834</v>
      </c>
      <c r="C595">
        <v>18</v>
      </c>
      <c r="D595">
        <v>0</v>
      </c>
      <c r="E595">
        <v>0.83333333333333337</v>
      </c>
      <c r="F595">
        <v>0.83333333333333337</v>
      </c>
    </row>
    <row r="596" spans="1:6" x14ac:dyDescent="0.3">
      <c r="A596" t="s">
        <v>835</v>
      </c>
      <c r="B596" t="s">
        <v>836</v>
      </c>
      <c r="C596">
        <v>41</v>
      </c>
      <c r="D596">
        <v>0.29268292682926828</v>
      </c>
      <c r="E596">
        <v>0.70731707317073167</v>
      </c>
      <c r="F596">
        <v>0.70731707317073167</v>
      </c>
    </row>
    <row r="597" spans="1:6" x14ac:dyDescent="0.3">
      <c r="A597" t="s">
        <v>837</v>
      </c>
      <c r="B597" t="s">
        <v>838</v>
      </c>
      <c r="C597">
        <v>149</v>
      </c>
      <c r="D597">
        <v>0.2348993288590604</v>
      </c>
      <c r="E597">
        <v>0.72483221476510062</v>
      </c>
      <c r="F597">
        <v>0.72483221476510062</v>
      </c>
    </row>
    <row r="598" spans="1:6" x14ac:dyDescent="0.3">
      <c r="A598" t="s">
        <v>839</v>
      </c>
      <c r="B598" t="s">
        <v>840</v>
      </c>
      <c r="C598">
        <v>172</v>
      </c>
      <c r="D598">
        <v>0.22093023255813954</v>
      </c>
      <c r="E598">
        <v>0.7441860465116279</v>
      </c>
      <c r="F598">
        <v>0.7441860465116279</v>
      </c>
    </row>
    <row r="599" spans="1:6" x14ac:dyDescent="0.3">
      <c r="A599" t="s">
        <v>842</v>
      </c>
      <c r="B599" t="s">
        <v>843</v>
      </c>
      <c r="C599">
        <v>60</v>
      </c>
      <c r="D599">
        <v>0.26666666666666666</v>
      </c>
      <c r="E599">
        <v>0.71666666666666667</v>
      </c>
      <c r="F599">
        <v>0.71666666666666667</v>
      </c>
    </row>
    <row r="600" spans="1:6" x14ac:dyDescent="0.3">
      <c r="A600" t="s">
        <v>844</v>
      </c>
      <c r="B600" t="s">
        <v>845</v>
      </c>
      <c r="C600">
        <v>115</v>
      </c>
      <c r="D600">
        <v>0.21739130434782608</v>
      </c>
      <c r="E600">
        <v>0.73913043478260865</v>
      </c>
      <c r="F600">
        <v>0.73913043478260865</v>
      </c>
    </row>
    <row r="601" spans="1:6" x14ac:dyDescent="0.3">
      <c r="A601" t="s">
        <v>846</v>
      </c>
      <c r="B601" t="s">
        <v>847</v>
      </c>
      <c r="C601">
        <v>193</v>
      </c>
      <c r="D601">
        <v>0.30569948186528495</v>
      </c>
      <c r="E601">
        <v>0.65803108808290156</v>
      </c>
      <c r="F601">
        <v>0.65803108808290156</v>
      </c>
    </row>
    <row r="602" spans="1:6" x14ac:dyDescent="0.3">
      <c r="A602" t="s">
        <v>848</v>
      </c>
      <c r="B602" t="s">
        <v>849</v>
      </c>
      <c r="C602">
        <v>169</v>
      </c>
      <c r="D602">
        <v>0.65088757396449703</v>
      </c>
      <c r="E602">
        <v>0.28994082840236685</v>
      </c>
      <c r="F602">
        <v>2.6508875739644973</v>
      </c>
    </row>
    <row r="603" spans="1:6" x14ac:dyDescent="0.3">
      <c r="A603" t="s">
        <v>850</v>
      </c>
      <c r="B603" t="s">
        <v>851</v>
      </c>
      <c r="C603">
        <v>41</v>
      </c>
      <c r="D603">
        <v>0.29268292682926828</v>
      </c>
      <c r="E603">
        <v>0.70731707317073167</v>
      </c>
      <c r="F603">
        <v>0.70731707317073167</v>
      </c>
    </row>
    <row r="604" spans="1:6" x14ac:dyDescent="0.3">
      <c r="A604" t="s">
        <v>852</v>
      </c>
      <c r="B604" t="s">
        <v>853</v>
      </c>
      <c r="C604">
        <v>188</v>
      </c>
      <c r="D604">
        <v>0.25531914893617019</v>
      </c>
      <c r="E604">
        <v>0.71276595744680848</v>
      </c>
      <c r="F604">
        <v>0.71276595744680848</v>
      </c>
    </row>
    <row r="605" spans="1:6" x14ac:dyDescent="0.3">
      <c r="A605" t="s">
        <v>854</v>
      </c>
      <c r="B605" t="s">
        <v>855</v>
      </c>
      <c r="C605">
        <v>24</v>
      </c>
      <c r="D605">
        <v>0.20833333333333334</v>
      </c>
      <c r="E605">
        <v>0.79166666666666663</v>
      </c>
      <c r="F605">
        <v>0.79166666666666663</v>
      </c>
    </row>
    <row r="606" spans="1:6" x14ac:dyDescent="0.3">
      <c r="A606" t="s">
        <v>856</v>
      </c>
      <c r="B606" t="s">
        <v>857</v>
      </c>
      <c r="C606">
        <v>37</v>
      </c>
      <c r="D606">
        <v>0.48648648648648651</v>
      </c>
      <c r="E606">
        <v>0.51351351351351349</v>
      </c>
      <c r="F606">
        <v>0.51351351351351349</v>
      </c>
    </row>
    <row r="607" spans="1:6" x14ac:dyDescent="0.3">
      <c r="A607" t="s">
        <v>858</v>
      </c>
      <c r="B607" t="s">
        <v>859</v>
      </c>
      <c r="C607">
        <v>133</v>
      </c>
      <c r="D607">
        <v>0.32330827067669171</v>
      </c>
      <c r="E607">
        <v>0.63909774436090228</v>
      </c>
      <c r="F607">
        <v>0.63909774436090228</v>
      </c>
    </row>
    <row r="608" spans="1:6" x14ac:dyDescent="0.3">
      <c r="A608" t="s">
        <v>860</v>
      </c>
      <c r="B608" t="s">
        <v>861</v>
      </c>
      <c r="C608">
        <v>225</v>
      </c>
      <c r="D608">
        <v>0.27111111111111114</v>
      </c>
      <c r="E608">
        <v>0.71111111111111114</v>
      </c>
      <c r="F608">
        <v>0.71111111111111114</v>
      </c>
    </row>
    <row r="609" spans="1:6" x14ac:dyDescent="0.3">
      <c r="A609" t="s">
        <v>862</v>
      </c>
      <c r="B609" t="s">
        <v>41</v>
      </c>
      <c r="C609">
        <v>1021</v>
      </c>
      <c r="D609">
        <v>0.43878550440744368</v>
      </c>
      <c r="E609">
        <v>0.54358472086190013</v>
      </c>
      <c r="F609">
        <v>0.54358472086190013</v>
      </c>
    </row>
    <row r="610" spans="1:6" x14ac:dyDescent="0.3">
      <c r="A610" t="s">
        <v>862</v>
      </c>
      <c r="B610" t="s">
        <v>44</v>
      </c>
      <c r="C610">
        <v>178</v>
      </c>
      <c r="D610">
        <v>0.34269662921348315</v>
      </c>
      <c r="E610">
        <v>0.6348314606741573</v>
      </c>
      <c r="F610">
        <v>0.6348314606741573</v>
      </c>
    </row>
    <row r="611" spans="1:6" x14ac:dyDescent="0.3">
      <c r="A611" t="s">
        <v>862</v>
      </c>
      <c r="B611" t="s">
        <v>46</v>
      </c>
      <c r="C611">
        <v>0</v>
      </c>
      <c r="D611" t="e">
        <v>#DIV/0!</v>
      </c>
      <c r="E611" t="e">
        <v>#DIV/0!</v>
      </c>
      <c r="F611">
        <v>10</v>
      </c>
    </row>
    <row r="612" spans="1:6" x14ac:dyDescent="0.3">
      <c r="A612" t="s">
        <v>863</v>
      </c>
      <c r="B612" t="s">
        <v>49</v>
      </c>
      <c r="C612">
        <v>3466</v>
      </c>
      <c r="D612">
        <v>0.39209463358338142</v>
      </c>
      <c r="E612">
        <v>0.57501442585112517</v>
      </c>
      <c r="F612">
        <v>0.57501442585112517</v>
      </c>
    </row>
    <row r="613" spans="1:6" x14ac:dyDescent="0.3">
      <c r="A613" t="s">
        <v>864</v>
      </c>
      <c r="B613" t="s">
        <v>52</v>
      </c>
      <c r="C613">
        <v>173.65781881130985</v>
      </c>
      <c r="D613">
        <v>0.42452043369474557</v>
      </c>
      <c r="E613">
        <v>0.55713094245204331</v>
      </c>
      <c r="F613">
        <v>0.55713094245204331</v>
      </c>
    </row>
    <row r="614" spans="1:6" x14ac:dyDescent="0.3">
      <c r="A614" t="s">
        <v>864</v>
      </c>
      <c r="B614" t="s">
        <v>52</v>
      </c>
      <c r="C614">
        <v>509.55770340450078</v>
      </c>
      <c r="D614">
        <v>0.42452043369474562</v>
      </c>
      <c r="E614">
        <v>0.55713094245204342</v>
      </c>
      <c r="F614">
        <v>0.55713094245204342</v>
      </c>
    </row>
    <row r="615" spans="1:6" x14ac:dyDescent="0.3">
      <c r="A615" t="s">
        <v>864</v>
      </c>
      <c r="B615" t="s">
        <v>52</v>
      </c>
      <c r="C615">
        <v>354.2342758222735</v>
      </c>
      <c r="D615">
        <v>0.42452043369474557</v>
      </c>
      <c r="E615">
        <v>0.55713094245204331</v>
      </c>
      <c r="F615">
        <v>0.55713094245204331</v>
      </c>
    </row>
    <row r="616" spans="1:6" x14ac:dyDescent="0.3">
      <c r="A616" t="s">
        <v>864</v>
      </c>
      <c r="B616" t="s">
        <v>52</v>
      </c>
      <c r="C616">
        <v>26.98268897864974</v>
      </c>
      <c r="D616">
        <v>0.42452043369474557</v>
      </c>
      <c r="E616">
        <v>0.55713094245204331</v>
      </c>
      <c r="F616">
        <v>0.55713094245204331</v>
      </c>
    </row>
    <row r="617" spans="1:6" x14ac:dyDescent="0.3">
      <c r="A617" t="s">
        <v>864</v>
      </c>
      <c r="B617" t="s">
        <v>52</v>
      </c>
      <c r="C617">
        <v>134.56751298326603</v>
      </c>
      <c r="D617">
        <v>0.42452043369474557</v>
      </c>
      <c r="E617">
        <v>0.55713094245204331</v>
      </c>
      <c r="F617">
        <v>0.55713094245204331</v>
      </c>
    </row>
    <row r="618" spans="1:6" x14ac:dyDescent="0.3">
      <c r="A618" t="s">
        <v>865</v>
      </c>
      <c r="B618" t="s">
        <v>54</v>
      </c>
      <c r="C618">
        <v>173.65781881130982</v>
      </c>
      <c r="D618">
        <v>0.32724651724283832</v>
      </c>
      <c r="E618">
        <v>0.64745516201924491</v>
      </c>
      <c r="F618">
        <v>0.64745516201924491</v>
      </c>
    </row>
    <row r="619" spans="1:6" x14ac:dyDescent="0.3">
      <c r="A619" t="s">
        <v>865</v>
      </c>
      <c r="B619" t="s">
        <v>54</v>
      </c>
      <c r="C619">
        <v>509.55770340450084</v>
      </c>
      <c r="D619">
        <v>0.45333550819011498</v>
      </c>
      <c r="E619">
        <v>0.53337245685889523</v>
      </c>
      <c r="F619">
        <v>0.53337245685889523</v>
      </c>
    </row>
    <row r="620" spans="1:6" x14ac:dyDescent="0.3">
      <c r="A620" t="s">
        <v>865</v>
      </c>
      <c r="B620" t="s">
        <v>54</v>
      </c>
      <c r="C620">
        <v>354.23427582227345</v>
      </c>
      <c r="D620">
        <v>0.49433986261136426</v>
      </c>
      <c r="E620">
        <v>0.48406964160091825</v>
      </c>
      <c r="F620">
        <v>2.4943398626113642</v>
      </c>
    </row>
    <row r="621" spans="1:6" x14ac:dyDescent="0.3">
      <c r="A621" t="s">
        <v>865</v>
      </c>
      <c r="B621" t="s">
        <v>54</v>
      </c>
      <c r="C621">
        <v>26.98268897864974</v>
      </c>
      <c r="D621">
        <v>0.23755400523956929</v>
      </c>
      <c r="E621">
        <v>0.73852677301117464</v>
      </c>
      <c r="F621">
        <v>0.73852677301117464</v>
      </c>
    </row>
    <row r="622" spans="1:6" x14ac:dyDescent="0.3">
      <c r="A622" t="s">
        <v>865</v>
      </c>
      <c r="B622" t="s">
        <v>54</v>
      </c>
      <c r="C622">
        <v>134.567512983266</v>
      </c>
      <c r="D622">
        <v>0.29463659702653128</v>
      </c>
      <c r="E622">
        <v>0.68648669654950434</v>
      </c>
      <c r="F622">
        <v>0.68648669654950434</v>
      </c>
    </row>
    <row r="623" spans="1:6" x14ac:dyDescent="0.3">
      <c r="D623" t="s">
        <v>3000</v>
      </c>
      <c r="E623" t="s">
        <v>3000</v>
      </c>
      <c r="F623" t="s">
        <v>3000</v>
      </c>
    </row>
    <row r="624" spans="1:6" x14ac:dyDescent="0.3">
      <c r="A624" t="s">
        <v>866</v>
      </c>
      <c r="B624" t="s">
        <v>867</v>
      </c>
      <c r="C624">
        <v>144</v>
      </c>
      <c r="D624">
        <v>0.56944444444444442</v>
      </c>
      <c r="E624">
        <v>0.38194444444444442</v>
      </c>
      <c r="F624">
        <v>2.5694444444444446</v>
      </c>
    </row>
    <row r="625" spans="1:6" x14ac:dyDescent="0.3">
      <c r="A625" t="s">
        <v>868</v>
      </c>
      <c r="B625" t="s">
        <v>869</v>
      </c>
      <c r="C625">
        <v>103</v>
      </c>
      <c r="D625">
        <v>0.71844660194174759</v>
      </c>
      <c r="E625">
        <v>0.24271844660194175</v>
      </c>
      <c r="F625">
        <v>2.7184466019417477</v>
      </c>
    </row>
    <row r="626" spans="1:6" x14ac:dyDescent="0.3">
      <c r="A626" t="s">
        <v>870</v>
      </c>
      <c r="B626" t="s">
        <v>871</v>
      </c>
      <c r="C626">
        <v>69</v>
      </c>
      <c r="D626">
        <v>0.53623188405797106</v>
      </c>
      <c r="E626">
        <v>0.37681159420289856</v>
      </c>
      <c r="F626">
        <v>2.5362318840579712</v>
      </c>
    </row>
    <row r="627" spans="1:6" x14ac:dyDescent="0.3">
      <c r="A627" t="s">
        <v>872</v>
      </c>
      <c r="B627" t="s">
        <v>873</v>
      </c>
      <c r="C627">
        <v>260</v>
      </c>
      <c r="D627">
        <v>0.52307692307692311</v>
      </c>
      <c r="E627">
        <v>0.43846153846153846</v>
      </c>
      <c r="F627">
        <v>2.523076923076923</v>
      </c>
    </row>
    <row r="628" spans="1:6" x14ac:dyDescent="0.3">
      <c r="A628" t="s">
        <v>874</v>
      </c>
      <c r="B628" t="s">
        <v>875</v>
      </c>
      <c r="C628">
        <v>701</v>
      </c>
      <c r="D628">
        <v>0.52781740370898711</v>
      </c>
      <c r="E628">
        <v>0.44507845934379459</v>
      </c>
      <c r="F628">
        <v>2.5278174037089869</v>
      </c>
    </row>
    <row r="629" spans="1:6" x14ac:dyDescent="0.3">
      <c r="A629" t="s">
        <v>876</v>
      </c>
      <c r="B629" t="s">
        <v>877</v>
      </c>
      <c r="C629">
        <v>433</v>
      </c>
      <c r="D629">
        <v>0.55196304849884525</v>
      </c>
      <c r="E629">
        <v>0.41570438799076215</v>
      </c>
      <c r="F629">
        <v>2.5519630484988451</v>
      </c>
    </row>
    <row r="630" spans="1:6" x14ac:dyDescent="0.3">
      <c r="A630" t="s">
        <v>878</v>
      </c>
      <c r="B630" t="s">
        <v>879</v>
      </c>
      <c r="C630">
        <v>134</v>
      </c>
      <c r="D630">
        <v>0.62686567164179108</v>
      </c>
      <c r="E630">
        <v>0.32089552238805968</v>
      </c>
      <c r="F630">
        <v>2.6268656716417911</v>
      </c>
    </row>
    <row r="631" spans="1:6" x14ac:dyDescent="0.3">
      <c r="A631" t="s">
        <v>880</v>
      </c>
      <c r="B631" t="s">
        <v>881</v>
      </c>
      <c r="C631">
        <v>91</v>
      </c>
      <c r="D631">
        <v>0.40659340659340659</v>
      </c>
      <c r="E631">
        <v>0.5494505494505495</v>
      </c>
      <c r="F631">
        <v>0.5494505494505495</v>
      </c>
    </row>
    <row r="632" spans="1:6" x14ac:dyDescent="0.3">
      <c r="A632" t="s">
        <v>882</v>
      </c>
      <c r="B632" t="s">
        <v>883</v>
      </c>
      <c r="C632">
        <v>88</v>
      </c>
      <c r="D632">
        <v>0.375</v>
      </c>
      <c r="E632">
        <v>0.60227272727272729</v>
      </c>
      <c r="F632">
        <v>0.60227272727272729</v>
      </c>
    </row>
    <row r="633" spans="1:6" x14ac:dyDescent="0.3">
      <c r="A633" t="s">
        <v>884</v>
      </c>
      <c r="B633" t="s">
        <v>885</v>
      </c>
      <c r="C633">
        <v>61</v>
      </c>
      <c r="D633">
        <v>0.32786885245901637</v>
      </c>
      <c r="E633">
        <v>0.62295081967213117</v>
      </c>
      <c r="F633">
        <v>0.62295081967213117</v>
      </c>
    </row>
    <row r="634" spans="1:6" x14ac:dyDescent="0.3">
      <c r="A634" t="s">
        <v>886</v>
      </c>
      <c r="B634" t="s">
        <v>887</v>
      </c>
      <c r="C634">
        <v>109</v>
      </c>
      <c r="D634">
        <v>0.59633027522935778</v>
      </c>
      <c r="E634">
        <v>0.37614678899082571</v>
      </c>
      <c r="F634">
        <v>2.5963302752293576</v>
      </c>
    </row>
    <row r="635" spans="1:6" x14ac:dyDescent="0.3">
      <c r="A635" t="s">
        <v>888</v>
      </c>
      <c r="B635" t="s">
        <v>889</v>
      </c>
      <c r="C635">
        <v>140</v>
      </c>
      <c r="D635">
        <v>0.56428571428571428</v>
      </c>
      <c r="E635">
        <v>0.37857142857142856</v>
      </c>
      <c r="F635">
        <v>2.5642857142857141</v>
      </c>
    </row>
    <row r="636" spans="1:6" x14ac:dyDescent="0.3">
      <c r="A636" t="s">
        <v>890</v>
      </c>
      <c r="B636" t="s">
        <v>891</v>
      </c>
      <c r="C636">
        <v>119</v>
      </c>
      <c r="D636">
        <v>0.24369747899159663</v>
      </c>
      <c r="E636">
        <v>0.7142857142857143</v>
      </c>
      <c r="F636">
        <v>0.7142857142857143</v>
      </c>
    </row>
    <row r="637" spans="1:6" x14ac:dyDescent="0.3">
      <c r="A637" t="s">
        <v>892</v>
      </c>
      <c r="B637" t="s">
        <v>893</v>
      </c>
      <c r="C637">
        <v>155</v>
      </c>
      <c r="D637">
        <v>0.4838709677419355</v>
      </c>
      <c r="E637">
        <v>0.41935483870967744</v>
      </c>
      <c r="F637">
        <v>2.4838709677419355</v>
      </c>
    </row>
    <row r="638" spans="1:6" x14ac:dyDescent="0.3">
      <c r="A638" t="s">
        <v>894</v>
      </c>
      <c r="B638" t="s">
        <v>895</v>
      </c>
      <c r="C638">
        <v>104</v>
      </c>
      <c r="D638">
        <v>0.49038461538461536</v>
      </c>
      <c r="E638">
        <v>0.48076923076923078</v>
      </c>
      <c r="F638">
        <v>2.4903846153846154</v>
      </c>
    </row>
    <row r="639" spans="1:6" x14ac:dyDescent="0.3">
      <c r="A639" t="s">
        <v>896</v>
      </c>
      <c r="B639" t="s">
        <v>897</v>
      </c>
      <c r="C639">
        <v>91</v>
      </c>
      <c r="D639">
        <v>0.40659340659340659</v>
      </c>
      <c r="E639">
        <v>0.49450549450549453</v>
      </c>
      <c r="F639">
        <v>0.49450549450549453</v>
      </c>
    </row>
    <row r="640" spans="1:6" x14ac:dyDescent="0.3">
      <c r="A640" t="s">
        <v>898</v>
      </c>
      <c r="B640" t="s">
        <v>899</v>
      </c>
      <c r="C640">
        <v>72</v>
      </c>
      <c r="D640">
        <v>0.34722222222222221</v>
      </c>
      <c r="E640">
        <v>0.63888888888888884</v>
      </c>
      <c r="F640">
        <v>0.63888888888888884</v>
      </c>
    </row>
    <row r="641" spans="1:6" x14ac:dyDescent="0.3">
      <c r="A641" t="s">
        <v>900</v>
      </c>
      <c r="B641" t="s">
        <v>901</v>
      </c>
      <c r="C641">
        <v>80</v>
      </c>
      <c r="D641">
        <v>0.61250000000000004</v>
      </c>
      <c r="E641">
        <v>0.38750000000000001</v>
      </c>
      <c r="F641">
        <v>2.6124999999999998</v>
      </c>
    </row>
    <row r="642" spans="1:6" x14ac:dyDescent="0.3">
      <c r="A642" t="s">
        <v>902</v>
      </c>
      <c r="B642" t="s">
        <v>903</v>
      </c>
      <c r="C642">
        <v>105</v>
      </c>
      <c r="D642">
        <v>0.6</v>
      </c>
      <c r="E642">
        <v>0.35238095238095241</v>
      </c>
      <c r="F642">
        <v>2.6</v>
      </c>
    </row>
    <row r="643" spans="1:6" x14ac:dyDescent="0.3">
      <c r="A643" t="s">
        <v>904</v>
      </c>
      <c r="B643" t="s">
        <v>905</v>
      </c>
      <c r="C643">
        <v>105</v>
      </c>
      <c r="D643">
        <v>0.50476190476190474</v>
      </c>
      <c r="E643">
        <v>0.35238095238095241</v>
      </c>
      <c r="F643">
        <v>2.5047619047619047</v>
      </c>
    </row>
    <row r="644" spans="1:6" x14ac:dyDescent="0.3">
      <c r="A644" t="s">
        <v>906</v>
      </c>
      <c r="B644" t="s">
        <v>907</v>
      </c>
      <c r="C644">
        <v>88</v>
      </c>
      <c r="D644">
        <v>0.68181818181818177</v>
      </c>
      <c r="E644">
        <v>0.29545454545454547</v>
      </c>
      <c r="F644">
        <v>2.6818181818181817</v>
      </c>
    </row>
    <row r="645" spans="1:6" x14ac:dyDescent="0.3">
      <c r="A645" t="s">
        <v>908</v>
      </c>
      <c r="B645" t="s">
        <v>909</v>
      </c>
      <c r="C645">
        <v>135</v>
      </c>
      <c r="D645">
        <v>0.45925925925925926</v>
      </c>
      <c r="E645">
        <v>0.46666666666666667</v>
      </c>
      <c r="F645">
        <v>0.46666666666666667</v>
      </c>
    </row>
    <row r="646" spans="1:6" x14ac:dyDescent="0.3">
      <c r="A646" t="s">
        <v>910</v>
      </c>
      <c r="B646" t="s">
        <v>911</v>
      </c>
      <c r="C646">
        <v>138</v>
      </c>
      <c r="D646">
        <v>0.27536231884057971</v>
      </c>
      <c r="E646">
        <v>0.69565217391304346</v>
      </c>
      <c r="F646">
        <v>0.69565217391304346</v>
      </c>
    </row>
    <row r="647" spans="1:6" x14ac:dyDescent="0.3">
      <c r="A647" t="s">
        <v>912</v>
      </c>
      <c r="B647" t="s">
        <v>913</v>
      </c>
      <c r="C647">
        <v>165</v>
      </c>
      <c r="D647">
        <v>0.72727272727272729</v>
      </c>
      <c r="E647">
        <v>0.22424242424242424</v>
      </c>
      <c r="F647">
        <v>2.7272727272727275</v>
      </c>
    </row>
    <row r="648" spans="1:6" x14ac:dyDescent="0.3">
      <c r="A648" t="s">
        <v>914</v>
      </c>
      <c r="B648" t="s">
        <v>915</v>
      </c>
      <c r="C648">
        <v>96</v>
      </c>
      <c r="D648">
        <v>0.52083333333333337</v>
      </c>
      <c r="E648">
        <v>0.35416666666666669</v>
      </c>
      <c r="F648">
        <v>2.5208333333333335</v>
      </c>
    </row>
    <row r="649" spans="1:6" x14ac:dyDescent="0.3">
      <c r="A649" t="s">
        <v>916</v>
      </c>
      <c r="B649" t="s">
        <v>917</v>
      </c>
      <c r="C649">
        <v>99</v>
      </c>
      <c r="D649">
        <v>0.34343434343434343</v>
      </c>
      <c r="E649">
        <v>0.6262626262626263</v>
      </c>
      <c r="F649">
        <v>0.6262626262626263</v>
      </c>
    </row>
    <row r="650" spans="1:6" x14ac:dyDescent="0.3">
      <c r="A650" t="s">
        <v>918</v>
      </c>
      <c r="B650" t="s">
        <v>919</v>
      </c>
      <c r="C650">
        <v>87</v>
      </c>
      <c r="D650">
        <v>0.70114942528735635</v>
      </c>
      <c r="E650">
        <v>0.22988505747126436</v>
      </c>
      <c r="F650">
        <v>2.7011494252873565</v>
      </c>
    </row>
    <row r="651" spans="1:6" x14ac:dyDescent="0.3">
      <c r="A651" t="s">
        <v>920</v>
      </c>
      <c r="B651" t="s">
        <v>41</v>
      </c>
      <c r="C651">
        <v>465</v>
      </c>
      <c r="D651">
        <v>0.61935483870967745</v>
      </c>
      <c r="E651">
        <v>0.34838709677419355</v>
      </c>
      <c r="F651">
        <v>2.6193548387096772</v>
      </c>
    </row>
    <row r="652" spans="1:6" x14ac:dyDescent="0.3">
      <c r="A652" t="s">
        <v>920</v>
      </c>
      <c r="B652" t="s">
        <v>44</v>
      </c>
      <c r="C652">
        <v>383</v>
      </c>
      <c r="D652">
        <v>0.51697127937336818</v>
      </c>
      <c r="E652">
        <v>0.44386422976501305</v>
      </c>
      <c r="F652">
        <v>2.5169712793733683</v>
      </c>
    </row>
    <row r="653" spans="1:6" x14ac:dyDescent="0.3">
      <c r="A653" t="s">
        <v>920</v>
      </c>
      <c r="B653" t="s">
        <v>46</v>
      </c>
      <c r="C653">
        <v>0</v>
      </c>
      <c r="D653" t="e">
        <v>#DIV/0!</v>
      </c>
      <c r="E653" t="e">
        <v>#DIV/0!</v>
      </c>
      <c r="F653">
        <v>10</v>
      </c>
    </row>
    <row r="654" spans="1:6" x14ac:dyDescent="0.3">
      <c r="A654" t="s">
        <v>921</v>
      </c>
      <c r="B654" t="s">
        <v>49</v>
      </c>
      <c r="C654">
        <v>3972</v>
      </c>
      <c r="D654">
        <v>0.51938569989929506</v>
      </c>
      <c r="E654">
        <v>0.43403826787512589</v>
      </c>
      <c r="F654">
        <v>2.5193856998992952</v>
      </c>
    </row>
    <row r="655" spans="1:6" x14ac:dyDescent="0.3">
      <c r="D655" t="s">
        <v>3000</v>
      </c>
      <c r="E655" t="s">
        <v>3000</v>
      </c>
      <c r="F655" t="s">
        <v>3000</v>
      </c>
    </row>
    <row r="656" spans="1:6" x14ac:dyDescent="0.3">
      <c r="A656" t="s">
        <v>922</v>
      </c>
      <c r="B656" t="s">
        <v>923</v>
      </c>
      <c r="C656">
        <v>144</v>
      </c>
      <c r="D656">
        <v>0.54861111111111116</v>
      </c>
      <c r="E656">
        <v>0.39583333333333331</v>
      </c>
      <c r="F656">
        <v>2.5486111111111112</v>
      </c>
    </row>
    <row r="657" spans="1:6" x14ac:dyDescent="0.3">
      <c r="A657" t="s">
        <v>924</v>
      </c>
      <c r="B657" t="s">
        <v>925</v>
      </c>
      <c r="C657">
        <v>114</v>
      </c>
      <c r="D657">
        <v>0.45614035087719296</v>
      </c>
      <c r="E657">
        <v>0.50877192982456143</v>
      </c>
      <c r="F657">
        <v>0.50877192982456143</v>
      </c>
    </row>
    <row r="658" spans="1:6" x14ac:dyDescent="0.3">
      <c r="A658" t="s">
        <v>927</v>
      </c>
      <c r="B658" t="s">
        <v>928</v>
      </c>
      <c r="C658">
        <v>176</v>
      </c>
      <c r="D658">
        <v>0.6875</v>
      </c>
      <c r="E658">
        <v>0.30113636363636365</v>
      </c>
      <c r="F658">
        <v>2.6875</v>
      </c>
    </row>
    <row r="659" spans="1:6" x14ac:dyDescent="0.3">
      <c r="A659" t="s">
        <v>929</v>
      </c>
      <c r="B659" t="s">
        <v>930</v>
      </c>
      <c r="C659">
        <v>27</v>
      </c>
      <c r="D659">
        <v>0.85185185185185186</v>
      </c>
      <c r="E659">
        <v>0.14814814814814814</v>
      </c>
      <c r="F659">
        <v>2.8518518518518521</v>
      </c>
    </row>
    <row r="660" spans="1:6" x14ac:dyDescent="0.3">
      <c r="A660" t="s">
        <v>931</v>
      </c>
      <c r="B660" t="s">
        <v>932</v>
      </c>
      <c r="C660">
        <v>89</v>
      </c>
      <c r="D660">
        <v>0.550561797752809</v>
      </c>
      <c r="E660">
        <v>0.43820224719101125</v>
      </c>
      <c r="F660">
        <v>2.5505617977528088</v>
      </c>
    </row>
    <row r="661" spans="1:6" x14ac:dyDescent="0.3">
      <c r="A661" t="s">
        <v>933</v>
      </c>
      <c r="B661" t="s">
        <v>934</v>
      </c>
      <c r="C661">
        <v>219</v>
      </c>
      <c r="D661">
        <v>0.56621004566210043</v>
      </c>
      <c r="E661">
        <v>0.39269406392694062</v>
      </c>
      <c r="F661">
        <v>2.5662100456621006</v>
      </c>
    </row>
    <row r="662" spans="1:6" x14ac:dyDescent="0.3">
      <c r="A662" t="s">
        <v>935</v>
      </c>
      <c r="B662" t="s">
        <v>936</v>
      </c>
      <c r="C662">
        <v>150</v>
      </c>
      <c r="D662">
        <v>0.5</v>
      </c>
      <c r="E662">
        <v>0.46666666666666667</v>
      </c>
      <c r="F662">
        <v>2.5</v>
      </c>
    </row>
    <row r="663" spans="1:6" x14ac:dyDescent="0.3">
      <c r="A663" t="s">
        <v>937</v>
      </c>
      <c r="B663" t="s">
        <v>938</v>
      </c>
      <c r="C663">
        <v>64</v>
      </c>
      <c r="D663">
        <v>0.578125</v>
      </c>
      <c r="E663">
        <v>0.421875</v>
      </c>
      <c r="F663">
        <v>2.578125</v>
      </c>
    </row>
    <row r="664" spans="1:6" x14ac:dyDescent="0.3">
      <c r="A664" t="s">
        <v>939</v>
      </c>
      <c r="B664" t="s">
        <v>940</v>
      </c>
      <c r="C664">
        <v>222</v>
      </c>
      <c r="D664">
        <v>0.57207207207207211</v>
      </c>
      <c r="E664">
        <v>0.39189189189189189</v>
      </c>
      <c r="F664">
        <v>2.5720720720720722</v>
      </c>
    </row>
    <row r="665" spans="1:6" x14ac:dyDescent="0.3">
      <c r="A665" t="s">
        <v>941</v>
      </c>
      <c r="B665" t="s">
        <v>942</v>
      </c>
      <c r="C665">
        <v>152</v>
      </c>
      <c r="D665">
        <v>0.69736842105263153</v>
      </c>
      <c r="E665">
        <v>0.26315789473684209</v>
      </c>
      <c r="F665">
        <v>2.6973684210526314</v>
      </c>
    </row>
    <row r="666" spans="1:6" x14ac:dyDescent="0.3">
      <c r="A666" t="s">
        <v>943</v>
      </c>
      <c r="B666" t="s">
        <v>944</v>
      </c>
      <c r="C666">
        <v>123</v>
      </c>
      <c r="D666">
        <v>0.3983739837398374</v>
      </c>
      <c r="E666">
        <v>0.58536585365853655</v>
      </c>
      <c r="F666">
        <v>0.58536585365853655</v>
      </c>
    </row>
    <row r="667" spans="1:6" x14ac:dyDescent="0.3">
      <c r="A667" t="s">
        <v>945</v>
      </c>
      <c r="B667" t="s">
        <v>946</v>
      </c>
      <c r="C667">
        <v>229</v>
      </c>
      <c r="D667">
        <v>0.37117903930131002</v>
      </c>
      <c r="E667">
        <v>0.6026200873362445</v>
      </c>
      <c r="F667">
        <v>0.6026200873362445</v>
      </c>
    </row>
    <row r="668" spans="1:6" x14ac:dyDescent="0.3">
      <c r="A668" t="s">
        <v>947</v>
      </c>
      <c r="B668" t="s">
        <v>948</v>
      </c>
      <c r="C668">
        <v>422</v>
      </c>
      <c r="D668">
        <v>0.48104265402843605</v>
      </c>
      <c r="E668">
        <v>0.50710900473933651</v>
      </c>
      <c r="F668">
        <v>0.50710900473933651</v>
      </c>
    </row>
    <row r="669" spans="1:6" x14ac:dyDescent="0.3">
      <c r="A669" t="s">
        <v>949</v>
      </c>
      <c r="B669" t="s">
        <v>950</v>
      </c>
      <c r="C669">
        <v>577</v>
      </c>
      <c r="D669">
        <v>0.41941074523396882</v>
      </c>
      <c r="E669">
        <v>0.54592720970537256</v>
      </c>
      <c r="F669">
        <v>0.54592720970537256</v>
      </c>
    </row>
    <row r="670" spans="1:6" x14ac:dyDescent="0.3">
      <c r="A670" t="s">
        <v>951</v>
      </c>
      <c r="B670" t="s">
        <v>952</v>
      </c>
      <c r="C670">
        <v>38</v>
      </c>
      <c r="D670">
        <v>0.52631578947368418</v>
      </c>
      <c r="E670">
        <v>0.28947368421052633</v>
      </c>
      <c r="F670">
        <v>2.5263157894736841</v>
      </c>
    </row>
    <row r="671" spans="1:6" x14ac:dyDescent="0.3">
      <c r="A671" t="s">
        <v>953</v>
      </c>
      <c r="B671" t="s">
        <v>954</v>
      </c>
      <c r="C671">
        <v>171</v>
      </c>
      <c r="D671">
        <v>0.42690058479532161</v>
      </c>
      <c r="E671">
        <v>0.53801169590643272</v>
      </c>
      <c r="F671">
        <v>0.53801169590643272</v>
      </c>
    </row>
    <row r="672" spans="1:6" x14ac:dyDescent="0.3">
      <c r="A672" t="s">
        <v>955</v>
      </c>
      <c r="B672" t="s">
        <v>956</v>
      </c>
      <c r="C672">
        <v>28</v>
      </c>
      <c r="D672">
        <v>0.2857142857142857</v>
      </c>
      <c r="E672">
        <v>0.5714285714285714</v>
      </c>
      <c r="F672">
        <v>0.5714285714285714</v>
      </c>
    </row>
    <row r="673" spans="1:6" x14ac:dyDescent="0.3">
      <c r="A673" t="s">
        <v>957</v>
      </c>
      <c r="B673" t="s">
        <v>958</v>
      </c>
      <c r="C673">
        <v>259</v>
      </c>
      <c r="D673">
        <v>0.67953667953667951</v>
      </c>
      <c r="E673">
        <v>0.27027027027027029</v>
      </c>
      <c r="F673">
        <v>2.6795366795366795</v>
      </c>
    </row>
    <row r="674" spans="1:6" x14ac:dyDescent="0.3">
      <c r="A674" t="s">
        <v>959</v>
      </c>
      <c r="B674" t="s">
        <v>960</v>
      </c>
      <c r="C674">
        <v>99</v>
      </c>
      <c r="D674">
        <v>0.59595959595959591</v>
      </c>
      <c r="E674">
        <v>0.39393939393939392</v>
      </c>
      <c r="F674">
        <v>2.595959595959596</v>
      </c>
    </row>
    <row r="675" spans="1:6" x14ac:dyDescent="0.3">
      <c r="A675" t="s">
        <v>961</v>
      </c>
      <c r="B675" t="s">
        <v>962</v>
      </c>
      <c r="C675">
        <v>84</v>
      </c>
      <c r="D675">
        <v>0.33333333333333331</v>
      </c>
      <c r="E675">
        <v>0.65476190476190477</v>
      </c>
      <c r="F675">
        <v>0.65476190476190477</v>
      </c>
    </row>
    <row r="676" spans="1:6" x14ac:dyDescent="0.3">
      <c r="A676" t="s">
        <v>963</v>
      </c>
      <c r="B676" t="s">
        <v>964</v>
      </c>
      <c r="C676">
        <v>155</v>
      </c>
      <c r="D676">
        <v>0.65161290322580645</v>
      </c>
      <c r="E676">
        <v>0.32903225806451614</v>
      </c>
      <c r="F676">
        <v>2.6516129032258062</v>
      </c>
    </row>
    <row r="677" spans="1:6" x14ac:dyDescent="0.3">
      <c r="A677" t="s">
        <v>965</v>
      </c>
      <c r="B677" t="s">
        <v>966</v>
      </c>
      <c r="C677">
        <v>84</v>
      </c>
      <c r="D677">
        <v>0.41666666666666669</v>
      </c>
      <c r="E677">
        <v>0.5357142857142857</v>
      </c>
      <c r="F677">
        <v>0.5357142857142857</v>
      </c>
    </row>
    <row r="678" spans="1:6" x14ac:dyDescent="0.3">
      <c r="A678" t="s">
        <v>967</v>
      </c>
      <c r="B678" t="s">
        <v>968</v>
      </c>
      <c r="C678">
        <v>127</v>
      </c>
      <c r="D678">
        <v>0.62204724409448819</v>
      </c>
      <c r="E678">
        <v>0.33858267716535434</v>
      </c>
      <c r="F678">
        <v>2.622047244094488</v>
      </c>
    </row>
    <row r="679" spans="1:6" x14ac:dyDescent="0.3">
      <c r="A679" t="s">
        <v>969</v>
      </c>
      <c r="B679" t="s">
        <v>970</v>
      </c>
      <c r="C679">
        <v>85</v>
      </c>
      <c r="D679">
        <v>0.38823529411764707</v>
      </c>
      <c r="E679">
        <v>0.61176470588235299</v>
      </c>
      <c r="F679">
        <v>0.61176470588235299</v>
      </c>
    </row>
    <row r="680" spans="1:6" x14ac:dyDescent="0.3">
      <c r="A680" t="s">
        <v>971</v>
      </c>
      <c r="B680" t="s">
        <v>972</v>
      </c>
      <c r="C680">
        <v>248</v>
      </c>
      <c r="D680">
        <v>0.44758064516129031</v>
      </c>
      <c r="E680">
        <v>0.54435483870967738</v>
      </c>
      <c r="F680">
        <v>0.54435483870967738</v>
      </c>
    </row>
    <row r="681" spans="1:6" x14ac:dyDescent="0.3">
      <c r="A681" t="s">
        <v>973</v>
      </c>
      <c r="B681" t="s">
        <v>974</v>
      </c>
      <c r="C681">
        <v>66</v>
      </c>
      <c r="D681">
        <v>0.72727272727272729</v>
      </c>
      <c r="E681">
        <v>0.25757575757575757</v>
      </c>
      <c r="F681">
        <v>2.7272727272727275</v>
      </c>
    </row>
    <row r="682" spans="1:6" x14ac:dyDescent="0.3">
      <c r="A682" t="s">
        <v>975</v>
      </c>
      <c r="B682" t="s">
        <v>976</v>
      </c>
      <c r="C682">
        <v>88</v>
      </c>
      <c r="D682">
        <v>0.53409090909090906</v>
      </c>
      <c r="E682">
        <v>0.375</v>
      </c>
      <c r="F682">
        <v>2.5340909090909092</v>
      </c>
    </row>
    <row r="683" spans="1:6" x14ac:dyDescent="0.3">
      <c r="A683" t="s">
        <v>977</v>
      </c>
      <c r="B683" t="s">
        <v>41</v>
      </c>
      <c r="C683">
        <v>375</v>
      </c>
      <c r="D683">
        <v>0.52800000000000002</v>
      </c>
      <c r="E683">
        <v>0.44266666666666665</v>
      </c>
      <c r="F683">
        <v>2.528</v>
      </c>
    </row>
    <row r="684" spans="1:6" x14ac:dyDescent="0.3">
      <c r="A684" t="s">
        <v>977</v>
      </c>
      <c r="B684" t="s">
        <v>44</v>
      </c>
      <c r="C684">
        <v>338</v>
      </c>
      <c r="D684">
        <v>0.52662721893491127</v>
      </c>
      <c r="E684">
        <v>0.43195266272189348</v>
      </c>
      <c r="F684">
        <v>2.5266272189349115</v>
      </c>
    </row>
    <row r="685" spans="1:6" x14ac:dyDescent="0.3">
      <c r="A685" t="s">
        <v>977</v>
      </c>
      <c r="B685" t="s">
        <v>46</v>
      </c>
      <c r="C685">
        <v>231</v>
      </c>
      <c r="D685">
        <v>0.55844155844155841</v>
      </c>
      <c r="E685">
        <v>0.39826839826839827</v>
      </c>
      <c r="F685">
        <v>2.5584415584415585</v>
      </c>
    </row>
    <row r="686" spans="1:6" x14ac:dyDescent="0.3">
      <c r="A686" t="s">
        <v>978</v>
      </c>
      <c r="B686" t="s">
        <v>49</v>
      </c>
      <c r="C686">
        <v>4240</v>
      </c>
      <c r="D686">
        <v>0.51650943396226412</v>
      </c>
      <c r="E686">
        <v>0.45259433962264151</v>
      </c>
      <c r="F686">
        <v>2.516509433962264</v>
      </c>
    </row>
    <row r="687" spans="1:6" x14ac:dyDescent="0.3">
      <c r="A687" t="s">
        <v>979</v>
      </c>
      <c r="B687" t="s">
        <v>52</v>
      </c>
      <c r="C687">
        <v>580.42641509433963</v>
      </c>
      <c r="D687">
        <v>0.53495762711864403</v>
      </c>
      <c r="E687">
        <v>0.42796610169491522</v>
      </c>
      <c r="F687">
        <v>2.534957627118644</v>
      </c>
    </row>
    <row r="688" spans="1:6" x14ac:dyDescent="0.3">
      <c r="A688" t="s">
        <v>979</v>
      </c>
      <c r="B688" t="s">
        <v>52</v>
      </c>
      <c r="C688">
        <v>363.57358490566037</v>
      </c>
      <c r="D688">
        <v>0.53495762711864414</v>
      </c>
      <c r="E688">
        <v>0.42796610169491528</v>
      </c>
      <c r="F688">
        <v>2.534957627118644</v>
      </c>
    </row>
    <row r="689" spans="1:6" x14ac:dyDescent="0.3">
      <c r="A689" t="s">
        <v>980</v>
      </c>
      <c r="B689" t="s">
        <v>54</v>
      </c>
      <c r="C689">
        <v>580.42641509433952</v>
      </c>
      <c r="D689">
        <v>0.51211907923232936</v>
      </c>
      <c r="E689">
        <v>0.45446650698980356</v>
      </c>
      <c r="F689">
        <v>2.5121190792323294</v>
      </c>
    </row>
    <row r="690" spans="1:6" x14ac:dyDescent="0.3">
      <c r="A690" t="s">
        <v>980</v>
      </c>
      <c r="B690" t="s">
        <v>54</v>
      </c>
      <c r="C690">
        <v>363.57358490566043</v>
      </c>
      <c r="D690">
        <v>0.5714181870326811</v>
      </c>
      <c r="E690">
        <v>0.38565957591183281</v>
      </c>
      <c r="F690">
        <v>2.5714181870326813</v>
      </c>
    </row>
    <row r="691" spans="1:6" x14ac:dyDescent="0.3">
      <c r="F691" t="s">
        <v>3000</v>
      </c>
    </row>
    <row r="692" spans="1:6" x14ac:dyDescent="0.3">
      <c r="A692" t="s">
        <v>981</v>
      </c>
      <c r="B692" t="s">
        <v>982</v>
      </c>
      <c r="C692">
        <v>95</v>
      </c>
      <c r="D692">
        <v>0.44210526315789472</v>
      </c>
      <c r="E692">
        <v>0.50526315789473686</v>
      </c>
      <c r="F692">
        <v>0.50526315789473686</v>
      </c>
    </row>
    <row r="693" spans="1:6" x14ac:dyDescent="0.3">
      <c r="A693" t="s">
        <v>984</v>
      </c>
      <c r="B693" t="s">
        <v>985</v>
      </c>
      <c r="C693">
        <v>94</v>
      </c>
      <c r="D693">
        <v>0.51063829787234039</v>
      </c>
      <c r="E693">
        <v>0.46808510638297873</v>
      </c>
      <c r="F693">
        <v>2.5106382978723403</v>
      </c>
    </row>
    <row r="694" spans="1:6" x14ac:dyDescent="0.3">
      <c r="A694" t="s">
        <v>1202</v>
      </c>
      <c r="B694" t="s">
        <v>988</v>
      </c>
      <c r="C694">
        <v>57</v>
      </c>
      <c r="D694">
        <v>0.43859649122807015</v>
      </c>
      <c r="E694">
        <v>0.54385964912280704</v>
      </c>
      <c r="F694">
        <v>0.54385964912280704</v>
      </c>
    </row>
    <row r="695" spans="1:6" x14ac:dyDescent="0.3">
      <c r="A695" t="s">
        <v>989</v>
      </c>
      <c r="B695" t="s">
        <v>990</v>
      </c>
      <c r="C695">
        <v>410</v>
      </c>
      <c r="D695">
        <v>0.41219512195121949</v>
      </c>
      <c r="E695">
        <v>0.55853658536585371</v>
      </c>
      <c r="F695">
        <v>0.55853658536585371</v>
      </c>
    </row>
    <row r="696" spans="1:6" x14ac:dyDescent="0.3">
      <c r="A696" t="s">
        <v>991</v>
      </c>
      <c r="B696" t="s">
        <v>992</v>
      </c>
      <c r="C696">
        <v>741</v>
      </c>
      <c r="D696">
        <v>0.47098515519568152</v>
      </c>
      <c r="E696">
        <v>0.49662618083670718</v>
      </c>
      <c r="F696">
        <v>0.49662618083670718</v>
      </c>
    </row>
    <row r="697" spans="1:6" x14ac:dyDescent="0.3">
      <c r="A697" t="s">
        <v>993</v>
      </c>
      <c r="B697" t="s">
        <v>994</v>
      </c>
      <c r="C697">
        <v>104</v>
      </c>
      <c r="D697">
        <v>0.48076923076923078</v>
      </c>
      <c r="E697">
        <v>0.43269230769230771</v>
      </c>
      <c r="F697">
        <v>2.4807692307692308</v>
      </c>
    </row>
    <row r="698" spans="1:6" x14ac:dyDescent="0.3">
      <c r="A698" t="s">
        <v>995</v>
      </c>
      <c r="B698" t="s">
        <v>996</v>
      </c>
      <c r="C698">
        <v>48</v>
      </c>
      <c r="D698">
        <v>0.52083333333333337</v>
      </c>
      <c r="E698">
        <v>0.41666666666666669</v>
      </c>
      <c r="F698">
        <v>2.5208333333333335</v>
      </c>
    </row>
    <row r="699" spans="1:6" x14ac:dyDescent="0.3">
      <c r="A699" t="s">
        <v>997</v>
      </c>
      <c r="B699" t="s">
        <v>998</v>
      </c>
      <c r="C699">
        <v>94</v>
      </c>
      <c r="D699">
        <v>0.27659574468085107</v>
      </c>
      <c r="E699">
        <v>0.65957446808510634</v>
      </c>
      <c r="F699">
        <v>0.65957446808510634</v>
      </c>
    </row>
    <row r="700" spans="1:6" x14ac:dyDescent="0.3">
      <c r="A700" t="s">
        <v>999</v>
      </c>
      <c r="B700" t="s">
        <v>1000</v>
      </c>
      <c r="C700">
        <v>120</v>
      </c>
      <c r="D700">
        <v>0.43333333333333335</v>
      </c>
      <c r="E700">
        <v>0.54166666666666663</v>
      </c>
      <c r="F700">
        <v>0.54166666666666663</v>
      </c>
    </row>
    <row r="701" spans="1:6" x14ac:dyDescent="0.3">
      <c r="A701" t="s">
        <v>1001</v>
      </c>
      <c r="B701" t="s">
        <v>1002</v>
      </c>
      <c r="C701">
        <v>111</v>
      </c>
      <c r="D701">
        <v>0.23423423423423423</v>
      </c>
      <c r="E701">
        <v>0.68468468468468469</v>
      </c>
      <c r="F701">
        <v>0.68468468468468469</v>
      </c>
    </row>
    <row r="702" spans="1:6" x14ac:dyDescent="0.3">
      <c r="A702" t="s">
        <v>1003</v>
      </c>
      <c r="B702" t="s">
        <v>1004</v>
      </c>
      <c r="C702">
        <v>43</v>
      </c>
      <c r="D702">
        <v>0.48837209302325579</v>
      </c>
      <c r="E702">
        <v>0.48837209302325579</v>
      </c>
      <c r="F702">
        <v>9</v>
      </c>
    </row>
    <row r="703" spans="1:6" x14ac:dyDescent="0.3">
      <c r="A703" t="s">
        <v>1005</v>
      </c>
      <c r="B703" t="s">
        <v>1006</v>
      </c>
      <c r="C703">
        <v>819</v>
      </c>
      <c r="D703">
        <v>0.43467643467643469</v>
      </c>
      <c r="E703">
        <v>0.53113553113553114</v>
      </c>
      <c r="F703">
        <v>0.53113553113553114</v>
      </c>
    </row>
    <row r="704" spans="1:6" x14ac:dyDescent="0.3">
      <c r="A704" t="s">
        <v>1007</v>
      </c>
      <c r="B704" t="s">
        <v>1008</v>
      </c>
      <c r="C704">
        <v>151</v>
      </c>
      <c r="D704">
        <v>0.38410596026490068</v>
      </c>
      <c r="E704">
        <v>0.54966887417218546</v>
      </c>
      <c r="F704">
        <v>0.54966887417218546</v>
      </c>
    </row>
    <row r="705" spans="1:6" x14ac:dyDescent="0.3">
      <c r="A705" t="s">
        <v>1009</v>
      </c>
      <c r="B705" t="s">
        <v>1010</v>
      </c>
      <c r="C705">
        <v>161</v>
      </c>
      <c r="D705">
        <v>0.30434782608695654</v>
      </c>
      <c r="E705">
        <v>0.67701863354037262</v>
      </c>
      <c r="F705">
        <v>0.67701863354037262</v>
      </c>
    </row>
    <row r="706" spans="1:6" x14ac:dyDescent="0.3">
      <c r="A706" t="s">
        <v>1011</v>
      </c>
      <c r="B706" t="s">
        <v>1012</v>
      </c>
      <c r="C706">
        <v>109</v>
      </c>
      <c r="D706">
        <v>0.51376146788990829</v>
      </c>
      <c r="E706">
        <v>0.42201834862385323</v>
      </c>
      <c r="F706">
        <v>2.5137614678899083</v>
      </c>
    </row>
    <row r="707" spans="1:6" x14ac:dyDescent="0.3">
      <c r="A707" t="s">
        <v>1013</v>
      </c>
      <c r="B707" t="s">
        <v>1014</v>
      </c>
      <c r="C707">
        <v>193</v>
      </c>
      <c r="D707">
        <v>0.49222797927461137</v>
      </c>
      <c r="E707">
        <v>0.45595854922279794</v>
      </c>
      <c r="F707">
        <v>2.4922279792746114</v>
      </c>
    </row>
    <row r="708" spans="1:6" x14ac:dyDescent="0.3">
      <c r="A708" t="s">
        <v>1015</v>
      </c>
      <c r="B708" t="s">
        <v>1016</v>
      </c>
      <c r="C708">
        <v>50</v>
      </c>
      <c r="D708">
        <v>0.28000000000000003</v>
      </c>
      <c r="E708">
        <v>0.68</v>
      </c>
      <c r="F708">
        <v>0.68</v>
      </c>
    </row>
    <row r="709" spans="1:6" x14ac:dyDescent="0.3">
      <c r="A709" t="s">
        <v>1017</v>
      </c>
      <c r="B709" t="s">
        <v>1018</v>
      </c>
      <c r="C709">
        <v>192</v>
      </c>
      <c r="D709">
        <v>0.30208333333333331</v>
      </c>
      <c r="E709">
        <v>0.68229166666666663</v>
      </c>
      <c r="F709">
        <v>0.68229166666666663</v>
      </c>
    </row>
    <row r="710" spans="1:6" x14ac:dyDescent="0.3">
      <c r="A710" t="s">
        <v>1019</v>
      </c>
      <c r="B710" t="s">
        <v>1020</v>
      </c>
      <c r="C710">
        <v>208</v>
      </c>
      <c r="D710">
        <v>0.5625</v>
      </c>
      <c r="E710">
        <v>0.41826923076923078</v>
      </c>
      <c r="F710">
        <v>2.5625</v>
      </c>
    </row>
    <row r="711" spans="1:6" x14ac:dyDescent="0.3">
      <c r="A711" t="s">
        <v>1021</v>
      </c>
      <c r="B711" t="s">
        <v>1022</v>
      </c>
      <c r="C711">
        <v>82</v>
      </c>
      <c r="D711">
        <v>0.37804878048780488</v>
      </c>
      <c r="E711">
        <v>0.6097560975609756</v>
      </c>
      <c r="F711">
        <v>0.6097560975609756</v>
      </c>
    </row>
    <row r="712" spans="1:6" x14ac:dyDescent="0.3">
      <c r="A712" t="s">
        <v>1023</v>
      </c>
      <c r="B712" t="s">
        <v>1024</v>
      </c>
      <c r="C712">
        <v>184</v>
      </c>
      <c r="D712">
        <v>0.30978260869565216</v>
      </c>
      <c r="E712">
        <v>0.64130434782608692</v>
      </c>
      <c r="F712">
        <v>0.64130434782608692</v>
      </c>
    </row>
    <row r="713" spans="1:6" x14ac:dyDescent="0.3">
      <c r="A713" t="s">
        <v>1025</v>
      </c>
      <c r="B713" t="s">
        <v>41</v>
      </c>
      <c r="C713">
        <v>531</v>
      </c>
      <c r="D713">
        <v>0.46139359698681731</v>
      </c>
      <c r="E713">
        <v>0.51977401129943501</v>
      </c>
      <c r="F713">
        <v>0.51977401129943501</v>
      </c>
    </row>
    <row r="714" spans="1:6" x14ac:dyDescent="0.3">
      <c r="A714" t="s">
        <v>1025</v>
      </c>
      <c r="B714" t="s">
        <v>44</v>
      </c>
      <c r="C714">
        <v>398</v>
      </c>
      <c r="D714">
        <v>0.40954773869346733</v>
      </c>
      <c r="E714">
        <v>0.55276381909547734</v>
      </c>
      <c r="F714">
        <v>0.55276381909547734</v>
      </c>
    </row>
    <row r="715" spans="1:6" x14ac:dyDescent="0.3">
      <c r="A715" t="s">
        <v>1025</v>
      </c>
      <c r="B715" t="s">
        <v>46</v>
      </c>
      <c r="C715">
        <v>5</v>
      </c>
      <c r="D715">
        <v>1</v>
      </c>
      <c r="E715">
        <v>0</v>
      </c>
      <c r="F715">
        <v>3</v>
      </c>
    </row>
    <row r="716" spans="1:6" x14ac:dyDescent="0.3">
      <c r="A716" t="s">
        <v>1026</v>
      </c>
      <c r="B716" t="s">
        <v>49</v>
      </c>
      <c r="C716">
        <v>4066</v>
      </c>
      <c r="D716">
        <v>0.42400393507132317</v>
      </c>
      <c r="E716">
        <v>0.53861288735858337</v>
      </c>
      <c r="F716">
        <v>0.53861288735858337</v>
      </c>
    </row>
    <row r="717" spans="1:6" x14ac:dyDescent="0.3">
      <c r="A717" t="s">
        <v>1027</v>
      </c>
      <c r="B717" t="s">
        <v>52</v>
      </c>
      <c r="C717">
        <v>47.779636005902603</v>
      </c>
      <c r="D717">
        <v>0.44218415417558887</v>
      </c>
      <c r="E717">
        <v>0.53104925053533192</v>
      </c>
      <c r="F717">
        <v>0.53104925053533192</v>
      </c>
    </row>
    <row r="718" spans="1:6" x14ac:dyDescent="0.3">
      <c r="A718" t="s">
        <v>1027</v>
      </c>
      <c r="B718" t="s">
        <v>52</v>
      </c>
      <c r="C718">
        <v>443.79931136251849</v>
      </c>
      <c r="D718">
        <v>0.44218415417558882</v>
      </c>
      <c r="E718">
        <v>0.53104925053533192</v>
      </c>
      <c r="F718">
        <v>0.53104925053533192</v>
      </c>
    </row>
    <row r="719" spans="1:6" x14ac:dyDescent="0.3">
      <c r="A719" t="s">
        <v>1027</v>
      </c>
      <c r="B719" t="s">
        <v>52</v>
      </c>
      <c r="C719">
        <v>442.42105263157896</v>
      </c>
      <c r="D719">
        <v>0.44218415417558887</v>
      </c>
      <c r="E719">
        <v>0.53104925053533192</v>
      </c>
      <c r="F719">
        <v>0.53104925053533192</v>
      </c>
    </row>
    <row r="720" spans="1:6" x14ac:dyDescent="0.3">
      <c r="A720" t="s">
        <v>1028</v>
      </c>
      <c r="B720" t="s">
        <v>54</v>
      </c>
      <c r="C720">
        <v>47.77963600590261</v>
      </c>
      <c r="D720">
        <v>0.58068021910426559</v>
      </c>
      <c r="E720">
        <v>0.41070559394597922</v>
      </c>
      <c r="F720">
        <v>2.5806802191042655</v>
      </c>
    </row>
    <row r="721" spans="1:6" x14ac:dyDescent="0.3">
      <c r="A721" t="s">
        <v>1028</v>
      </c>
      <c r="B721" t="s">
        <v>54</v>
      </c>
      <c r="C721">
        <v>443.79931136251849</v>
      </c>
      <c r="D721">
        <v>0.4524452294562325</v>
      </c>
      <c r="E721">
        <v>0.52038667373575476</v>
      </c>
      <c r="F721">
        <v>0.52038667373575476</v>
      </c>
    </row>
    <row r="722" spans="1:6" x14ac:dyDescent="0.3">
      <c r="A722" t="s">
        <v>1028</v>
      </c>
      <c r="B722" t="s">
        <v>54</v>
      </c>
      <c r="C722">
        <v>442.42105263157896</v>
      </c>
      <c r="D722">
        <v>0.41693411318526258</v>
      </c>
      <c r="E722">
        <v>0.55474165912690432</v>
      </c>
      <c r="F722">
        <v>0.55474165912690432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EF1B-76A7-42B7-94B4-9D5C6120EC61}">
  <dimension ref="A1:G722"/>
  <sheetViews>
    <sheetView topLeftCell="A66" workbookViewId="0">
      <selection activeCell="C78" sqref="C78"/>
    </sheetView>
  </sheetViews>
  <sheetFormatPr defaultRowHeight="14.4" x14ac:dyDescent="0.3"/>
  <sheetData>
    <row r="1" spans="1:7" x14ac:dyDescent="0.3">
      <c r="A1" t="s">
        <v>1106</v>
      </c>
      <c r="B1" t="s">
        <v>1107</v>
      </c>
      <c r="C1" t="s">
        <v>2999</v>
      </c>
      <c r="E1" s="2" t="s">
        <v>1110</v>
      </c>
      <c r="F1" s="2" t="s">
        <v>1113</v>
      </c>
      <c r="G1" t="s">
        <v>1107</v>
      </c>
    </row>
    <row r="2" spans="1:7" x14ac:dyDescent="0.3">
      <c r="A2" t="s">
        <v>20</v>
      </c>
      <c r="B2" t="s">
        <v>21</v>
      </c>
      <c r="C2" t="str">
        <f>(VLOOKUP($A2,VTD!C:F,4,FALSE))</f>
        <v>Ketchikan No. 1 Precinct</v>
      </c>
      <c r="E2" s="2" t="s">
        <v>967</v>
      </c>
      <c r="F2" s="2" t="s">
        <v>1149</v>
      </c>
      <c r="G2" t="str">
        <f>VLOOKUP($E2,'08 Pres Raw'!A:B,2,FALSE)</f>
        <v>Stebbins</v>
      </c>
    </row>
    <row r="3" spans="1:7" x14ac:dyDescent="0.3">
      <c r="A3" t="s">
        <v>23</v>
      </c>
      <c r="B3" t="s">
        <v>24</v>
      </c>
      <c r="C3" t="str">
        <f>(VLOOKUP($A3,VTD!C:F,4,FALSE))</f>
        <v>Ketchikan No. 2 Precinct</v>
      </c>
      <c r="E3" s="2" t="s">
        <v>971</v>
      </c>
      <c r="F3" s="2" t="s">
        <v>1157</v>
      </c>
      <c r="G3" t="str">
        <f>VLOOKUP($E3,'08 Pres Raw'!A:B,2,FALSE)</f>
        <v>Unalakleet</v>
      </c>
    </row>
    <row r="4" spans="1:7" x14ac:dyDescent="0.3">
      <c r="A4" t="s">
        <v>25</v>
      </c>
      <c r="B4" t="s">
        <v>26</v>
      </c>
      <c r="C4" t="str">
        <f>(VLOOKUP($A4,VTD!C:F,4,FALSE))</f>
        <v>Ketchikan No. 3 Precinct</v>
      </c>
      <c r="E4" s="2" t="s">
        <v>949</v>
      </c>
      <c r="F4" s="2" t="s">
        <v>1161</v>
      </c>
      <c r="G4" t="str">
        <f>VLOOKUP($E4,'08 Pres Raw'!A:B,2,FALSE)</f>
        <v>Nome #2</v>
      </c>
    </row>
    <row r="5" spans="1:7" x14ac:dyDescent="0.3">
      <c r="A5" t="s">
        <v>27</v>
      </c>
      <c r="B5" t="s">
        <v>28</v>
      </c>
      <c r="C5" t="str">
        <f>(VLOOKUP($A5,VTD!C:F,4,FALSE))</f>
        <v>North Tongass No. 1 Precinct</v>
      </c>
      <c r="E5" s="2" t="s">
        <v>947</v>
      </c>
      <c r="F5" s="2" t="s">
        <v>1165</v>
      </c>
      <c r="G5" t="str">
        <f>VLOOKUP($E5,'08 Pres Raw'!A:B,2,FALSE)</f>
        <v>Nome #1</v>
      </c>
    </row>
    <row r="6" spans="1:7" x14ac:dyDescent="0.3">
      <c r="A6" t="s">
        <v>29</v>
      </c>
      <c r="B6" t="s">
        <v>30</v>
      </c>
      <c r="C6" t="str">
        <f>(VLOOKUP($A6,VTD!C:F,4,FALSE))</f>
        <v>North Tongass No. 2 Precinct</v>
      </c>
      <c r="E6" s="2" t="s">
        <v>854</v>
      </c>
      <c r="F6" s="2" t="s">
        <v>1170</v>
      </c>
      <c r="G6" t="str">
        <f>VLOOKUP($E6,'08 Pres Raw'!A:B,2,FALSE)</f>
        <v>South Nanek</v>
      </c>
    </row>
    <row r="7" spans="1:7" x14ac:dyDescent="0.3">
      <c r="A7" t="s">
        <v>31</v>
      </c>
      <c r="B7" t="s">
        <v>32</v>
      </c>
      <c r="C7" t="str">
        <f>(VLOOKUP($A7,VTD!C:F,4,FALSE))</f>
        <v>Saxman Precinct</v>
      </c>
      <c r="E7" s="2" t="s">
        <v>839</v>
      </c>
      <c r="F7" s="2" t="s">
        <v>1174</v>
      </c>
      <c r="G7" t="str">
        <f>VLOOKUP($E7,'08 Pres Raw'!A:B,2,FALSE)</f>
        <v>King Salmon</v>
      </c>
    </row>
    <row r="8" spans="1:7" x14ac:dyDescent="0.3">
      <c r="A8" t="s">
        <v>33</v>
      </c>
      <c r="B8" t="s">
        <v>34</v>
      </c>
      <c r="C8" t="str">
        <f>(VLOOKUP($A8,VTD!C:F,4,FALSE))</f>
        <v>South Tongass Precinct</v>
      </c>
      <c r="E8" s="2" t="s">
        <v>846</v>
      </c>
      <c r="F8" s="2" t="s">
        <v>1178</v>
      </c>
      <c r="G8" t="str">
        <f>VLOOKUP($E8,'08 Pres Raw'!A:B,2,FALSE)</f>
        <v>Naknek</v>
      </c>
    </row>
    <row r="9" spans="1:7" x14ac:dyDescent="0.3">
      <c r="A9" t="s">
        <v>35</v>
      </c>
      <c r="B9" t="s">
        <v>36</v>
      </c>
      <c r="C9" t="str">
        <f>(VLOOKUP($A9,VTD!C:F,4,FALSE))</f>
        <v>Thorne Bay Precinct (Part; Also See Parts In Wrangell Borough and Prince of Wales-Hyder Census Area)</v>
      </c>
      <c r="E9" s="2" t="s">
        <v>1013</v>
      </c>
      <c r="F9" s="2" t="s">
        <v>1183</v>
      </c>
      <c r="G9" t="str">
        <f>VLOOKUP($E9,'08 Pres Raw'!A:B,2,FALSE)</f>
        <v>Point Hope</v>
      </c>
    </row>
    <row r="10" spans="1:7" x14ac:dyDescent="0.3">
      <c r="A10" t="s">
        <v>38</v>
      </c>
      <c r="B10" t="s">
        <v>39</v>
      </c>
      <c r="C10" t="str">
        <f>(VLOOKUP($A10,VTD!C:F,4,FALSE))</f>
        <v>Coffman Cove Precinct</v>
      </c>
      <c r="E10" s="2" t="s">
        <v>1015</v>
      </c>
      <c r="F10" s="2" t="s">
        <v>1187</v>
      </c>
      <c r="G10" t="str">
        <f>VLOOKUP($E10,'08 Pres Raw'!A:B,2,FALSE)</f>
        <v>Point Lay</v>
      </c>
    </row>
    <row r="11" spans="1:7" x14ac:dyDescent="0.3">
      <c r="A11" t="s">
        <v>40</v>
      </c>
      <c r="B11" t="s">
        <v>41</v>
      </c>
      <c r="C11" t="e">
        <f>(VLOOKUP($A11,VTD!C:F,4,FALSE))</f>
        <v>#N/A</v>
      </c>
      <c r="E11" s="2" t="s">
        <v>989</v>
      </c>
      <c r="F11" s="2" t="s">
        <v>1191</v>
      </c>
      <c r="G11" t="str">
        <f>VLOOKUP($E11,'08 Pres Raw'!A:B,2,FALSE)</f>
        <v>Barrow</v>
      </c>
    </row>
    <row r="12" spans="1:7" x14ac:dyDescent="0.3">
      <c r="A12" t="s">
        <v>40</v>
      </c>
      <c r="B12" t="s">
        <v>44</v>
      </c>
      <c r="C12" t="e">
        <f>(VLOOKUP($A12,VTD!C:F,4,FALSE))</f>
        <v>#N/A</v>
      </c>
      <c r="E12" s="2" t="s">
        <v>991</v>
      </c>
      <c r="F12" s="2" t="s">
        <v>1195</v>
      </c>
      <c r="G12" t="str">
        <f>VLOOKUP($E12,'08 Pres Raw'!A:B,2,FALSE)</f>
        <v>Browerville</v>
      </c>
    </row>
    <row r="13" spans="1:7" x14ac:dyDescent="0.3">
      <c r="A13" t="s">
        <v>40</v>
      </c>
      <c r="B13" t="s">
        <v>46</v>
      </c>
      <c r="C13" t="e">
        <f>(VLOOKUP($A13,VTD!C:F,4,FALSE))</f>
        <v>#N/A</v>
      </c>
      <c r="E13" s="2" t="s">
        <v>1023</v>
      </c>
      <c r="F13" s="2" t="s">
        <v>1199</v>
      </c>
      <c r="G13" t="str">
        <f>VLOOKUP($E13,'08 Pres Raw'!A:B,2,FALSE)</f>
        <v>Wainwright</v>
      </c>
    </row>
    <row r="14" spans="1:7" x14ac:dyDescent="0.3">
      <c r="A14" t="s">
        <v>48</v>
      </c>
      <c r="B14" t="s">
        <v>49</v>
      </c>
      <c r="C14" t="e">
        <f>(VLOOKUP($A14,VTD!C:F,4,FALSE))</f>
        <v>#N/A</v>
      </c>
      <c r="E14" s="2" t="s">
        <v>1202</v>
      </c>
      <c r="F14" s="2" t="s">
        <v>1204</v>
      </c>
      <c r="G14" t="str">
        <f>VLOOKUP($E14,'08 Pres Raw'!A:B,2,FALSE)</f>
        <v>Atqasuk</v>
      </c>
    </row>
    <row r="15" spans="1:7" x14ac:dyDescent="0.3">
      <c r="A15" t="s">
        <v>51</v>
      </c>
      <c r="B15" t="s">
        <v>52</v>
      </c>
      <c r="C15" t="e">
        <f>(VLOOKUP($A15,VTD!C:F,4,FALSE))</f>
        <v>#N/A</v>
      </c>
      <c r="E15" s="2" t="s">
        <v>997</v>
      </c>
      <c r="F15" s="2" t="s">
        <v>1208</v>
      </c>
      <c r="G15" t="str">
        <f>VLOOKUP($E15,'08 Pres Raw'!A:B,2,FALSE)</f>
        <v>Kaktovik</v>
      </c>
    </row>
    <row r="16" spans="1:7" x14ac:dyDescent="0.3">
      <c r="A16" t="s">
        <v>51</v>
      </c>
      <c r="B16" t="s">
        <v>52</v>
      </c>
      <c r="C16" t="e">
        <f>(VLOOKUP($A16,VTD!C:F,4,FALSE))</f>
        <v>#N/A</v>
      </c>
      <c r="E16" s="2" t="s">
        <v>1011</v>
      </c>
      <c r="F16" s="2" t="s">
        <v>1212</v>
      </c>
      <c r="G16" t="str">
        <f>VLOOKUP($E16,'08 Pres Raw'!A:B,2,FALSE)</f>
        <v>Nuiqsut</v>
      </c>
    </row>
    <row r="17" spans="1:7" x14ac:dyDescent="0.3">
      <c r="A17" t="s">
        <v>53</v>
      </c>
      <c r="B17" t="s">
        <v>54</v>
      </c>
      <c r="C17" t="e">
        <f>(VLOOKUP($A17,VTD!C:F,4,FALSE))</f>
        <v>#N/A</v>
      </c>
      <c r="E17" s="2" t="s">
        <v>984</v>
      </c>
      <c r="F17" s="2" t="s">
        <v>1216</v>
      </c>
      <c r="G17" t="str">
        <f>VLOOKUP($E17,'08 Pres Raw'!A:B,2,FALSE)</f>
        <v>Anaktuvuk Pass</v>
      </c>
    </row>
    <row r="18" spans="1:7" x14ac:dyDescent="0.3">
      <c r="A18" t="s">
        <v>53</v>
      </c>
      <c r="B18" t="s">
        <v>54</v>
      </c>
      <c r="C18" t="e">
        <f>(VLOOKUP($A18,VTD!C:F,4,FALSE))</f>
        <v>#N/A</v>
      </c>
      <c r="E18" s="2" t="s">
        <v>965</v>
      </c>
      <c r="F18" s="2" t="s">
        <v>1220</v>
      </c>
      <c r="G18" t="str">
        <f>VLOOKUP($E18,'08 Pres Raw'!A:B,2,FALSE)</f>
        <v>St. Michael</v>
      </c>
    </row>
    <row r="19" spans="1:7" x14ac:dyDescent="0.3">
      <c r="C19" t="e">
        <f>(VLOOKUP($A19,VTD!C:F,4,FALSE))</f>
        <v>#N/A</v>
      </c>
      <c r="E19" s="2" t="s">
        <v>391</v>
      </c>
      <c r="F19" s="2" t="s">
        <v>1225</v>
      </c>
      <c r="G19" t="str">
        <f>VLOOKUP($E19,'08 Pres Raw'!A:B,2,FALSE)</f>
        <v>Mat-Su Campus</v>
      </c>
    </row>
    <row r="20" spans="1:7" x14ac:dyDescent="0.3">
      <c r="A20" t="s">
        <v>55</v>
      </c>
      <c r="B20" t="s">
        <v>56</v>
      </c>
      <c r="C20" t="str">
        <f>(VLOOKUP($A20,VTD!C:F,4,FALSE))</f>
        <v>Sitka No. 1 Precinct</v>
      </c>
      <c r="E20" s="2" t="s">
        <v>418</v>
      </c>
      <c r="F20" s="2" t="s">
        <v>1229</v>
      </c>
      <c r="G20" t="str">
        <f>VLOOKUP($E20,'08 Pres Raw'!A:B,2,FALSE)</f>
        <v>Wasilla No. 2</v>
      </c>
    </row>
    <row r="21" spans="1:7" x14ac:dyDescent="0.3">
      <c r="A21" t="s">
        <v>58</v>
      </c>
      <c r="B21" t="s">
        <v>59</v>
      </c>
      <c r="C21" t="str">
        <f>(VLOOKUP($A21,VTD!C:F,4,FALSE))</f>
        <v>Sitka No. 2 Precinct</v>
      </c>
      <c r="E21" s="2" t="s">
        <v>427</v>
      </c>
      <c r="F21" s="2" t="s">
        <v>1233</v>
      </c>
      <c r="G21" t="str">
        <f>VLOOKUP($E21,'08 Pres Raw'!A:B,2,FALSE)</f>
        <v>Meadow Lakes No. 1</v>
      </c>
    </row>
    <row r="22" spans="1:7" x14ac:dyDescent="0.3">
      <c r="A22" t="s">
        <v>60</v>
      </c>
      <c r="B22" t="s">
        <v>61</v>
      </c>
      <c r="C22" t="str">
        <f>(VLOOKUP($A22,VTD!C:F,4,FALSE))</f>
        <v>Halibut Point No. 2 Precinct</v>
      </c>
      <c r="E22" s="2" t="s">
        <v>401</v>
      </c>
      <c r="F22" s="2" t="s">
        <v>1237</v>
      </c>
      <c r="G22" t="str">
        <f>VLOOKUP($E22,'08 Pres Raw'!A:B,2,FALSE)</f>
        <v>Trunk</v>
      </c>
    </row>
    <row r="23" spans="1:7" x14ac:dyDescent="0.3">
      <c r="A23" t="s">
        <v>62</v>
      </c>
      <c r="B23" t="s">
        <v>63</v>
      </c>
      <c r="C23" t="str">
        <f>(VLOOKUP($A23,VTD!C:F,4,FALSE))</f>
        <v>Sawmill Creek Precinct</v>
      </c>
      <c r="E23" s="2" t="s">
        <v>215</v>
      </c>
      <c r="F23" s="2" t="s">
        <v>1242</v>
      </c>
      <c r="G23" t="str">
        <f>VLOOKUP($E23,'08 Pres Raw'!A:B,2,FALSE)</f>
        <v>Mentasta</v>
      </c>
    </row>
    <row r="24" spans="1:7" x14ac:dyDescent="0.3">
      <c r="A24" t="s">
        <v>64</v>
      </c>
      <c r="B24" t="s">
        <v>65</v>
      </c>
      <c r="C24" t="str">
        <f>(VLOOKUP($A24,VTD!C:F,4,FALSE))</f>
        <v>Petersburg/Kupreanof Precinct</v>
      </c>
      <c r="E24" s="2" t="s">
        <v>367</v>
      </c>
      <c r="F24" s="2" t="s">
        <v>1246</v>
      </c>
      <c r="G24" t="str">
        <f>VLOOKUP($E24,'08 Pres Raw'!A:B,2,FALSE)</f>
        <v>Glennallen</v>
      </c>
    </row>
    <row r="25" spans="1:7" x14ac:dyDescent="0.3">
      <c r="A25" t="s">
        <v>67</v>
      </c>
      <c r="B25" t="s">
        <v>68</v>
      </c>
      <c r="C25" t="str">
        <f>(VLOOKUP($A25,VTD!C:F,4,FALSE))</f>
        <v>Wrangell Precinct</v>
      </c>
      <c r="E25" s="2" t="s">
        <v>204</v>
      </c>
      <c r="F25" s="2" t="s">
        <v>1250</v>
      </c>
      <c r="G25" t="str">
        <f>VLOOKUP($E25,'08 Pres Raw'!A:B,2,FALSE)</f>
        <v>Kenny Lake</v>
      </c>
    </row>
    <row r="26" spans="1:7" x14ac:dyDescent="0.3">
      <c r="A26" t="s">
        <v>69</v>
      </c>
      <c r="B26" t="s">
        <v>70</v>
      </c>
      <c r="C26" t="str">
        <f>(VLOOKUP($A26,VTD!C:F,4,FALSE))</f>
        <v>Pelican/Elfin Cove Precinct</v>
      </c>
      <c r="E26" s="2" t="s">
        <v>223</v>
      </c>
      <c r="F26" s="2" t="s">
        <v>1254</v>
      </c>
      <c r="G26" t="str">
        <f>VLOOKUP($E26,'08 Pres Raw'!A:B,2,FALSE)</f>
        <v>Northway</v>
      </c>
    </row>
    <row r="27" spans="1:7" x14ac:dyDescent="0.3">
      <c r="A27" t="s">
        <v>72</v>
      </c>
      <c r="B27" t="s">
        <v>73</v>
      </c>
      <c r="C27" t="str">
        <f>(VLOOKUP($A27,VTD!C:F,4,FALSE))</f>
        <v>Port Alexander Precinct</v>
      </c>
      <c r="E27" s="2" t="s">
        <v>245</v>
      </c>
      <c r="F27" s="2" t="s">
        <v>1258</v>
      </c>
      <c r="G27" t="str">
        <f>VLOOKUP($E27,'08 Pres Raw'!A:B,2,FALSE)</f>
        <v>Tok</v>
      </c>
    </row>
    <row r="28" spans="1:7" x14ac:dyDescent="0.3">
      <c r="A28" t="s">
        <v>74</v>
      </c>
      <c r="B28" t="s">
        <v>41</v>
      </c>
      <c r="C28" t="e">
        <f>(VLOOKUP($A28,VTD!C:F,4,FALSE))</f>
        <v>#N/A</v>
      </c>
      <c r="E28" s="2" t="s">
        <v>377</v>
      </c>
      <c r="F28" s="2" t="s">
        <v>1262</v>
      </c>
      <c r="G28" t="str">
        <f>VLOOKUP($E28,'08 Pres Raw'!A:B,2,FALSE)</f>
        <v>Valdez #2</v>
      </c>
    </row>
    <row r="29" spans="1:7" x14ac:dyDescent="0.3">
      <c r="A29" t="s">
        <v>74</v>
      </c>
      <c r="B29" t="s">
        <v>44</v>
      </c>
      <c r="C29" t="e">
        <f>(VLOOKUP($A29,VTD!C:F,4,FALSE))</f>
        <v>#N/A</v>
      </c>
      <c r="E29" s="2" t="s">
        <v>375</v>
      </c>
      <c r="F29" s="2" t="s">
        <v>1266</v>
      </c>
      <c r="G29" t="str">
        <f>VLOOKUP($E29,'08 Pres Raw'!A:B,2,FALSE)</f>
        <v>Valdez #1</v>
      </c>
    </row>
    <row r="30" spans="1:7" x14ac:dyDescent="0.3">
      <c r="A30" t="s">
        <v>74</v>
      </c>
      <c r="B30" t="s">
        <v>46</v>
      </c>
      <c r="C30" t="e">
        <f>(VLOOKUP($A30,VTD!C:F,4,FALSE))</f>
        <v>#N/A</v>
      </c>
      <c r="E30" s="2" t="s">
        <v>379</v>
      </c>
      <c r="F30" s="2" t="s">
        <v>1270</v>
      </c>
      <c r="G30" t="str">
        <f>VLOOKUP($E30,'08 Pres Raw'!A:B,2,FALSE)</f>
        <v>Valdez #3</v>
      </c>
    </row>
    <row r="31" spans="1:7" x14ac:dyDescent="0.3">
      <c r="A31" t="s">
        <v>75</v>
      </c>
      <c r="B31" t="s">
        <v>49</v>
      </c>
      <c r="C31" t="e">
        <f>(VLOOKUP($A31,VTD!C:F,4,FALSE))</f>
        <v>#N/A</v>
      </c>
      <c r="E31" s="2" t="s">
        <v>723</v>
      </c>
      <c r="F31" s="2" t="s">
        <v>1274</v>
      </c>
      <c r="G31" t="str">
        <f>VLOOKUP($E31,'08 Pres Raw'!A:B,2,FALSE)</f>
        <v>Whittier</v>
      </c>
    </row>
    <row r="32" spans="1:7" x14ac:dyDescent="0.3">
      <c r="A32" t="s">
        <v>76</v>
      </c>
      <c r="B32" t="s">
        <v>52</v>
      </c>
      <c r="C32" t="e">
        <f>(VLOOKUP($A32,VTD!C:F,4,FALSE))</f>
        <v>#N/A</v>
      </c>
      <c r="E32" s="2" t="s">
        <v>177</v>
      </c>
      <c r="F32" s="2" t="s">
        <v>1278</v>
      </c>
      <c r="G32" t="str">
        <f>VLOOKUP($E32,'08 Pres Raw'!A:B,2,FALSE)</f>
        <v>Copper Center</v>
      </c>
    </row>
    <row r="33" spans="1:7" x14ac:dyDescent="0.3">
      <c r="A33" t="s">
        <v>76</v>
      </c>
      <c r="B33" t="s">
        <v>52</v>
      </c>
      <c r="C33" t="e">
        <f>(VLOOKUP($A33,VTD!C:F,4,FALSE))</f>
        <v>#N/A</v>
      </c>
      <c r="E33" s="2" t="s">
        <v>190</v>
      </c>
      <c r="F33" s="2" t="s">
        <v>1282</v>
      </c>
      <c r="G33" t="str">
        <f>VLOOKUP($E33,'08 Pres Raw'!A:B,2,FALSE)</f>
        <v>Gakona</v>
      </c>
    </row>
    <row r="34" spans="1:7" x14ac:dyDescent="0.3">
      <c r="A34" t="s">
        <v>76</v>
      </c>
      <c r="B34" t="s">
        <v>52</v>
      </c>
      <c r="C34" t="e">
        <f>(VLOOKUP($A34,VTD!C:F,4,FALSE))</f>
        <v>#N/A</v>
      </c>
      <c r="E34" s="2" t="s">
        <v>171</v>
      </c>
      <c r="F34" s="2" t="s">
        <v>1286</v>
      </c>
      <c r="G34" t="str">
        <f>VLOOKUP($E34,'08 Pres Raw'!A:B,2,FALSE)</f>
        <v>Chistochina</v>
      </c>
    </row>
    <row r="35" spans="1:7" x14ac:dyDescent="0.3">
      <c r="A35" t="s">
        <v>76</v>
      </c>
      <c r="B35" t="s">
        <v>52</v>
      </c>
      <c r="C35" t="e">
        <f>(VLOOKUP($A35,VTD!C:F,4,FALSE))</f>
        <v>#N/A</v>
      </c>
      <c r="E35" s="2" t="s">
        <v>117</v>
      </c>
      <c r="F35" s="2" t="s">
        <v>1290</v>
      </c>
      <c r="G35" t="str">
        <f>VLOOKUP($E35,'08 Pres Raw'!A:B,2,FALSE)</f>
        <v>Cordova</v>
      </c>
    </row>
    <row r="36" spans="1:7" x14ac:dyDescent="0.3">
      <c r="A36" t="s">
        <v>76</v>
      </c>
      <c r="B36" t="s">
        <v>52</v>
      </c>
      <c r="C36" t="e">
        <f>(VLOOKUP($A36,VTD!C:F,4,FALSE))</f>
        <v>#N/A</v>
      </c>
      <c r="E36" s="2" t="s">
        <v>145</v>
      </c>
      <c r="F36" s="2" t="s">
        <v>1294</v>
      </c>
      <c r="G36" t="str">
        <f>VLOOKUP($E36,'08 Pres Raw'!A:B,2,FALSE)</f>
        <v>Tatitlek</v>
      </c>
    </row>
    <row r="37" spans="1:7" x14ac:dyDescent="0.3">
      <c r="A37" t="s">
        <v>77</v>
      </c>
      <c r="B37" t="s">
        <v>54</v>
      </c>
      <c r="C37" t="e">
        <f>(VLOOKUP($A37,VTD!C:F,4,FALSE))</f>
        <v>#N/A</v>
      </c>
      <c r="E37" s="2" t="s">
        <v>399</v>
      </c>
      <c r="F37" s="2" t="s">
        <v>1298</v>
      </c>
      <c r="G37" t="str">
        <f>VLOOKUP($E37,'08 Pres Raw'!A:B,2,FALSE)</f>
        <v>Pioneer Peak</v>
      </c>
    </row>
    <row r="38" spans="1:7" x14ac:dyDescent="0.3">
      <c r="A38" t="s">
        <v>77</v>
      </c>
      <c r="B38" t="s">
        <v>54</v>
      </c>
      <c r="C38" t="e">
        <f>(VLOOKUP($A38,VTD!C:F,4,FALSE))</f>
        <v>#N/A</v>
      </c>
      <c r="E38" s="2" t="s">
        <v>403</v>
      </c>
      <c r="F38" s="2" t="s">
        <v>1302</v>
      </c>
      <c r="G38" t="str">
        <f>VLOOKUP($E38,'08 Pres Raw'!A:B,2,FALSE)</f>
        <v>Walby Lake</v>
      </c>
    </row>
    <row r="39" spans="1:7" x14ac:dyDescent="0.3">
      <c r="A39" t="s">
        <v>77</v>
      </c>
      <c r="B39" t="s">
        <v>54</v>
      </c>
      <c r="C39" t="e">
        <f>(VLOOKUP($A39,VTD!C:F,4,FALSE))</f>
        <v>#N/A</v>
      </c>
      <c r="E39" s="2" t="s">
        <v>393</v>
      </c>
      <c r="F39" s="2" t="s">
        <v>1306</v>
      </c>
      <c r="G39" t="str">
        <f>VLOOKUP($E39,'08 Pres Raw'!A:B,2,FALSE)</f>
        <v>City of Palmer No. 1</v>
      </c>
    </row>
    <row r="40" spans="1:7" x14ac:dyDescent="0.3">
      <c r="A40" t="s">
        <v>77</v>
      </c>
      <c r="B40" t="s">
        <v>54</v>
      </c>
      <c r="C40" t="e">
        <f>(VLOOKUP($A40,VTD!C:F,4,FALSE))</f>
        <v>#N/A</v>
      </c>
      <c r="E40" s="2" t="s">
        <v>387</v>
      </c>
      <c r="F40" s="2" t="s">
        <v>1310</v>
      </c>
      <c r="G40" t="str">
        <f>VLOOKUP($E40,'08 Pres Raw'!A:B,2,FALSE)</f>
        <v>Greater Palmer</v>
      </c>
    </row>
    <row r="41" spans="1:7" x14ac:dyDescent="0.3">
      <c r="A41" t="s">
        <v>77</v>
      </c>
      <c r="B41" t="s">
        <v>54</v>
      </c>
      <c r="C41" t="e">
        <f>(VLOOKUP($A41,VTD!C:F,4,FALSE))</f>
        <v>#N/A</v>
      </c>
      <c r="E41" s="2" t="s">
        <v>397</v>
      </c>
      <c r="F41" s="2" t="s">
        <v>1314</v>
      </c>
      <c r="G41" t="str">
        <f>VLOOKUP($E41,'08 Pres Raw'!A:B,2,FALSE)</f>
        <v>Palmer Fishhook</v>
      </c>
    </row>
    <row r="42" spans="1:7" x14ac:dyDescent="0.3">
      <c r="C42" t="e">
        <f>(VLOOKUP($A42,VTD!C:F,4,FALSE))</f>
        <v>#N/A</v>
      </c>
      <c r="E42" s="2" t="s">
        <v>385</v>
      </c>
      <c r="F42" s="2" t="s">
        <v>1318</v>
      </c>
      <c r="G42" t="str">
        <f>VLOOKUP($E42,'08 Pres Raw'!A:B,2,FALSE)</f>
        <v>Fishhook</v>
      </c>
    </row>
    <row r="43" spans="1:7" x14ac:dyDescent="0.3">
      <c r="A43" t="s">
        <v>78</v>
      </c>
      <c r="B43" t="s">
        <v>79</v>
      </c>
      <c r="C43" t="str">
        <f>(VLOOKUP($A43,VTD!C:F,4,FALSE))</f>
        <v>Douglas Precinct</v>
      </c>
      <c r="E43" s="2" t="s">
        <v>414</v>
      </c>
      <c r="F43" s="2" t="s">
        <v>1322</v>
      </c>
      <c r="G43" t="str">
        <f>VLOOKUP($E43,'08 Pres Raw'!A:B,2,FALSE)</f>
        <v>Wasilla Lake</v>
      </c>
    </row>
    <row r="44" spans="1:7" x14ac:dyDescent="0.3">
      <c r="A44" t="s">
        <v>81</v>
      </c>
      <c r="B44" t="s">
        <v>82</v>
      </c>
      <c r="C44" t="str">
        <f>(VLOOKUP($A44,VTD!C:F,4,FALSE))</f>
        <v>Juneau No. 1 Precinct</v>
      </c>
      <c r="E44" s="2" t="s">
        <v>412</v>
      </c>
      <c r="F44" s="2" t="s">
        <v>1326</v>
      </c>
      <c r="G44" t="str">
        <f>VLOOKUP($E44,'08 Pres Raw'!A:B,2,FALSE)</f>
        <v>Seward Meridian</v>
      </c>
    </row>
    <row r="45" spans="1:7" x14ac:dyDescent="0.3">
      <c r="A45" t="s">
        <v>83</v>
      </c>
      <c r="B45" t="s">
        <v>84</v>
      </c>
      <c r="C45" t="str">
        <f>(VLOOKUP($A45,VTD!C:F,4,FALSE))</f>
        <v>Juneau No. 2 Precinct</v>
      </c>
      <c r="E45" s="2" t="s">
        <v>410</v>
      </c>
      <c r="F45" s="2" t="s">
        <v>1330</v>
      </c>
      <c r="G45" t="str">
        <f>VLOOKUP($E45,'08 Pres Raw'!A:B,2,FALSE)</f>
        <v>Schrock</v>
      </c>
    </row>
    <row r="46" spans="1:7" x14ac:dyDescent="0.3">
      <c r="A46" t="s">
        <v>85</v>
      </c>
      <c r="B46" t="s">
        <v>86</v>
      </c>
      <c r="C46" t="str">
        <f>(VLOOKUP($A46,VTD!C:F,4,FALSE))</f>
        <v>Juneau No. 3 Precinct</v>
      </c>
      <c r="E46" s="2" t="s">
        <v>408</v>
      </c>
      <c r="F46" s="2" t="s">
        <v>1334</v>
      </c>
      <c r="G46" t="str">
        <f>VLOOKUP($E46,'08 Pres Raw'!A:B,2,FALSE)</f>
        <v>Knik</v>
      </c>
    </row>
    <row r="47" spans="1:7" x14ac:dyDescent="0.3">
      <c r="A47" t="s">
        <v>87</v>
      </c>
      <c r="B47" t="s">
        <v>88</v>
      </c>
      <c r="C47" t="str">
        <f>(VLOOKUP($A47,VTD!C:F,4,FALSE))</f>
        <v>Juneau No. 4 Precinct</v>
      </c>
      <c r="E47" s="2" t="s">
        <v>406</v>
      </c>
      <c r="F47" s="2" t="s">
        <v>1338</v>
      </c>
      <c r="G47" t="str">
        <f>VLOOKUP($E47,'08 Pres Raw'!A:B,2,FALSE)</f>
        <v>Kings Lake</v>
      </c>
    </row>
    <row r="48" spans="1:7" x14ac:dyDescent="0.3">
      <c r="A48" t="s">
        <v>89</v>
      </c>
      <c r="B48" t="s">
        <v>90</v>
      </c>
      <c r="C48" t="str">
        <f>(VLOOKUP($A48,VTD!C:F,4,FALSE))</f>
        <v>Juneau Airport Area Precinct</v>
      </c>
      <c r="E48" s="2" t="s">
        <v>455</v>
      </c>
      <c r="F48" s="2" t="s">
        <v>1342</v>
      </c>
      <c r="G48" t="str">
        <f>VLOOKUP($E48,'08 Pres Raw'!A:B,2,FALSE)</f>
        <v>Springer Loop</v>
      </c>
    </row>
    <row r="49" spans="1:7" x14ac:dyDescent="0.3">
      <c r="A49" t="s">
        <v>91</v>
      </c>
      <c r="B49" t="s">
        <v>92</v>
      </c>
      <c r="C49" t="str">
        <f>(VLOOKUP($A49,VTD!C:F,4,FALSE))</f>
        <v>Lemon Creek Precinct</v>
      </c>
      <c r="E49" s="2" t="s">
        <v>453</v>
      </c>
      <c r="F49" s="2" t="s">
        <v>1346</v>
      </c>
      <c r="G49" t="str">
        <f>VLOOKUP($E49,'08 Pres Raw'!A:B,2,FALSE)</f>
        <v>Snowshoe</v>
      </c>
    </row>
    <row r="50" spans="1:7" x14ac:dyDescent="0.3">
      <c r="A50" t="s">
        <v>93</v>
      </c>
      <c r="B50" t="s">
        <v>94</v>
      </c>
      <c r="C50" t="str">
        <f>(VLOOKUP($A50,VTD!C:F,4,FALSE))</f>
        <v>North Douglas Precinct</v>
      </c>
      <c r="E50" s="2" t="s">
        <v>445</v>
      </c>
      <c r="F50" s="2" t="s">
        <v>1350</v>
      </c>
      <c r="G50" t="str">
        <f>VLOOKUP($E50,'08 Pres Raw'!A:B,2,FALSE)</f>
        <v>Fairview</v>
      </c>
    </row>
    <row r="51" spans="1:7" x14ac:dyDescent="0.3">
      <c r="A51" t="s">
        <v>95</v>
      </c>
      <c r="B51" t="s">
        <v>96</v>
      </c>
      <c r="C51" t="str">
        <f>(VLOOKUP($A51,VTD!C:F,4,FALSE))</f>
        <v>Juneau Salmon Creek Precinct</v>
      </c>
      <c r="E51" s="2" t="s">
        <v>431</v>
      </c>
      <c r="F51" s="2" t="s">
        <v>1354</v>
      </c>
      <c r="G51" t="str">
        <f>VLOOKUP($E51,'08 Pres Raw'!A:B,2,FALSE)</f>
        <v>Susitna</v>
      </c>
    </row>
    <row r="52" spans="1:7" x14ac:dyDescent="0.3">
      <c r="A52" t="s">
        <v>97</v>
      </c>
      <c r="B52" t="s">
        <v>98</v>
      </c>
      <c r="C52" t="str">
        <f>(VLOOKUP($A52,VTD!C:F,4,FALSE))</f>
        <v>Switzer Creek Precinct</v>
      </c>
      <c r="E52" s="2" t="s">
        <v>435</v>
      </c>
      <c r="F52" s="2" t="s">
        <v>1358</v>
      </c>
      <c r="G52" t="str">
        <f>VLOOKUP($E52,'08 Pres Raw'!A:B,2,FALSE)</f>
        <v>Trapper Creek</v>
      </c>
    </row>
    <row r="53" spans="1:7" x14ac:dyDescent="0.3">
      <c r="A53" t="s">
        <v>99</v>
      </c>
      <c r="B53" t="s">
        <v>41</v>
      </c>
      <c r="C53" t="e">
        <f>(VLOOKUP($A53,VTD!C:F,4,FALSE))</f>
        <v>#N/A</v>
      </c>
      <c r="E53" s="2" t="s">
        <v>423</v>
      </c>
      <c r="F53" s="2" t="s">
        <v>1362</v>
      </c>
      <c r="G53" t="str">
        <f>VLOOKUP($E53,'08 Pres Raw'!A:B,2,FALSE)</f>
        <v>Houston City</v>
      </c>
    </row>
    <row r="54" spans="1:7" x14ac:dyDescent="0.3">
      <c r="A54" t="s">
        <v>99</v>
      </c>
      <c r="B54" t="s">
        <v>44</v>
      </c>
      <c r="C54" t="e">
        <f>(VLOOKUP($A54,VTD!C:F,4,FALSE))</f>
        <v>#N/A</v>
      </c>
      <c r="E54" s="2" t="s">
        <v>421</v>
      </c>
      <c r="F54" s="2" t="s">
        <v>1366</v>
      </c>
      <c r="G54" t="str">
        <f>VLOOKUP($E54,'08 Pres Raw'!A:B,2,FALSE)</f>
        <v>Big Lake</v>
      </c>
    </row>
    <row r="55" spans="1:7" x14ac:dyDescent="0.3">
      <c r="A55" t="s">
        <v>99</v>
      </c>
      <c r="B55" t="s">
        <v>46</v>
      </c>
      <c r="C55" t="e">
        <f>(VLOOKUP($A55,VTD!C:F,4,FALSE))</f>
        <v>#N/A</v>
      </c>
      <c r="E55" s="2" t="s">
        <v>433</v>
      </c>
      <c r="F55" s="2" t="s">
        <v>1370</v>
      </c>
      <c r="G55" t="str">
        <f>VLOOKUP($E55,'08 Pres Raw'!A:B,2,FALSE)</f>
        <v>Talkeetna</v>
      </c>
    </row>
    <row r="56" spans="1:7" x14ac:dyDescent="0.3">
      <c r="A56" t="s">
        <v>100</v>
      </c>
      <c r="B56" t="s">
        <v>49</v>
      </c>
      <c r="C56" t="e">
        <f>(VLOOKUP($A56,VTD!C:F,4,FALSE))</f>
        <v>#N/A</v>
      </c>
      <c r="E56" s="2" t="s">
        <v>373</v>
      </c>
      <c r="F56" s="2" t="s">
        <v>1374</v>
      </c>
      <c r="G56" t="str">
        <f>VLOOKUP($E56,'08 Pres Raw'!A:B,2,FALSE)</f>
        <v>Sutton</v>
      </c>
    </row>
    <row r="57" spans="1:7" x14ac:dyDescent="0.3">
      <c r="C57" t="e">
        <f>(VLOOKUP($A57,VTD!C:F,4,FALSE))</f>
        <v>#N/A</v>
      </c>
      <c r="E57" s="2" t="s">
        <v>437</v>
      </c>
      <c r="F57" s="2" t="s">
        <v>1378</v>
      </c>
      <c r="G57" t="str">
        <f>VLOOKUP($E57,'08 Pres Raw'!A:B,2,FALSE)</f>
        <v>Willow</v>
      </c>
    </row>
    <row r="58" spans="1:7" x14ac:dyDescent="0.3">
      <c r="A58" t="s">
        <v>101</v>
      </c>
      <c r="B58" t="s">
        <v>102</v>
      </c>
      <c r="C58" t="str">
        <f>(VLOOKUP($A58,VTD!C:F,4,FALSE))</f>
        <v>Mendenhall Valley No. 1 District</v>
      </c>
      <c r="E58" s="2" t="s">
        <v>395</v>
      </c>
      <c r="F58" s="2" t="s">
        <v>1382</v>
      </c>
      <c r="G58" t="str">
        <f>VLOOKUP($E58,'08 Pres Raw'!A:B,2,FALSE)</f>
        <v>City of Palmer No. 2</v>
      </c>
    </row>
    <row r="59" spans="1:7" x14ac:dyDescent="0.3">
      <c r="A59" t="s">
        <v>103</v>
      </c>
      <c r="B59" t="s">
        <v>104</v>
      </c>
      <c r="C59" t="str">
        <f>(VLOOKUP($A59,VTD!C:F,4,FALSE))</f>
        <v>Mendenhall Valley No. 2 Precinct</v>
      </c>
      <c r="E59" s="2" t="s">
        <v>364</v>
      </c>
      <c r="F59" s="2" t="s">
        <v>1386</v>
      </c>
      <c r="G59" t="str">
        <f>VLOOKUP($E59,'08 Pres Raw'!A:B,2,FALSE)</f>
        <v>Farm Loop</v>
      </c>
    </row>
    <row r="60" spans="1:7" x14ac:dyDescent="0.3">
      <c r="A60" t="s">
        <v>105</v>
      </c>
      <c r="B60" t="s">
        <v>106</v>
      </c>
      <c r="C60" t="str">
        <f>(VLOOKUP($A60,VTD!C:F,4,FALSE))</f>
        <v>Mendenhall Valley No. 3 Precinct</v>
      </c>
      <c r="E60" s="2" t="s">
        <v>371</v>
      </c>
      <c r="F60" s="2" t="s">
        <v>1390</v>
      </c>
      <c r="G60" t="str">
        <f>VLOOKUP($E60,'08 Pres Raw'!A:B,2,FALSE)</f>
        <v>Sheep Mountain</v>
      </c>
    </row>
    <row r="61" spans="1:7" x14ac:dyDescent="0.3">
      <c r="A61" t="s">
        <v>107</v>
      </c>
      <c r="B61" t="s">
        <v>108</v>
      </c>
      <c r="C61" t="str">
        <f>(VLOOKUP($A61,VTD!C:F,4,FALSE))</f>
        <v>Mendenhall Valley No. 4 Precinct</v>
      </c>
      <c r="E61" s="2" t="s">
        <v>447</v>
      </c>
      <c r="F61" s="2" t="s">
        <v>1394</v>
      </c>
      <c r="G61" t="str">
        <f>VLOOKUP($E61,'08 Pres Raw'!A:B,2,FALSE)</f>
        <v>Lazy Mountain</v>
      </c>
    </row>
    <row r="62" spans="1:7" x14ac:dyDescent="0.3">
      <c r="A62" t="s">
        <v>109</v>
      </c>
      <c r="B62" t="s">
        <v>110</v>
      </c>
      <c r="C62" t="str">
        <f>(VLOOKUP($A62,VTD!C:F,4,FALSE))</f>
        <v>Auke Bay - Fritz Cove Precinct</v>
      </c>
      <c r="E62" s="2" t="s">
        <v>389</v>
      </c>
      <c r="F62" s="2" t="s">
        <v>1398</v>
      </c>
      <c r="G62" t="str">
        <f>VLOOKUP($E62,'08 Pres Raw'!A:B,2,FALSE)</f>
        <v>Lakes</v>
      </c>
    </row>
    <row r="63" spans="1:7" x14ac:dyDescent="0.3">
      <c r="A63" t="s">
        <v>111</v>
      </c>
      <c r="B63" t="s">
        <v>112</v>
      </c>
      <c r="C63" t="str">
        <f>(VLOOKUP($A63,VTD!C:F,4,FALSE))</f>
        <v>Lynn Canal Precinct</v>
      </c>
      <c r="E63" s="2" t="s">
        <v>429</v>
      </c>
      <c r="F63" s="2" t="s">
        <v>1402</v>
      </c>
      <c r="G63" t="str">
        <f>VLOOKUP($E63,'08 Pres Raw'!A:B,2,FALSE)</f>
        <v>Meadow Lakes No. 2</v>
      </c>
    </row>
    <row r="64" spans="1:7" x14ac:dyDescent="0.3">
      <c r="A64" t="s">
        <v>113</v>
      </c>
      <c r="B64" t="s">
        <v>41</v>
      </c>
      <c r="C64" t="e">
        <f>(VLOOKUP($A64,VTD!C:F,4,FALSE))</f>
        <v>#N/A</v>
      </c>
      <c r="E64" s="2" t="s">
        <v>416</v>
      </c>
      <c r="F64" s="2" t="s">
        <v>1406</v>
      </c>
      <c r="G64" t="str">
        <f>VLOOKUP($E64,'08 Pres Raw'!A:B,2,FALSE)</f>
        <v>Wasilla No. 1</v>
      </c>
    </row>
    <row r="65" spans="1:7" x14ac:dyDescent="0.3">
      <c r="A65" t="s">
        <v>113</v>
      </c>
      <c r="B65" t="s">
        <v>44</v>
      </c>
      <c r="C65" t="e">
        <f>(VLOOKUP($A65,VTD!C:F,4,FALSE))</f>
        <v>#N/A</v>
      </c>
      <c r="E65" s="2" t="s">
        <v>425</v>
      </c>
      <c r="F65" s="2" t="s">
        <v>1410</v>
      </c>
      <c r="G65" t="str">
        <f>VLOOKUP($E65,'08 Pres Raw'!A:B,2,FALSE)</f>
        <v>Knik Goose Bay</v>
      </c>
    </row>
    <row r="66" spans="1:7" x14ac:dyDescent="0.3">
      <c r="A66" t="s">
        <v>113</v>
      </c>
      <c r="B66" t="s">
        <v>46</v>
      </c>
      <c r="C66" t="e">
        <f>(VLOOKUP($A66,VTD!C:F,4,FALSE))</f>
        <v>#N/A</v>
      </c>
      <c r="E66" s="2" t="s">
        <v>440</v>
      </c>
      <c r="F66" s="2" t="s">
        <v>1414</v>
      </c>
      <c r="G66" t="str">
        <f>VLOOKUP($E66,'08 Pres Raw'!A:B,2,FALSE)</f>
        <v>Butte</v>
      </c>
    </row>
    <row r="67" spans="1:7" x14ac:dyDescent="0.3">
      <c r="A67" t="s">
        <v>114</v>
      </c>
      <c r="B67" t="s">
        <v>49</v>
      </c>
      <c r="C67" t="e">
        <f>(VLOOKUP($A67,VTD!C:F,4,FALSE))</f>
        <v>#N/A</v>
      </c>
      <c r="E67" s="2" t="s">
        <v>358</v>
      </c>
      <c r="F67" s="2" t="s">
        <v>1419</v>
      </c>
      <c r="G67" t="str">
        <f>VLOOKUP($E67,'08 Pres Raw'!A:B,2,FALSE)</f>
        <v>Big Delta</v>
      </c>
    </row>
    <row r="68" spans="1:7" x14ac:dyDescent="0.3">
      <c r="C68" t="e">
        <f>(VLOOKUP($A68,VTD!C:F,4,FALSE))</f>
        <v>#N/A</v>
      </c>
      <c r="E68" s="2" t="s">
        <v>184</v>
      </c>
      <c r="F68" s="2" t="s">
        <v>1423</v>
      </c>
      <c r="G68" t="str">
        <f>VLOOKUP($E68,'08 Pres Raw'!A:B,2,FALSE)</f>
        <v>Dot Lake</v>
      </c>
    </row>
    <row r="69" spans="1:7" x14ac:dyDescent="0.3">
      <c r="A69" t="s">
        <v>115</v>
      </c>
      <c r="B69" t="s">
        <v>116</v>
      </c>
      <c r="C69" t="str">
        <f>(VLOOKUP($A69,VTD!C:F,4,FALSE))</f>
        <v>Angoon Precinct (Part; Also See Parts In Four Other Boroughs and Census Areas)</v>
      </c>
      <c r="E69" s="2" t="s">
        <v>243</v>
      </c>
      <c r="F69" s="2" t="s">
        <v>1427</v>
      </c>
      <c r="G69" t="str">
        <f>VLOOKUP($E69,'08 Pres Raw'!A:B,2,FALSE)</f>
        <v>Tetlin</v>
      </c>
    </row>
    <row r="70" spans="1:7" x14ac:dyDescent="0.3">
      <c r="A70" t="s">
        <v>117</v>
      </c>
      <c r="B70" t="s">
        <v>118</v>
      </c>
      <c r="C70" t="str">
        <f>(VLOOKUP($A70,VTD!C:F,4,FALSE))</f>
        <v>Cordova Precinct</v>
      </c>
      <c r="E70" s="2" t="s">
        <v>245</v>
      </c>
      <c r="F70" s="2" t="s">
        <v>1431</v>
      </c>
      <c r="G70" t="str">
        <f>VLOOKUP($E70,'08 Pres Raw'!A:B,2,FALSE)</f>
        <v>Tok</v>
      </c>
    </row>
    <row r="71" spans="1:7" x14ac:dyDescent="0.3">
      <c r="A71" t="s">
        <v>120</v>
      </c>
      <c r="B71" t="s">
        <v>121</v>
      </c>
      <c r="C71" t="str">
        <f>(VLOOKUP($A71,VTD!C:F,4,FALSE))</f>
        <v>Craig Precinct</v>
      </c>
      <c r="E71" s="2" t="s">
        <v>223</v>
      </c>
      <c r="F71" s="2" t="s">
        <v>1435</v>
      </c>
      <c r="G71" t="str">
        <f>VLOOKUP($E71,'08 Pres Raw'!A:B,2,FALSE)</f>
        <v>Northway</v>
      </c>
    </row>
    <row r="72" spans="1:7" x14ac:dyDescent="0.3">
      <c r="A72" t="s">
        <v>122</v>
      </c>
      <c r="B72" t="s">
        <v>123</v>
      </c>
      <c r="C72" t="str">
        <f>(VLOOKUP($A72,VTD!C:F,4,FALSE))</f>
        <v>Gustavus Precinct</v>
      </c>
      <c r="E72" s="2" t="s">
        <v>239</v>
      </c>
      <c r="F72" s="2" t="s">
        <v>1439</v>
      </c>
      <c r="G72" t="str">
        <f>VLOOKUP($E72,'08 Pres Raw'!A:B,2,FALSE)</f>
        <v>Tanacross</v>
      </c>
    </row>
    <row r="73" spans="1:7" x14ac:dyDescent="0.3">
      <c r="A73" t="s">
        <v>124</v>
      </c>
      <c r="B73" t="s">
        <v>125</v>
      </c>
      <c r="C73" t="str">
        <f>(VLOOKUP($A73,VTD!C:F,4,FALSE))</f>
        <v>Haines No. 1 Precinct</v>
      </c>
      <c r="E73" s="2" t="s">
        <v>186</v>
      </c>
      <c r="F73" s="2" t="s">
        <v>1443</v>
      </c>
      <c r="G73" t="str">
        <f>VLOOKUP($E73,'08 Pres Raw'!A:B,2,FALSE)</f>
        <v>Eagle</v>
      </c>
    </row>
    <row r="74" spans="1:7" x14ac:dyDescent="0.3">
      <c r="A74" t="s">
        <v>127</v>
      </c>
      <c r="B74" t="s">
        <v>128</v>
      </c>
      <c r="C74" t="str">
        <f>(VLOOKUP($A74,VTD!C:F,4,FALSE))</f>
        <v>Haines Highway Precinct</v>
      </c>
      <c r="E74" s="2" t="s">
        <v>169</v>
      </c>
      <c r="F74" s="2" t="s">
        <v>1447</v>
      </c>
      <c r="G74" t="str">
        <f>VLOOKUP($E74,'08 Pres Raw'!A:B,2,FALSE)</f>
        <v>Central</v>
      </c>
    </row>
    <row r="75" spans="1:7" x14ac:dyDescent="0.3">
      <c r="A75" t="s">
        <v>129</v>
      </c>
      <c r="B75" t="s">
        <v>130</v>
      </c>
      <c r="C75" t="str">
        <f>(VLOOKUP($A75,VTD!C:F,4,FALSE))</f>
        <v>Hoonah Precinct</v>
      </c>
      <c r="E75" s="2" t="s">
        <v>360</v>
      </c>
      <c r="F75" s="2" t="s">
        <v>1451</v>
      </c>
      <c r="G75" t="str">
        <f>VLOOKUP($E75,'08 Pres Raw'!A:B,2,FALSE)</f>
        <v>Delta Junction</v>
      </c>
    </row>
    <row r="76" spans="1:7" x14ac:dyDescent="0.3">
      <c r="A76" t="s">
        <v>131</v>
      </c>
      <c r="B76" t="s">
        <v>132</v>
      </c>
      <c r="C76" t="str">
        <f>(VLOOKUP($A76,VTD!C:F,4,FALSE))</f>
        <v>Hydaburg Precinct</v>
      </c>
      <c r="E76" s="2" t="s">
        <v>215</v>
      </c>
      <c r="F76" s="2" t="s">
        <v>1455</v>
      </c>
      <c r="G76" t="str">
        <f>VLOOKUP($E76,'08 Pres Raw'!A:B,2,FALSE)</f>
        <v>Mentasta</v>
      </c>
    </row>
    <row r="77" spans="1:7" x14ac:dyDescent="0.3">
      <c r="A77" t="s">
        <v>133</v>
      </c>
      <c r="B77" t="s">
        <v>134</v>
      </c>
      <c r="C77" t="str">
        <f>(VLOOKUP($A77,VTD!C:F,4,FALSE))</f>
        <v>Kake Precinct</v>
      </c>
      <c r="E77" s="2" t="s">
        <v>181</v>
      </c>
      <c r="F77" s="2" t="s">
        <v>1459</v>
      </c>
      <c r="G77" t="str">
        <f>VLOOKUP($E77,'08 Pres Raw'!A:B,2,FALSE)</f>
        <v>Deltana</v>
      </c>
    </row>
    <row r="78" spans="1:7" x14ac:dyDescent="0.3">
      <c r="A78" t="s">
        <v>135</v>
      </c>
      <c r="B78" t="s">
        <v>136</v>
      </c>
      <c r="C78" t="str">
        <f>(VLOOKUP($A78,VTD!C:F,4,FALSE))</f>
        <v>Kasaan Precinct</v>
      </c>
      <c r="E78" s="2" t="s">
        <v>835</v>
      </c>
      <c r="F78" s="2" t="s">
        <v>1464</v>
      </c>
      <c r="G78" t="str">
        <f>VLOOKUP($E78,'08 Pres Raw'!A:B,2,FALSE)</f>
        <v>Ekwok</v>
      </c>
    </row>
    <row r="79" spans="1:7" x14ac:dyDescent="0.3">
      <c r="A79" t="s">
        <v>137</v>
      </c>
      <c r="B79" t="s">
        <v>138</v>
      </c>
      <c r="C79" t="str">
        <f>(VLOOKUP($A79,VTD!C:F,4,FALSE))</f>
        <v>Klawock Precinct (Part; Also See Part In Wrangell Borough)</v>
      </c>
      <c r="E79" s="2" t="s">
        <v>828</v>
      </c>
      <c r="F79" s="2" t="s">
        <v>1468</v>
      </c>
      <c r="G79" t="str">
        <f>VLOOKUP($E79,'08 Pres Raw'!A:B,2,FALSE)</f>
        <v>Clarks Point</v>
      </c>
    </row>
    <row r="80" spans="1:7" x14ac:dyDescent="0.3">
      <c r="A80" t="s">
        <v>139</v>
      </c>
      <c r="B80" t="s">
        <v>140</v>
      </c>
      <c r="C80" t="str">
        <f>(VLOOKUP($A80,VTD!C:F,4,FALSE))</f>
        <v>Klukwan Precinct</v>
      </c>
      <c r="E80" s="2" t="s">
        <v>844</v>
      </c>
      <c r="F80" s="2" t="s">
        <v>1472</v>
      </c>
      <c r="G80" t="str">
        <f>VLOOKUP($E80,'08 Pres Raw'!A:B,2,FALSE)</f>
        <v>Manokotak</v>
      </c>
    </row>
    <row r="81" spans="1:7" x14ac:dyDescent="0.3">
      <c r="A81" t="s">
        <v>141</v>
      </c>
      <c r="B81" t="s">
        <v>142</v>
      </c>
      <c r="C81" t="str">
        <f>(VLOOKUP($A81,VTD!C:F,4,FALSE))</f>
        <v>Metlakatla Precinct (Part; Also See Part In Prince of Wales-Hyder Census Area)</v>
      </c>
      <c r="E81" s="2" t="s">
        <v>832</v>
      </c>
      <c r="F81" s="2" t="s">
        <v>1476</v>
      </c>
      <c r="G81" t="str">
        <f>VLOOKUP($E81,'08 Pres Raw'!A:B,2,FALSE)</f>
        <v>Dillingham</v>
      </c>
    </row>
    <row r="82" spans="1:7" x14ac:dyDescent="0.3">
      <c r="A82" t="s">
        <v>143</v>
      </c>
      <c r="B82" t="s">
        <v>144</v>
      </c>
      <c r="C82" t="str">
        <f>(VLOOKUP($A82,VTD!C:F,4,FALSE))</f>
        <v>Skagway Precinct</v>
      </c>
      <c r="E82" s="2" t="s">
        <v>848</v>
      </c>
      <c r="F82" s="2" t="s">
        <v>1480</v>
      </c>
      <c r="G82" t="str">
        <f>VLOOKUP($E82,'08 Pres Raw'!A:B,2,FALSE)</f>
        <v>New Stuyahok</v>
      </c>
    </row>
    <row r="83" spans="1:7" x14ac:dyDescent="0.3">
      <c r="A83" t="s">
        <v>145</v>
      </c>
      <c r="B83" t="s">
        <v>146</v>
      </c>
      <c r="C83" t="str">
        <f>(VLOOKUP($A83,VTD!C:F,4,FALSE))</f>
        <v>Tatitlek Precinct (Part; Also See Part In Yakutat Borough)</v>
      </c>
      <c r="E83" s="2" t="s">
        <v>842</v>
      </c>
      <c r="F83" s="2" t="s">
        <v>1484</v>
      </c>
      <c r="G83" t="str">
        <f>VLOOKUP($E83,'08 Pres Raw'!A:B,2,FALSE)</f>
        <v>Koliganek</v>
      </c>
    </row>
    <row r="84" spans="1:7" x14ac:dyDescent="0.3">
      <c r="A84" t="s">
        <v>147</v>
      </c>
      <c r="B84" t="s">
        <v>148</v>
      </c>
      <c r="C84" t="str">
        <f>(VLOOKUP($A84,VTD!C:F,4,FALSE))</f>
        <v>Tenakee Precinct</v>
      </c>
      <c r="E84" s="2" t="s">
        <v>818</v>
      </c>
      <c r="F84" s="2" t="s">
        <v>1488</v>
      </c>
      <c r="G84" t="str">
        <f>VLOOKUP($E84,'08 Pres Raw'!A:B,2,FALSE)</f>
        <v>Aleknagik</v>
      </c>
    </row>
    <row r="85" spans="1:7" x14ac:dyDescent="0.3">
      <c r="A85" t="s">
        <v>149</v>
      </c>
      <c r="B85" t="s">
        <v>150</v>
      </c>
      <c r="C85" t="str">
        <f>(VLOOKUP($A85,VTD!C:F,4,FALSE))</f>
        <v>Yakutat Precinct</v>
      </c>
      <c r="E85" s="2" t="s">
        <v>860</v>
      </c>
      <c r="F85" s="2" t="s">
        <v>1492</v>
      </c>
      <c r="G85" t="str">
        <f>VLOOKUP($E85,'08 Pres Raw'!A:B,2,FALSE)</f>
        <v>Togiak</v>
      </c>
    </row>
    <row r="86" spans="1:7" x14ac:dyDescent="0.3">
      <c r="A86" t="s">
        <v>151</v>
      </c>
      <c r="B86" t="s">
        <v>41</v>
      </c>
      <c r="C86" t="e">
        <f>(VLOOKUP($A86,VTD!C:F,4,FALSE))</f>
        <v>#N/A</v>
      </c>
      <c r="E86" s="2" t="s">
        <v>350</v>
      </c>
      <c r="F86" s="2" t="s">
        <v>1497</v>
      </c>
      <c r="G86" t="str">
        <f>VLOOKUP($E86,'08 Pres Raw'!A:B,2,FALSE)</f>
        <v>North Pole</v>
      </c>
    </row>
    <row r="87" spans="1:7" x14ac:dyDescent="0.3">
      <c r="A87" t="s">
        <v>151</v>
      </c>
      <c r="B87" t="s">
        <v>44</v>
      </c>
      <c r="C87" t="e">
        <f>(VLOOKUP($A87,VTD!C:F,4,FALSE))</f>
        <v>#N/A</v>
      </c>
      <c r="E87" s="2" t="s">
        <v>348</v>
      </c>
      <c r="F87" s="2" t="s">
        <v>1501</v>
      </c>
      <c r="G87" t="str">
        <f>VLOOKUP($E87,'08 Pres Raw'!A:B,2,FALSE)</f>
        <v>Newby</v>
      </c>
    </row>
    <row r="88" spans="1:7" x14ac:dyDescent="0.3">
      <c r="A88" t="s">
        <v>151</v>
      </c>
      <c r="B88" t="s">
        <v>46</v>
      </c>
      <c r="C88" t="e">
        <f>(VLOOKUP($A88,VTD!C:F,4,FALSE))</f>
        <v>#N/A</v>
      </c>
      <c r="E88" s="2" t="s">
        <v>346</v>
      </c>
      <c r="F88" s="2" t="s">
        <v>1505</v>
      </c>
      <c r="G88" t="str">
        <f>VLOOKUP($E88,'08 Pres Raw'!A:B,2,FALSE)</f>
        <v>Moose Creek</v>
      </c>
    </row>
    <row r="89" spans="1:7" x14ac:dyDescent="0.3">
      <c r="A89" t="s">
        <v>152</v>
      </c>
      <c r="B89" t="s">
        <v>49</v>
      </c>
      <c r="C89" t="e">
        <f>(VLOOKUP($A89,VTD!C:F,4,FALSE))</f>
        <v>#N/A</v>
      </c>
      <c r="E89" s="2" t="s">
        <v>362</v>
      </c>
      <c r="F89" s="2" t="s">
        <v>1509</v>
      </c>
      <c r="G89" t="str">
        <f>VLOOKUP($E89,'08 Pres Raw'!A:B,2,FALSE)</f>
        <v>Eielson</v>
      </c>
    </row>
    <row r="90" spans="1:7" x14ac:dyDescent="0.3">
      <c r="A90" t="s">
        <v>153</v>
      </c>
      <c r="B90" t="s">
        <v>52</v>
      </c>
      <c r="C90" t="e">
        <f>(VLOOKUP($A90,VTD!C:F,4,FALSE))</f>
        <v>#N/A</v>
      </c>
      <c r="E90" s="2" t="s">
        <v>344</v>
      </c>
      <c r="F90" s="2" t="s">
        <v>1513</v>
      </c>
      <c r="G90" t="str">
        <f>VLOOKUP($E90,'08 Pres Raw'!A:B,2,FALSE)</f>
        <v>Chena Lakes</v>
      </c>
    </row>
    <row r="91" spans="1:7" x14ac:dyDescent="0.3">
      <c r="A91" t="s">
        <v>153</v>
      </c>
      <c r="B91" t="s">
        <v>52</v>
      </c>
      <c r="C91" t="e">
        <f>(VLOOKUP($A91,VTD!C:F,4,FALSE))</f>
        <v>#N/A</v>
      </c>
      <c r="E91" s="2" t="s">
        <v>256</v>
      </c>
      <c r="F91" s="2" t="s">
        <v>1517</v>
      </c>
      <c r="G91" t="str">
        <f>VLOOKUP($E91,'08 Pres Raw'!A:B,2,FALSE)</f>
        <v>Chatanika</v>
      </c>
    </row>
    <row r="92" spans="1:7" x14ac:dyDescent="0.3">
      <c r="A92" t="s">
        <v>153</v>
      </c>
      <c r="B92" t="s">
        <v>52</v>
      </c>
      <c r="C92" t="e">
        <f>(VLOOKUP($A92,VTD!C:F,4,FALSE))</f>
        <v>#N/A</v>
      </c>
      <c r="E92" s="2" t="s">
        <v>273</v>
      </c>
      <c r="F92" s="2" t="s">
        <v>1521</v>
      </c>
      <c r="G92" t="str">
        <f>VLOOKUP($E92,'08 Pres Raw'!A:B,2,FALSE)</f>
        <v>Two Rivers</v>
      </c>
    </row>
    <row r="93" spans="1:7" x14ac:dyDescent="0.3">
      <c r="A93" t="s">
        <v>153</v>
      </c>
      <c r="B93" t="s">
        <v>52</v>
      </c>
      <c r="C93" t="e">
        <f>(VLOOKUP($A93,VTD!C:F,4,FALSE))</f>
        <v>#N/A</v>
      </c>
      <c r="E93" s="2" t="s">
        <v>352</v>
      </c>
      <c r="F93" s="2" t="s">
        <v>1525</v>
      </c>
      <c r="G93" t="str">
        <f>VLOOKUP($E93,'08 Pres Raw'!A:B,2,FALSE)</f>
        <v>Plack</v>
      </c>
    </row>
    <row r="94" spans="1:7" x14ac:dyDescent="0.3">
      <c r="A94" t="s">
        <v>153</v>
      </c>
      <c r="B94" t="s">
        <v>52</v>
      </c>
      <c r="C94" t="e">
        <f>(VLOOKUP($A94,VTD!C:F,4,FALSE))</f>
        <v>#N/A</v>
      </c>
      <c r="E94" s="2" t="s">
        <v>342</v>
      </c>
      <c r="F94" s="2" t="s">
        <v>1529</v>
      </c>
      <c r="G94" t="str">
        <f>VLOOKUP($E94,'08 Pres Raw'!A:B,2,FALSE)</f>
        <v>Badger #2</v>
      </c>
    </row>
    <row r="95" spans="1:7" x14ac:dyDescent="0.3">
      <c r="A95" t="s">
        <v>153</v>
      </c>
      <c r="B95" t="s">
        <v>52</v>
      </c>
      <c r="C95" t="e">
        <f>(VLOOKUP($A95,VTD!C:F,4,FALSE))</f>
        <v>#N/A</v>
      </c>
      <c r="E95" s="2" t="s">
        <v>340</v>
      </c>
      <c r="F95" s="2" t="s">
        <v>1533</v>
      </c>
      <c r="G95" t="str">
        <f>VLOOKUP($E95,'08 Pres Raw'!A:B,2,FALSE)</f>
        <v>Badger #1</v>
      </c>
    </row>
    <row r="96" spans="1:7" x14ac:dyDescent="0.3">
      <c r="A96" t="s">
        <v>154</v>
      </c>
      <c r="B96" t="s">
        <v>54</v>
      </c>
      <c r="C96" t="e">
        <f>(VLOOKUP($A96,VTD!C:F,4,FALSE))</f>
        <v>#N/A</v>
      </c>
      <c r="E96" s="2" t="s">
        <v>269</v>
      </c>
      <c r="F96" s="2" t="s">
        <v>1537</v>
      </c>
      <c r="G96" t="str">
        <f>VLOOKUP($E96,'08 Pres Raw'!A:B,2,FALSE)</f>
        <v>Steese East</v>
      </c>
    </row>
    <row r="97" spans="1:7" x14ac:dyDescent="0.3">
      <c r="A97" t="s">
        <v>154</v>
      </c>
      <c r="B97" t="s">
        <v>54</v>
      </c>
      <c r="C97" t="e">
        <f>(VLOOKUP($A97,VTD!C:F,4,FALSE))</f>
        <v>#N/A</v>
      </c>
      <c r="E97" s="2" t="s">
        <v>334</v>
      </c>
      <c r="F97" s="2" t="s">
        <v>1541</v>
      </c>
      <c r="G97" t="str">
        <f>VLOOKUP($E97,'08 Pres Raw'!A:B,2,FALSE)</f>
        <v>Fort Wainwright</v>
      </c>
    </row>
    <row r="98" spans="1:7" x14ac:dyDescent="0.3">
      <c r="A98" t="s">
        <v>154</v>
      </c>
      <c r="B98" t="s">
        <v>54</v>
      </c>
      <c r="C98" t="e">
        <f>(VLOOKUP($A98,VTD!C:F,4,FALSE))</f>
        <v>#N/A</v>
      </c>
      <c r="E98" s="2" t="s">
        <v>332</v>
      </c>
      <c r="F98" s="2" t="s">
        <v>1545</v>
      </c>
      <c r="G98" t="str">
        <f>VLOOKUP($E98,'08 Pres Raw'!A:B,2,FALSE)</f>
        <v>Fairbanks #9</v>
      </c>
    </row>
    <row r="99" spans="1:7" x14ac:dyDescent="0.3">
      <c r="A99" t="s">
        <v>154</v>
      </c>
      <c r="B99" t="s">
        <v>54</v>
      </c>
      <c r="C99" t="e">
        <f>(VLOOKUP($A99,VTD!C:F,4,FALSE))</f>
        <v>#N/A</v>
      </c>
      <c r="E99" s="2" t="s">
        <v>336</v>
      </c>
      <c r="F99" s="2" t="s">
        <v>1549</v>
      </c>
      <c r="G99" t="str">
        <f>VLOOKUP($E99,'08 Pres Raw'!A:B,2,FALSE)</f>
        <v>Lakeview</v>
      </c>
    </row>
    <row r="100" spans="1:7" x14ac:dyDescent="0.3">
      <c r="A100" t="s">
        <v>154</v>
      </c>
      <c r="B100" t="s">
        <v>54</v>
      </c>
      <c r="C100" t="e">
        <f>(VLOOKUP($A100,VTD!C:F,4,FALSE))</f>
        <v>#N/A</v>
      </c>
      <c r="E100" s="2" t="s">
        <v>328</v>
      </c>
      <c r="F100" s="2" t="s">
        <v>1553</v>
      </c>
      <c r="G100" t="str">
        <f>VLOOKUP($E100,'08 Pres Raw'!A:B,2,FALSE)</f>
        <v>Fairbanks #2</v>
      </c>
    </row>
    <row r="101" spans="1:7" x14ac:dyDescent="0.3">
      <c r="A101" t="s">
        <v>154</v>
      </c>
      <c r="B101" t="s">
        <v>54</v>
      </c>
      <c r="C101" t="e">
        <f>(VLOOKUP($A101,VTD!C:F,4,FALSE))</f>
        <v>#N/A</v>
      </c>
      <c r="E101" s="2" t="s">
        <v>312</v>
      </c>
      <c r="F101" s="2" t="s">
        <v>1557</v>
      </c>
      <c r="G101" t="str">
        <f>VLOOKUP($E101,'08 Pres Raw'!A:B,2,FALSE)</f>
        <v>Fairbanks #1</v>
      </c>
    </row>
    <row r="102" spans="1:7" x14ac:dyDescent="0.3">
      <c r="C102" t="e">
        <f>(VLOOKUP($A102,VTD!C:F,4,FALSE))</f>
        <v>#N/A</v>
      </c>
      <c r="E102" s="2" t="s">
        <v>330</v>
      </c>
      <c r="F102" s="2" t="s">
        <v>1561</v>
      </c>
      <c r="G102" t="str">
        <f>VLOOKUP($E102,'08 Pres Raw'!A:B,2,FALSE)</f>
        <v>Fairbanks #8</v>
      </c>
    </row>
    <row r="103" spans="1:7" x14ac:dyDescent="0.3">
      <c r="A103" t="s">
        <v>155</v>
      </c>
      <c r="B103" t="s">
        <v>156</v>
      </c>
      <c r="C103" t="str">
        <f>(VLOOKUP($A103,VTD!C:F,4,FALSE))</f>
        <v>Allakaket Precinct</v>
      </c>
      <c r="E103" s="2" t="s">
        <v>314</v>
      </c>
      <c r="F103" s="2" t="s">
        <v>1565</v>
      </c>
      <c r="G103" t="str">
        <f>VLOOKUP($E103,'08 Pres Raw'!A:B,2,FALSE)</f>
        <v>Fairbanks #3</v>
      </c>
    </row>
    <row r="104" spans="1:7" x14ac:dyDescent="0.3">
      <c r="A104" t="s">
        <v>158</v>
      </c>
      <c r="B104" t="s">
        <v>159</v>
      </c>
      <c r="C104" t="str">
        <f>(VLOOKUP($A104,VTD!C:F,4,FALSE))</f>
        <v>Aniak Precinct (Part; Also See Part In Wade Hampton Census Area)</v>
      </c>
      <c r="E104" s="2" t="s">
        <v>320</v>
      </c>
      <c r="F104" s="2" t="s">
        <v>1569</v>
      </c>
      <c r="G104" t="str">
        <f>VLOOKUP($E104,'08 Pres Raw'!A:B,2,FALSE)</f>
        <v>Fairbanks #6</v>
      </c>
    </row>
    <row r="105" spans="1:7" x14ac:dyDescent="0.3">
      <c r="A105" t="s">
        <v>161</v>
      </c>
      <c r="B105" t="s">
        <v>162</v>
      </c>
      <c r="C105" t="str">
        <f>(VLOOKUP($A105,VTD!C:F,4,FALSE))</f>
        <v>Anvik Precinct</v>
      </c>
      <c r="E105" s="2" t="s">
        <v>316</v>
      </c>
      <c r="F105" s="2" t="s">
        <v>1573</v>
      </c>
      <c r="G105" t="str">
        <f>VLOOKUP($E105,'08 Pres Raw'!A:B,2,FALSE)</f>
        <v>Fairbanks #4</v>
      </c>
    </row>
    <row r="106" spans="1:7" x14ac:dyDescent="0.3">
      <c r="A106" t="s">
        <v>163</v>
      </c>
      <c r="B106" t="s">
        <v>164</v>
      </c>
      <c r="C106" t="str">
        <f>(VLOOKUP($A106,VTD!C:F,4,FALSE))</f>
        <v>Arctic Village Precinct</v>
      </c>
      <c r="E106" s="2" t="s">
        <v>310</v>
      </c>
      <c r="F106" s="2" t="s">
        <v>1577</v>
      </c>
      <c r="G106" t="str">
        <f>VLOOKUP($E106,'08 Pres Raw'!A:B,2,FALSE)</f>
        <v>Aurora</v>
      </c>
    </row>
    <row r="107" spans="1:7" x14ac:dyDescent="0.3">
      <c r="A107" t="s">
        <v>165</v>
      </c>
      <c r="B107" t="s">
        <v>166</v>
      </c>
      <c r="C107" t="str">
        <f>(VLOOKUP($A107,VTD!C:F,4,FALSE))</f>
        <v>Beaver Precinct</v>
      </c>
      <c r="E107" s="2" t="s">
        <v>324</v>
      </c>
      <c r="F107" s="2" t="s">
        <v>1581</v>
      </c>
      <c r="G107" t="str">
        <f>VLOOKUP($E107,'08 Pres Raw'!A:B,2,FALSE)</f>
        <v>Fairbanks #10</v>
      </c>
    </row>
    <row r="108" spans="1:7" x14ac:dyDescent="0.3">
      <c r="A108" t="s">
        <v>167</v>
      </c>
      <c r="B108" t="s">
        <v>168</v>
      </c>
      <c r="C108" t="str">
        <f>(VLOOKUP($A108,VTD!C:F,4,FALSE))</f>
        <v>Bettles Precinct</v>
      </c>
      <c r="E108" s="2" t="s">
        <v>318</v>
      </c>
      <c r="F108" s="2" t="s">
        <v>1585</v>
      </c>
      <c r="G108" t="str">
        <f>VLOOKUP($E108,'08 Pres Raw'!A:B,2,FALSE)</f>
        <v>Fairbanks #5</v>
      </c>
    </row>
    <row r="109" spans="1:7" x14ac:dyDescent="0.3">
      <c r="A109" t="s">
        <v>169</v>
      </c>
      <c r="B109" t="s">
        <v>170</v>
      </c>
      <c r="C109" t="str">
        <f>(VLOOKUP($A109,VTD!C:F,4,FALSE))</f>
        <v>Central Precinct (Part; Also See Part In Yukon-Koyukuk Census Area)</v>
      </c>
      <c r="E109" s="2" t="s">
        <v>265</v>
      </c>
      <c r="F109" s="2" t="s">
        <v>1589</v>
      </c>
      <c r="G109" t="str">
        <f>VLOOKUP($E109,'08 Pres Raw'!A:B,2,FALSE)</f>
        <v>Shanly</v>
      </c>
    </row>
    <row r="110" spans="1:7" x14ac:dyDescent="0.3">
      <c r="A110" t="s">
        <v>171</v>
      </c>
      <c r="B110" t="s">
        <v>172</v>
      </c>
      <c r="C110" t="str">
        <f>(VLOOKUP($A110,VTD!C:F,4,FALSE))</f>
        <v>Chistochina Precinct</v>
      </c>
      <c r="E110" s="2" t="s">
        <v>290</v>
      </c>
      <c r="F110" s="2" t="s">
        <v>1593</v>
      </c>
      <c r="G110" t="str">
        <f>VLOOKUP($E110,'08 Pres Raw'!A:B,2,FALSE)</f>
        <v>Geist</v>
      </c>
    </row>
    <row r="111" spans="1:7" x14ac:dyDescent="0.3">
      <c r="A111" t="s">
        <v>173</v>
      </c>
      <c r="B111" t="s">
        <v>174</v>
      </c>
      <c r="C111" t="str">
        <f>(VLOOKUP($A111,VTD!C:F,4,FALSE))</f>
        <v>Chuathbaluk Precinct</v>
      </c>
      <c r="E111" s="2" t="s">
        <v>271</v>
      </c>
      <c r="F111" s="2" t="s">
        <v>1597</v>
      </c>
      <c r="G111" t="str">
        <f>VLOOKUP($E111,'08 Pres Raw'!A:B,2,FALSE)</f>
        <v>Steese West</v>
      </c>
    </row>
    <row r="112" spans="1:7" x14ac:dyDescent="0.3">
      <c r="A112" t="s">
        <v>175</v>
      </c>
      <c r="B112" t="s">
        <v>176</v>
      </c>
      <c r="C112" t="str">
        <f>(VLOOKUP($A112,VTD!C:F,4,FALSE))</f>
        <v>Circle Precinct</v>
      </c>
      <c r="E112" s="2" t="s">
        <v>267</v>
      </c>
      <c r="F112" s="2" t="s">
        <v>1601</v>
      </c>
      <c r="G112" t="str">
        <f>VLOOKUP($E112,'08 Pres Raw'!A:B,2,FALSE)</f>
        <v>Steele Creek/Gilmore</v>
      </c>
    </row>
    <row r="113" spans="1:7" x14ac:dyDescent="0.3">
      <c r="A113" t="s">
        <v>177</v>
      </c>
      <c r="B113" t="s">
        <v>178</v>
      </c>
      <c r="C113" t="str">
        <f>(VLOOKUP($A113,VTD!C:F,4,FALSE))</f>
        <v>Copper Center Precinct</v>
      </c>
      <c r="E113" s="2" t="s">
        <v>261</v>
      </c>
      <c r="F113" s="2" t="s">
        <v>1605</v>
      </c>
      <c r="G113" t="str">
        <f>VLOOKUP($E113,'08 Pres Raw'!A:B,2,FALSE)</f>
        <v>Fox</v>
      </c>
    </row>
    <row r="114" spans="1:7" x14ac:dyDescent="0.3">
      <c r="A114" t="s">
        <v>179</v>
      </c>
      <c r="B114" t="s">
        <v>180</v>
      </c>
      <c r="C114" t="str">
        <f>(VLOOKUP($A114,VTD!C:F,4,FALSE))</f>
        <v>Crooked Creek Precinct</v>
      </c>
      <c r="E114" s="2" t="s">
        <v>259</v>
      </c>
      <c r="F114" s="2" t="s">
        <v>1609</v>
      </c>
      <c r="G114" t="str">
        <f>VLOOKUP($E114,'08 Pres Raw'!A:B,2,FALSE)</f>
        <v>Farmers Loop</v>
      </c>
    </row>
    <row r="115" spans="1:7" x14ac:dyDescent="0.3">
      <c r="A115" t="s">
        <v>181</v>
      </c>
      <c r="B115" t="s">
        <v>182</v>
      </c>
      <c r="C115" t="str">
        <f>(VLOOKUP($A115,VTD!C:F,4,FALSE))</f>
        <v>Deltana Precinct</v>
      </c>
      <c r="E115" s="2" t="s">
        <v>298</v>
      </c>
      <c r="F115" s="2" t="s">
        <v>1613</v>
      </c>
      <c r="G115" t="str">
        <f>VLOOKUP($E115,'08 Pres Raw'!A:B,2,FALSE)</f>
        <v>University Campus</v>
      </c>
    </row>
    <row r="116" spans="1:7" x14ac:dyDescent="0.3">
      <c r="A116" t="s">
        <v>184</v>
      </c>
      <c r="B116" t="s">
        <v>185</v>
      </c>
      <c r="C116" t="str">
        <f>(VLOOKUP($A116,VTD!C:F,4,FALSE))</f>
        <v>Dot Lake Precinct</v>
      </c>
      <c r="E116" s="2" t="s">
        <v>300</v>
      </c>
      <c r="F116" s="2" t="s">
        <v>1617</v>
      </c>
      <c r="G116" t="str">
        <f>VLOOKUP($E116,'08 Pres Raw'!A:B,2,FALSE)</f>
        <v>University Hills</v>
      </c>
    </row>
    <row r="117" spans="1:7" x14ac:dyDescent="0.3">
      <c r="A117" t="s">
        <v>186</v>
      </c>
      <c r="B117" t="s">
        <v>187</v>
      </c>
      <c r="C117" t="str">
        <f>(VLOOKUP($A117,VTD!C:F,4,FALSE))</f>
        <v>Eagle Precinct (Part; Also See Part In Yukon-Koyukuk Census Area)</v>
      </c>
      <c r="E117" s="2" t="s">
        <v>308</v>
      </c>
      <c r="F117" s="2" t="s">
        <v>1621</v>
      </c>
      <c r="G117" t="str">
        <f>VLOOKUP($E117,'08 Pres Raw'!A:B,2,FALSE)</f>
        <v>Airport</v>
      </c>
    </row>
    <row r="118" spans="1:7" x14ac:dyDescent="0.3">
      <c r="A118" t="s">
        <v>188</v>
      </c>
      <c r="B118" t="s">
        <v>189</v>
      </c>
      <c r="C118" t="str">
        <f>(VLOOKUP($A118,VTD!C:F,4,FALSE))</f>
        <v>Fort Yukon Precinct</v>
      </c>
      <c r="E118" s="2" t="s">
        <v>296</v>
      </c>
      <c r="F118" s="2" t="s">
        <v>1625</v>
      </c>
      <c r="G118" t="str">
        <f>VLOOKUP($E118,'08 Pres Raw'!A:B,2,FALSE)</f>
        <v>Pike</v>
      </c>
    </row>
    <row r="119" spans="1:7" x14ac:dyDescent="0.3">
      <c r="A119" t="s">
        <v>190</v>
      </c>
      <c r="B119" t="s">
        <v>191</v>
      </c>
      <c r="C119" t="str">
        <f>(VLOOKUP($A119,VTD!C:F,4,FALSE))</f>
        <v>Gakona Precinct</v>
      </c>
      <c r="E119" s="2" t="s">
        <v>302</v>
      </c>
      <c r="F119" s="2" t="s">
        <v>1629</v>
      </c>
      <c r="G119" t="str">
        <f>VLOOKUP($E119,'08 Pres Raw'!A:B,2,FALSE)</f>
        <v>University West</v>
      </c>
    </row>
    <row r="120" spans="1:7" x14ac:dyDescent="0.3">
      <c r="A120" t="s">
        <v>192</v>
      </c>
      <c r="B120" t="s">
        <v>193</v>
      </c>
      <c r="C120" t="str">
        <f>(VLOOKUP($A120,VTD!C:F,4,FALSE))</f>
        <v>Galena Precinct</v>
      </c>
      <c r="E120" s="2" t="s">
        <v>288</v>
      </c>
      <c r="F120" s="2" t="s">
        <v>1633</v>
      </c>
      <c r="G120" t="str">
        <f>VLOOKUP($E120,'08 Pres Raw'!A:B,2,FALSE)</f>
        <v>Ester</v>
      </c>
    </row>
    <row r="121" spans="1:7" x14ac:dyDescent="0.3">
      <c r="A121" t="s">
        <v>194</v>
      </c>
      <c r="B121" t="s">
        <v>195</v>
      </c>
      <c r="C121" t="str">
        <f>(VLOOKUP($A121,VTD!C:F,4,FALSE))</f>
        <v>Grayling Precinct</v>
      </c>
      <c r="E121" s="2" t="s">
        <v>282</v>
      </c>
      <c r="F121" s="2" t="s">
        <v>1637</v>
      </c>
      <c r="G121" t="str">
        <f>VLOOKUP($E121,'08 Pres Raw'!A:B,2,FALSE)</f>
        <v>Chena</v>
      </c>
    </row>
    <row r="122" spans="1:7" x14ac:dyDescent="0.3">
      <c r="A122" t="s">
        <v>196</v>
      </c>
      <c r="B122" t="s">
        <v>197</v>
      </c>
      <c r="C122" t="str">
        <f>(VLOOKUP($A122,VTD!C:F,4,FALSE))</f>
        <v>Holy Cross Precinct</v>
      </c>
      <c r="E122" s="2" t="s">
        <v>354</v>
      </c>
      <c r="F122" s="2" t="s">
        <v>1641</v>
      </c>
      <c r="G122" t="str">
        <f>VLOOKUP($E122,'08 Pres Raw'!A:B,2,FALSE)</f>
        <v>Richardson</v>
      </c>
    </row>
    <row r="123" spans="1:7" x14ac:dyDescent="0.3">
      <c r="A123" t="s">
        <v>198</v>
      </c>
      <c r="B123" t="s">
        <v>199</v>
      </c>
      <c r="C123" t="str">
        <f>(VLOOKUP($A123,VTD!C:F,4,FALSE))</f>
        <v>Hughes Precinct</v>
      </c>
      <c r="E123" s="2" t="s">
        <v>322</v>
      </c>
      <c r="F123" s="2" t="s">
        <v>1645</v>
      </c>
      <c r="G123" t="str">
        <f>VLOOKUP($E123,'08 Pres Raw'!A:B,2,FALSE)</f>
        <v>Fairbanks #7</v>
      </c>
    </row>
    <row r="124" spans="1:7" x14ac:dyDescent="0.3">
      <c r="A124" t="s">
        <v>200</v>
      </c>
      <c r="B124" t="s">
        <v>201</v>
      </c>
      <c r="C124" t="str">
        <f>(VLOOKUP($A124,VTD!C:F,4,FALSE))</f>
        <v>Huslia Precinct</v>
      </c>
      <c r="E124" s="2" t="s">
        <v>292</v>
      </c>
      <c r="F124" s="2" t="s">
        <v>1649</v>
      </c>
      <c r="G124" t="str">
        <f>VLOOKUP($E124,'08 Pres Raw'!A:B,2,FALSE)</f>
        <v>Goldstream #2</v>
      </c>
    </row>
    <row r="125" spans="1:7" x14ac:dyDescent="0.3">
      <c r="A125" t="s">
        <v>202</v>
      </c>
      <c r="B125" t="s">
        <v>203</v>
      </c>
      <c r="C125" t="str">
        <f>(VLOOKUP($A125,VTD!C:F,4,FALSE))</f>
        <v>Kaltag Precinct</v>
      </c>
      <c r="E125" s="2" t="s">
        <v>263</v>
      </c>
      <c r="F125" s="2" t="s">
        <v>1653</v>
      </c>
      <c r="G125" t="str">
        <f>VLOOKUP($E125,'08 Pres Raw'!A:B,2,FALSE)</f>
        <v>Goldstream #1</v>
      </c>
    </row>
    <row r="126" spans="1:7" x14ac:dyDescent="0.3">
      <c r="A126" t="s">
        <v>204</v>
      </c>
      <c r="B126" t="s">
        <v>205</v>
      </c>
      <c r="C126" t="str">
        <f>(VLOOKUP($A126,VTD!C:F,4,FALSE))</f>
        <v>Kenny Lake Precinct</v>
      </c>
      <c r="E126" s="2" t="s">
        <v>369</v>
      </c>
      <c r="F126" s="2" t="s">
        <v>1657</v>
      </c>
      <c r="G126" t="str">
        <f>VLOOKUP($E126,'08 Pres Raw'!A:B,2,FALSE)</f>
        <v>Salcha</v>
      </c>
    </row>
    <row r="127" spans="1:7" x14ac:dyDescent="0.3">
      <c r="A127" t="s">
        <v>206</v>
      </c>
      <c r="B127" t="s">
        <v>207</v>
      </c>
      <c r="C127" t="str">
        <f>(VLOOKUP($A127,VTD!C:F,4,FALSE))</f>
        <v>Koyukuk Precinct</v>
      </c>
      <c r="E127" s="2" t="s">
        <v>124</v>
      </c>
      <c r="F127" s="2" t="s">
        <v>1662</v>
      </c>
      <c r="G127" t="str">
        <f>VLOOKUP($E127,'08 Pres Raw'!A:B,2,FALSE)</f>
        <v>Haines No. 1</v>
      </c>
    </row>
    <row r="128" spans="1:7" x14ac:dyDescent="0.3">
      <c r="A128" t="s">
        <v>208</v>
      </c>
      <c r="B128" t="s">
        <v>209</v>
      </c>
      <c r="C128" t="str">
        <f>(VLOOKUP($A128,VTD!C:F,4,FALSE))</f>
        <v>Manley Hot Springs Precinct</v>
      </c>
      <c r="E128" s="2" t="s">
        <v>127</v>
      </c>
      <c r="F128" s="2" t="s">
        <v>1666</v>
      </c>
      <c r="G128" t="str">
        <f>VLOOKUP($E128,'08 Pres Raw'!A:B,2,FALSE)</f>
        <v>Haines Highway</v>
      </c>
    </row>
    <row r="129" spans="1:7" x14ac:dyDescent="0.3">
      <c r="A129" t="s">
        <v>210</v>
      </c>
      <c r="B129" t="s">
        <v>211</v>
      </c>
      <c r="C129" t="str">
        <f>(VLOOKUP($A129,VTD!C:F,4,FALSE))</f>
        <v>Marshall Precinct</v>
      </c>
      <c r="E129" s="2" t="s">
        <v>1001</v>
      </c>
      <c r="F129" s="2" t="s">
        <v>1671</v>
      </c>
      <c r="G129" t="str">
        <f>VLOOKUP($E129,'08 Pres Raw'!A:B,2,FALSE)</f>
        <v>Kivalina</v>
      </c>
    </row>
    <row r="130" spans="1:7" x14ac:dyDescent="0.3">
      <c r="A130" t="s">
        <v>213</v>
      </c>
      <c r="B130" t="s">
        <v>214</v>
      </c>
      <c r="C130" t="str">
        <f>(VLOOKUP($A130,VTD!C:F,4,FALSE))</f>
        <v>Mcgrath Precinct (Part; Also See Part In Yukon-Koyukuk Census Area)</v>
      </c>
      <c r="E130" s="2" t="s">
        <v>1005</v>
      </c>
      <c r="F130" s="2" t="s">
        <v>1675</v>
      </c>
      <c r="G130" t="str">
        <f>VLOOKUP($E130,'08 Pres Raw'!A:B,2,FALSE)</f>
        <v>Kotzebue</v>
      </c>
    </row>
    <row r="131" spans="1:7" x14ac:dyDescent="0.3">
      <c r="A131" t="s">
        <v>215</v>
      </c>
      <c r="B131" t="s">
        <v>216</v>
      </c>
      <c r="C131" t="str">
        <f>(VLOOKUP($A131,VTD!C:F,4,FALSE))</f>
        <v>Mentasta Precinct (Part; Also See Part In Southeast Fairbanks Census Area)</v>
      </c>
      <c r="E131" s="2" t="s">
        <v>1021</v>
      </c>
      <c r="F131" s="2" t="s">
        <v>1679</v>
      </c>
      <c r="G131" t="str">
        <f>VLOOKUP($E131,'08 Pres Raw'!A:B,2,FALSE)</f>
        <v>Shungnak</v>
      </c>
    </row>
    <row r="132" spans="1:7" x14ac:dyDescent="0.3">
      <c r="A132" t="s">
        <v>217</v>
      </c>
      <c r="B132" t="s">
        <v>218</v>
      </c>
      <c r="C132" t="str">
        <f>(VLOOKUP($A132,VTD!C:F,4,FALSE))</f>
        <v>Minto Precinct</v>
      </c>
      <c r="E132" s="2" t="s">
        <v>1003</v>
      </c>
      <c r="F132" s="2" t="s">
        <v>1683</v>
      </c>
      <c r="G132" t="str">
        <f>VLOOKUP($E132,'08 Pres Raw'!A:B,2,FALSE)</f>
        <v>Kobuk</v>
      </c>
    </row>
    <row r="133" spans="1:7" x14ac:dyDescent="0.3">
      <c r="A133" t="s">
        <v>219</v>
      </c>
      <c r="B133" t="s">
        <v>220</v>
      </c>
      <c r="C133" t="str">
        <f>(VLOOKUP($A133,VTD!C:F,4,FALSE))</f>
        <v>Nenana Precinct</v>
      </c>
      <c r="E133" s="2" t="s">
        <v>1007</v>
      </c>
      <c r="F133" s="2" t="s">
        <v>1687</v>
      </c>
      <c r="G133" t="str">
        <f>VLOOKUP($E133,'08 Pres Raw'!A:B,2,FALSE)</f>
        <v>Noatak</v>
      </c>
    </row>
    <row r="134" spans="1:7" x14ac:dyDescent="0.3">
      <c r="A134" t="s">
        <v>221</v>
      </c>
      <c r="B134" t="s">
        <v>222</v>
      </c>
      <c r="C134" t="str">
        <f>(VLOOKUP($A134,VTD!C:F,4,FALSE))</f>
        <v>Nikolai Precinct</v>
      </c>
      <c r="E134" s="2" t="s">
        <v>981</v>
      </c>
      <c r="F134" s="2" t="s">
        <v>1691</v>
      </c>
      <c r="G134" t="str">
        <f>VLOOKUP($E134,'08 Pres Raw'!A:B,2,FALSE)</f>
        <v>Ambler</v>
      </c>
    </row>
    <row r="135" spans="1:7" x14ac:dyDescent="0.3">
      <c r="A135" t="s">
        <v>223</v>
      </c>
      <c r="B135" t="s">
        <v>224</v>
      </c>
      <c r="C135" t="str">
        <f>(VLOOKUP($A135,VTD!C:F,4,FALSE))</f>
        <v>Northway Precinct (Part; Also See Part In Southeast Fairbanks Census Area)</v>
      </c>
      <c r="E135" s="2" t="s">
        <v>1009</v>
      </c>
      <c r="F135" s="2" t="s">
        <v>1695</v>
      </c>
      <c r="G135" t="str">
        <f>VLOOKUP($E135,'08 Pres Raw'!A:B,2,FALSE)</f>
        <v>Noorvik</v>
      </c>
    </row>
    <row r="136" spans="1:7" x14ac:dyDescent="0.3">
      <c r="A136" t="s">
        <v>225</v>
      </c>
      <c r="B136" t="s">
        <v>226</v>
      </c>
      <c r="C136" t="str">
        <f>(VLOOKUP($A136,VTD!C:F,4,FALSE))</f>
        <v>Nulato Precinct</v>
      </c>
      <c r="E136" s="2" t="s">
        <v>1017</v>
      </c>
      <c r="F136" s="2" t="s">
        <v>1699</v>
      </c>
      <c r="G136" t="str">
        <f>VLOOKUP($E136,'08 Pres Raw'!A:B,2,FALSE)</f>
        <v>Selawik</v>
      </c>
    </row>
    <row r="137" spans="1:7" x14ac:dyDescent="0.3">
      <c r="A137" t="s">
        <v>227</v>
      </c>
      <c r="B137" t="s">
        <v>228</v>
      </c>
      <c r="C137" t="str">
        <f>(VLOOKUP($A137,VTD!C:F,4,FALSE))</f>
        <v>Ruby Precinct</v>
      </c>
      <c r="E137" s="2" t="s">
        <v>995</v>
      </c>
      <c r="F137" s="2" t="s">
        <v>1703</v>
      </c>
      <c r="G137" t="str">
        <f>VLOOKUP($E137,'08 Pres Raw'!A:B,2,FALSE)</f>
        <v>Deering</v>
      </c>
    </row>
    <row r="138" spans="1:7" x14ac:dyDescent="0.3">
      <c r="A138" t="s">
        <v>229</v>
      </c>
      <c r="B138" t="s">
        <v>230</v>
      </c>
      <c r="C138" t="str">
        <f>(VLOOKUP($A138,VTD!C:F,4,FALSE))</f>
        <v>Russian Mission Precinct</v>
      </c>
      <c r="E138" s="2" t="s">
        <v>993</v>
      </c>
      <c r="F138" s="2" t="s">
        <v>1707</v>
      </c>
      <c r="G138" t="str">
        <f>VLOOKUP($E138,'08 Pres Raw'!A:B,2,FALSE)</f>
        <v>Buckland</v>
      </c>
    </row>
    <row r="139" spans="1:7" x14ac:dyDescent="0.3">
      <c r="A139" t="s">
        <v>231</v>
      </c>
      <c r="B139" t="s">
        <v>232</v>
      </c>
      <c r="C139" t="str">
        <f>(VLOOKUP($A139,VTD!C:F,4,FALSE))</f>
        <v>Shageluk Precinct</v>
      </c>
      <c r="E139" s="2" t="s">
        <v>999</v>
      </c>
      <c r="F139" s="2" t="s">
        <v>1711</v>
      </c>
      <c r="G139" t="str">
        <f>VLOOKUP($E139,'08 Pres Raw'!A:B,2,FALSE)</f>
        <v>Kiana</v>
      </c>
    </row>
    <row r="140" spans="1:7" x14ac:dyDescent="0.3">
      <c r="A140" t="s">
        <v>233</v>
      </c>
      <c r="B140" t="s">
        <v>234</v>
      </c>
      <c r="C140" t="str">
        <f>(VLOOKUP($A140,VTD!C:F,4,FALSE))</f>
        <v>Sleetmute Precinct</v>
      </c>
      <c r="E140" s="2" t="s">
        <v>719</v>
      </c>
      <c r="F140" s="2" t="s">
        <v>1716</v>
      </c>
      <c r="G140" t="str">
        <f>VLOOKUP($E140,'08 Pres Raw'!A:B,2,FALSE)</f>
        <v>Rabbit Creek</v>
      </c>
    </row>
    <row r="141" spans="1:7" x14ac:dyDescent="0.3">
      <c r="A141" t="s">
        <v>235</v>
      </c>
      <c r="B141" t="s">
        <v>236</v>
      </c>
      <c r="C141" t="str">
        <f>(VLOOKUP($A141,VTD!C:F,4,FALSE))</f>
        <v>Stevens Village Precinct</v>
      </c>
      <c r="E141" s="2" t="s">
        <v>466</v>
      </c>
      <c r="F141" s="2" t="s">
        <v>1720</v>
      </c>
      <c r="G141" t="str">
        <f>VLOOKUP($E141,'08 Pres Raw'!A:B,2,FALSE)</f>
        <v>Eagle River No. 1</v>
      </c>
    </row>
    <row r="142" spans="1:7" x14ac:dyDescent="0.3">
      <c r="A142" t="s">
        <v>237</v>
      </c>
      <c r="B142" t="s">
        <v>238</v>
      </c>
      <c r="C142" t="str">
        <f>(VLOOKUP($A142,VTD!C:F,4,FALSE))</f>
        <v>Takotna Precinct</v>
      </c>
      <c r="E142" s="2" t="s">
        <v>707</v>
      </c>
      <c r="F142" s="2" t="s">
        <v>1724</v>
      </c>
      <c r="G142" t="str">
        <f>VLOOKUP($E142,'08 Pres Raw'!A:B,2,FALSE)</f>
        <v>Chugach Park No. 2</v>
      </c>
    </row>
    <row r="143" spans="1:7" x14ac:dyDescent="0.3">
      <c r="A143" t="s">
        <v>239</v>
      </c>
      <c r="B143" t="s">
        <v>240</v>
      </c>
      <c r="C143" t="str">
        <f>(VLOOKUP($A143,VTD!C:F,4,FALSE))</f>
        <v>Tanacross Precinct</v>
      </c>
      <c r="E143" s="2" t="s">
        <v>711</v>
      </c>
      <c r="F143" s="2" t="s">
        <v>1728</v>
      </c>
      <c r="G143" t="str">
        <f>VLOOKUP($E143,'08 Pres Raw'!A:B,2,FALSE)</f>
        <v>Golden View</v>
      </c>
    </row>
    <row r="144" spans="1:7" x14ac:dyDescent="0.3">
      <c r="A144" t="s">
        <v>241</v>
      </c>
      <c r="B144" t="s">
        <v>242</v>
      </c>
      <c r="C144" t="str">
        <f>(VLOOKUP($A144,VTD!C:F,4,FALSE))</f>
        <v>Tanana Precinct</v>
      </c>
      <c r="E144" s="2" t="s">
        <v>701</v>
      </c>
      <c r="F144" s="2" t="s">
        <v>1732</v>
      </c>
      <c r="G144" t="str">
        <f>VLOOKUP($E144,'08 Pres Raw'!A:B,2,FALSE)</f>
        <v>Bear Valley</v>
      </c>
    </row>
    <row r="145" spans="1:7" x14ac:dyDescent="0.3">
      <c r="A145" t="s">
        <v>243</v>
      </c>
      <c r="B145" t="s">
        <v>244</v>
      </c>
      <c r="C145" t="str">
        <f>(VLOOKUP($A145,VTD!C:F,4,FALSE))</f>
        <v>Tetlin Precinct</v>
      </c>
      <c r="E145" s="2" t="s">
        <v>713</v>
      </c>
      <c r="F145" s="2" t="s">
        <v>1736</v>
      </c>
      <c r="G145" t="str">
        <f>VLOOKUP($E145,'08 Pres Raw'!A:B,2,FALSE)</f>
        <v>Hiland</v>
      </c>
    </row>
    <row r="146" spans="1:7" x14ac:dyDescent="0.3">
      <c r="A146" t="s">
        <v>245</v>
      </c>
      <c r="B146" t="s">
        <v>246</v>
      </c>
      <c r="C146" t="str">
        <f>(VLOOKUP($A146,VTD!C:F,4,FALSE))</f>
        <v>Tok Precinct (Part; Also See Part In Southeast Fairbanks Census Area)</v>
      </c>
      <c r="E146" s="2" t="s">
        <v>717</v>
      </c>
      <c r="F146" s="2" t="s">
        <v>1740</v>
      </c>
      <c r="G146" t="str">
        <f>VLOOKUP($E146,'08 Pres Raw'!A:B,2,FALSE)</f>
        <v>Indian</v>
      </c>
    </row>
    <row r="147" spans="1:7" x14ac:dyDescent="0.3">
      <c r="A147" t="s">
        <v>247</v>
      </c>
      <c r="B147" t="s">
        <v>248</v>
      </c>
      <c r="C147" t="str">
        <f>(VLOOKUP($A147,VTD!C:F,4,FALSE))</f>
        <v>Tyonek Precinct</v>
      </c>
      <c r="E147" s="2" t="s">
        <v>709</v>
      </c>
      <c r="F147" s="2" t="s">
        <v>1744</v>
      </c>
      <c r="G147" t="str">
        <f>VLOOKUP($E147,'08 Pres Raw'!A:B,2,FALSE)</f>
        <v>Girdwood</v>
      </c>
    </row>
    <row r="148" spans="1:7" x14ac:dyDescent="0.3">
      <c r="A148" t="s">
        <v>250</v>
      </c>
      <c r="B148" t="s">
        <v>251</v>
      </c>
      <c r="C148" t="str">
        <f>(VLOOKUP($A148,VTD!C:F,4,FALSE))</f>
        <v>Venetie Precinct</v>
      </c>
      <c r="E148" s="2" t="s">
        <v>705</v>
      </c>
      <c r="F148" s="2" t="s">
        <v>1748</v>
      </c>
      <c r="G148" t="str">
        <f>VLOOKUP($E148,'08 Pres Raw'!A:B,2,FALSE)</f>
        <v>Chugach Park No. 1</v>
      </c>
    </row>
    <row r="149" spans="1:7" x14ac:dyDescent="0.3">
      <c r="A149" t="s">
        <v>252</v>
      </c>
      <c r="B149" t="s">
        <v>41</v>
      </c>
      <c r="C149" t="e">
        <f>(VLOOKUP($A149,VTD!C:F,4,FALSE))</f>
        <v>#N/A</v>
      </c>
      <c r="E149" s="2" t="s">
        <v>669</v>
      </c>
      <c r="F149" s="2" t="s">
        <v>1752</v>
      </c>
      <c r="G149" t="str">
        <f>VLOOKUP($E149,'08 Pres Raw'!A:B,2,FALSE)</f>
        <v>Abbott Loop No. 2</v>
      </c>
    </row>
    <row r="150" spans="1:7" x14ac:dyDescent="0.3">
      <c r="A150" t="s">
        <v>252</v>
      </c>
      <c r="B150" t="s">
        <v>44</v>
      </c>
      <c r="C150" t="e">
        <f>(VLOOKUP($A150,VTD!C:F,4,FALSE))</f>
        <v>#N/A</v>
      </c>
      <c r="E150" s="2" t="s">
        <v>567</v>
      </c>
      <c r="F150" s="2" t="s">
        <v>1756</v>
      </c>
      <c r="G150" t="str">
        <f>VLOOKUP($E150,'08 Pres Raw'!A:B,2,FALSE)</f>
        <v>East Dowling</v>
      </c>
    </row>
    <row r="151" spans="1:7" x14ac:dyDescent="0.3">
      <c r="A151" t="s">
        <v>252</v>
      </c>
      <c r="B151" t="s">
        <v>46</v>
      </c>
      <c r="C151" t="e">
        <f>(VLOOKUP($A151,VTD!C:F,4,FALSE))</f>
        <v>#N/A</v>
      </c>
      <c r="E151" s="2" t="s">
        <v>659</v>
      </c>
      <c r="F151" s="2" t="s">
        <v>1760</v>
      </c>
      <c r="G151" t="str">
        <f>VLOOKUP($E151,'08 Pres Raw'!A:B,2,FALSE)</f>
        <v>Dimond No. 3</v>
      </c>
    </row>
    <row r="152" spans="1:7" x14ac:dyDescent="0.3">
      <c r="A152" t="s">
        <v>253</v>
      </c>
      <c r="B152" t="s">
        <v>49</v>
      </c>
      <c r="C152" t="e">
        <f>(VLOOKUP($A152,VTD!C:F,4,FALSE))</f>
        <v>#N/A</v>
      </c>
      <c r="E152" s="2" t="s">
        <v>451</v>
      </c>
      <c r="F152" s="2" t="s">
        <v>1764</v>
      </c>
      <c r="G152" t="str">
        <f>VLOOKUP($E152,'08 Pres Raw'!A:B,2,FALSE)</f>
        <v>Peters Creek No. 2</v>
      </c>
    </row>
    <row r="153" spans="1:7" x14ac:dyDescent="0.3">
      <c r="A153" t="s">
        <v>254</v>
      </c>
      <c r="B153" t="s">
        <v>52</v>
      </c>
      <c r="C153" t="e">
        <f>(VLOOKUP($A153,VTD!C:F,4,FALSE))</f>
        <v>#N/A</v>
      </c>
      <c r="E153" s="2" t="s">
        <v>695</v>
      </c>
      <c r="F153" s="2" t="s">
        <v>1768</v>
      </c>
      <c r="G153" t="str">
        <f>VLOOKUP($E153,'08 Pres Raw'!A:B,2,FALSE)</f>
        <v>Huffman No.7</v>
      </c>
    </row>
    <row r="154" spans="1:7" x14ac:dyDescent="0.3">
      <c r="A154" t="s">
        <v>254</v>
      </c>
      <c r="B154" t="s">
        <v>52</v>
      </c>
      <c r="C154" t="e">
        <f>(VLOOKUP($A154,VTD!C:F,4,FALSE))</f>
        <v>#N/A</v>
      </c>
      <c r="E154" s="2" t="s">
        <v>81</v>
      </c>
      <c r="F154" s="2" t="s">
        <v>1773</v>
      </c>
      <c r="G154" t="str">
        <f>VLOOKUP($E154,'08 Pres Raw'!A:B,2,FALSE)</f>
        <v>Juneau No. 1</v>
      </c>
    </row>
    <row r="155" spans="1:7" x14ac:dyDescent="0.3">
      <c r="A155" t="s">
        <v>254</v>
      </c>
      <c r="B155" t="s">
        <v>52</v>
      </c>
      <c r="C155" t="e">
        <f>(VLOOKUP($A155,VTD!C:F,4,FALSE))</f>
        <v>#N/A</v>
      </c>
      <c r="E155" s="2" t="s">
        <v>111</v>
      </c>
      <c r="F155" s="2" t="s">
        <v>1777</v>
      </c>
      <c r="G155" t="str">
        <f>VLOOKUP($E155,'08 Pres Raw'!A:B,2,FALSE)</f>
        <v>Lynn Canal</v>
      </c>
    </row>
    <row r="156" spans="1:7" x14ac:dyDescent="0.3">
      <c r="A156" t="s">
        <v>254</v>
      </c>
      <c r="B156" t="s">
        <v>52</v>
      </c>
      <c r="C156" t="e">
        <f>(VLOOKUP($A156,VTD!C:F,4,FALSE))</f>
        <v>#N/A</v>
      </c>
      <c r="E156" s="2" t="s">
        <v>91</v>
      </c>
      <c r="F156" s="2" t="s">
        <v>1781</v>
      </c>
      <c r="G156" t="str">
        <f>VLOOKUP($E156,'08 Pres Raw'!A:B,2,FALSE)</f>
        <v>Lemon Creek</v>
      </c>
    </row>
    <row r="157" spans="1:7" x14ac:dyDescent="0.3">
      <c r="A157" t="s">
        <v>254</v>
      </c>
      <c r="B157" t="s">
        <v>52</v>
      </c>
      <c r="C157" t="e">
        <f>(VLOOKUP($A157,VTD!C:F,4,FALSE))</f>
        <v>#N/A</v>
      </c>
      <c r="E157" s="2" t="s">
        <v>78</v>
      </c>
      <c r="F157" s="2" t="s">
        <v>1785</v>
      </c>
      <c r="G157" t="str">
        <f>VLOOKUP($E157,'08 Pres Raw'!A:B,2,FALSE)</f>
        <v>Douglas</v>
      </c>
    </row>
    <row r="158" spans="1:7" x14ac:dyDescent="0.3">
      <c r="A158" t="s">
        <v>254</v>
      </c>
      <c r="B158" t="s">
        <v>52</v>
      </c>
      <c r="C158" t="e">
        <f>(VLOOKUP($A158,VTD!C:F,4,FALSE))</f>
        <v>#N/A</v>
      </c>
      <c r="E158" s="2" t="s">
        <v>85</v>
      </c>
      <c r="F158" s="2" t="s">
        <v>1789</v>
      </c>
      <c r="G158" t="str">
        <f>VLOOKUP($E158,'08 Pres Raw'!A:B,2,FALSE)</f>
        <v>Juneau No. 3</v>
      </c>
    </row>
    <row r="159" spans="1:7" x14ac:dyDescent="0.3">
      <c r="A159" t="s">
        <v>255</v>
      </c>
      <c r="B159" t="s">
        <v>54</v>
      </c>
      <c r="C159" t="e">
        <f>(VLOOKUP($A159,VTD!C:F,4,FALSE))</f>
        <v>#N/A</v>
      </c>
      <c r="E159" s="2" t="s">
        <v>107</v>
      </c>
      <c r="F159" s="2" t="s">
        <v>1793</v>
      </c>
      <c r="G159" t="str">
        <f>VLOOKUP($E159,'08 Pres Raw'!A:B,2,FALSE)</f>
        <v>Mendenhall Valley No. 4</v>
      </c>
    </row>
    <row r="160" spans="1:7" x14ac:dyDescent="0.3">
      <c r="A160" t="s">
        <v>255</v>
      </c>
      <c r="B160" t="s">
        <v>54</v>
      </c>
      <c r="C160" t="e">
        <f>(VLOOKUP($A160,VTD!C:F,4,FALSE))</f>
        <v>#N/A</v>
      </c>
      <c r="E160" s="2" t="s">
        <v>109</v>
      </c>
      <c r="F160" s="2" t="s">
        <v>1797</v>
      </c>
      <c r="G160" t="str">
        <f>VLOOKUP($E160,'08 Pres Raw'!A:B,2,FALSE)</f>
        <v>Auke Bay/Fritz Cove</v>
      </c>
    </row>
    <row r="161" spans="1:7" x14ac:dyDescent="0.3">
      <c r="A161" t="s">
        <v>255</v>
      </c>
      <c r="B161" t="s">
        <v>54</v>
      </c>
      <c r="C161" t="e">
        <f>(VLOOKUP($A161,VTD!C:F,4,FALSE))</f>
        <v>#N/A</v>
      </c>
      <c r="E161" s="2" t="s">
        <v>233</v>
      </c>
      <c r="F161" s="2" t="s">
        <v>1802</v>
      </c>
      <c r="G161" t="str">
        <f>VLOOKUP($E161,'08 Pres Raw'!A:B,2,FALSE)</f>
        <v>Sleetmute</v>
      </c>
    </row>
    <row r="162" spans="1:7" x14ac:dyDescent="0.3">
      <c r="A162" t="s">
        <v>255</v>
      </c>
      <c r="B162" t="s">
        <v>54</v>
      </c>
      <c r="C162" t="e">
        <f>(VLOOKUP($A162,VTD!C:F,4,FALSE))</f>
        <v>#N/A</v>
      </c>
      <c r="E162" s="2" t="s">
        <v>884</v>
      </c>
      <c r="F162" s="2" t="s">
        <v>1806</v>
      </c>
      <c r="G162" t="str">
        <f>VLOOKUP($E162,'08 Pres Raw'!A:B,2,FALSE)</f>
        <v>Kalskag</v>
      </c>
    </row>
    <row r="163" spans="1:7" x14ac:dyDescent="0.3">
      <c r="A163" t="s">
        <v>255</v>
      </c>
      <c r="B163" t="s">
        <v>54</v>
      </c>
      <c r="C163" t="e">
        <f>(VLOOKUP($A163,VTD!C:F,4,FALSE))</f>
        <v>#N/A</v>
      </c>
      <c r="E163" s="2" t="s">
        <v>890</v>
      </c>
      <c r="F163" s="2" t="s">
        <v>1810</v>
      </c>
      <c r="G163" t="str">
        <f>VLOOKUP($E163,'08 Pres Raw'!A:B,2,FALSE)</f>
        <v>Kongiganak</v>
      </c>
    </row>
    <row r="164" spans="1:7" x14ac:dyDescent="0.3">
      <c r="A164" t="s">
        <v>255</v>
      </c>
      <c r="B164" t="s">
        <v>54</v>
      </c>
      <c r="C164" t="e">
        <f>(VLOOKUP($A164,VTD!C:F,4,FALSE))</f>
        <v>#N/A</v>
      </c>
      <c r="E164" s="2" t="s">
        <v>882</v>
      </c>
      <c r="F164" s="2" t="s">
        <v>1814</v>
      </c>
      <c r="G164" t="str">
        <f>VLOOKUP($E164,'08 Pres Raw'!A:B,2,FALSE)</f>
        <v>Goodnews Bay</v>
      </c>
    </row>
    <row r="165" spans="1:7" x14ac:dyDescent="0.3">
      <c r="C165" t="e">
        <f>(VLOOKUP($A165,VTD!C:F,4,FALSE))</f>
        <v>#N/A</v>
      </c>
      <c r="E165" s="2" t="s">
        <v>910</v>
      </c>
      <c r="F165" s="2" t="s">
        <v>1818</v>
      </c>
      <c r="G165" t="str">
        <f>VLOOKUP($E165,'08 Pres Raw'!A:B,2,FALSE)</f>
        <v>Quinhagak</v>
      </c>
    </row>
    <row r="166" spans="1:7" x14ac:dyDescent="0.3">
      <c r="A166" t="s">
        <v>256</v>
      </c>
      <c r="B166" t="s">
        <v>257</v>
      </c>
      <c r="C166" t="str">
        <f>(VLOOKUP($A166,VTD!C:F,4,FALSE))</f>
        <v>Chatanika Precinct</v>
      </c>
      <c r="E166" s="2" t="s">
        <v>880</v>
      </c>
      <c r="F166" s="2" t="s">
        <v>1822</v>
      </c>
      <c r="G166" t="str">
        <f>VLOOKUP($E166,'08 Pres Raw'!A:B,2,FALSE)</f>
        <v>Eek</v>
      </c>
    </row>
    <row r="167" spans="1:7" x14ac:dyDescent="0.3">
      <c r="A167" t="s">
        <v>259</v>
      </c>
      <c r="B167" t="s">
        <v>260</v>
      </c>
      <c r="C167" t="str">
        <f>(VLOOKUP($A167,VTD!C:F,4,FALSE))</f>
        <v>Farmers Loop Precinct</v>
      </c>
      <c r="E167" s="2" t="s">
        <v>888</v>
      </c>
      <c r="F167" s="2" t="s">
        <v>1826</v>
      </c>
      <c r="G167" t="str">
        <f>VLOOKUP($E167,'08 Pres Raw'!A:B,2,FALSE)</f>
        <v>Kipnuk</v>
      </c>
    </row>
    <row r="168" spans="1:7" x14ac:dyDescent="0.3">
      <c r="A168" t="s">
        <v>261</v>
      </c>
      <c r="B168" t="s">
        <v>262</v>
      </c>
      <c r="C168" t="str">
        <f>(VLOOKUP($A168,VTD!C:F,4,FALSE))</f>
        <v>Fox Precinct</v>
      </c>
      <c r="E168" s="2" t="s">
        <v>894</v>
      </c>
      <c r="F168" s="2" t="s">
        <v>1830</v>
      </c>
      <c r="G168" t="str">
        <f>VLOOKUP($E168,'08 Pres Raw'!A:B,2,FALSE)</f>
        <v>Kwigillongok</v>
      </c>
    </row>
    <row r="169" spans="1:7" x14ac:dyDescent="0.3">
      <c r="A169" t="s">
        <v>263</v>
      </c>
      <c r="B169" t="s">
        <v>264</v>
      </c>
      <c r="C169" t="str">
        <f>(VLOOKUP($A169,VTD!C:F,4,FALSE))</f>
        <v>Goldstream No. 1 Precinct</v>
      </c>
      <c r="E169" s="2" t="s">
        <v>916</v>
      </c>
      <c r="F169" s="2" t="s">
        <v>1834</v>
      </c>
      <c r="G169" t="str">
        <f>VLOOKUP($E169,'08 Pres Raw'!A:B,2,FALSE)</f>
        <v>Tuntutuliak</v>
      </c>
    </row>
    <row r="170" spans="1:7" x14ac:dyDescent="0.3">
      <c r="A170" t="s">
        <v>265</v>
      </c>
      <c r="B170" t="s">
        <v>266</v>
      </c>
      <c r="C170" t="str">
        <f>(VLOOKUP($A170,VTD!C:F,4,FALSE))</f>
        <v>Shanly Precinct</v>
      </c>
      <c r="E170" s="2" t="s">
        <v>874</v>
      </c>
      <c r="F170" s="2" t="s">
        <v>1838</v>
      </c>
      <c r="G170" t="str">
        <f>VLOOKUP($E170,'08 Pres Raw'!A:B,2,FALSE)</f>
        <v>Bethel #2</v>
      </c>
    </row>
    <row r="171" spans="1:7" x14ac:dyDescent="0.3">
      <c r="A171" t="s">
        <v>267</v>
      </c>
      <c r="B171" t="s">
        <v>268</v>
      </c>
      <c r="C171" t="str">
        <f>(VLOOKUP($A171,VTD!C:F,4,FALSE))</f>
        <v>Steele Creek/Gilmore Precinct</v>
      </c>
      <c r="E171" s="2" t="s">
        <v>902</v>
      </c>
      <c r="F171" s="2" t="s">
        <v>1842</v>
      </c>
      <c r="G171" t="str">
        <f>VLOOKUP($E171,'08 Pres Raw'!A:B,2,FALSE)</f>
        <v>Napaskiak</v>
      </c>
    </row>
    <row r="172" spans="1:7" x14ac:dyDescent="0.3">
      <c r="A172" t="s">
        <v>269</v>
      </c>
      <c r="B172" t="s">
        <v>270</v>
      </c>
      <c r="C172" t="str">
        <f>(VLOOKUP($A172,VTD!C:F,4,FALSE))</f>
        <v>Steese East Precinct</v>
      </c>
      <c r="E172" s="2" t="s">
        <v>673</v>
      </c>
      <c r="F172" s="2" t="s">
        <v>1846</v>
      </c>
      <c r="G172" t="str">
        <f>VLOOKUP($E172,'08 Pres Raw'!A:B,2,FALSE)</f>
        <v>Abbott Loop No. 4</v>
      </c>
    </row>
    <row r="173" spans="1:7" x14ac:dyDescent="0.3">
      <c r="A173" t="s">
        <v>271</v>
      </c>
      <c r="B173" t="s">
        <v>272</v>
      </c>
      <c r="C173" t="str">
        <f>(VLOOKUP($A173,VTD!C:F,4,FALSE))</f>
        <v>Steese West Precinct</v>
      </c>
      <c r="E173" s="2" t="s">
        <v>671</v>
      </c>
      <c r="F173" s="2" t="s">
        <v>1850</v>
      </c>
      <c r="G173" t="str">
        <f>VLOOKUP($E173,'08 Pres Raw'!A:B,2,FALSE)</f>
        <v>Abbott Loop No. 3</v>
      </c>
    </row>
    <row r="174" spans="1:7" x14ac:dyDescent="0.3">
      <c r="A174" t="s">
        <v>273</v>
      </c>
      <c r="B174" t="s">
        <v>274</v>
      </c>
      <c r="C174" t="str">
        <f>(VLOOKUP($A174,VTD!C:F,4,FALSE))</f>
        <v>Two Rivers Precinct</v>
      </c>
      <c r="E174" s="2" t="s">
        <v>579</v>
      </c>
      <c r="F174" s="2" t="s">
        <v>1854</v>
      </c>
      <c r="G174" t="str">
        <f>VLOOKUP($E174,'08 Pres Raw'!A:B,2,FALSE)</f>
        <v>Tudor</v>
      </c>
    </row>
    <row r="175" spans="1:7" x14ac:dyDescent="0.3">
      <c r="A175" t="s">
        <v>275</v>
      </c>
      <c r="B175" t="s">
        <v>41</v>
      </c>
      <c r="C175" t="e">
        <f>(VLOOKUP($A175,VTD!C:F,4,FALSE))</f>
        <v>#N/A</v>
      </c>
      <c r="E175" s="2" t="s">
        <v>540</v>
      </c>
      <c r="F175" s="2" t="s">
        <v>1858</v>
      </c>
      <c r="G175" t="str">
        <f>VLOOKUP($E175,'08 Pres Raw'!A:B,2,FALSE)</f>
        <v>South Mtn View No. 2</v>
      </c>
    </row>
    <row r="176" spans="1:7" x14ac:dyDescent="0.3">
      <c r="A176" t="s">
        <v>275</v>
      </c>
      <c r="B176" t="s">
        <v>44</v>
      </c>
      <c r="C176" t="e">
        <f>(VLOOKUP($A176,VTD!C:F,4,FALSE))</f>
        <v>#N/A</v>
      </c>
      <c r="E176" s="2" t="s">
        <v>512</v>
      </c>
      <c r="F176" s="2" t="s">
        <v>1862</v>
      </c>
      <c r="G176" t="str">
        <f>VLOOKUP($E176,'08 Pres Raw'!A:B,2,FALSE)</f>
        <v>Wonder Park</v>
      </c>
    </row>
    <row r="177" spans="1:7" x14ac:dyDescent="0.3">
      <c r="A177" t="s">
        <v>275</v>
      </c>
      <c r="B177" t="s">
        <v>46</v>
      </c>
      <c r="C177" t="e">
        <f>(VLOOKUP($A177,VTD!C:F,4,FALSE))</f>
        <v>#N/A</v>
      </c>
      <c r="E177" s="2" t="s">
        <v>530</v>
      </c>
      <c r="F177" s="2" t="s">
        <v>1866</v>
      </c>
      <c r="G177" t="str">
        <f>VLOOKUP($E177,'08 Pres Raw'!A:B,2,FALSE)</f>
        <v>Airport Heights No. 1</v>
      </c>
    </row>
    <row r="178" spans="1:7" x14ac:dyDescent="0.3">
      <c r="A178" t="s">
        <v>276</v>
      </c>
      <c r="B178" t="s">
        <v>49</v>
      </c>
      <c r="C178" t="e">
        <f>(VLOOKUP($A178,VTD!C:F,4,FALSE))</f>
        <v>#N/A</v>
      </c>
      <c r="E178" s="2" t="s">
        <v>460</v>
      </c>
      <c r="F178" s="2" t="s">
        <v>1870</v>
      </c>
      <c r="G178" t="str">
        <f>VLOOKUP($E178,'08 Pres Raw'!A:B,2,FALSE)</f>
        <v>Chugach Park No. 3</v>
      </c>
    </row>
    <row r="179" spans="1:7" x14ac:dyDescent="0.3">
      <c r="C179" t="e">
        <f>(VLOOKUP($A179,VTD!C:F,4,FALSE))</f>
        <v>#N/A</v>
      </c>
      <c r="E179" s="2" t="s">
        <v>464</v>
      </c>
      <c r="F179" s="2" t="s">
        <v>1874</v>
      </c>
      <c r="G179" t="str">
        <f>VLOOKUP($E179,'08 Pres Raw'!A:B,2,FALSE)</f>
        <v>Dntn Eagle River No. 2</v>
      </c>
    </row>
    <row r="180" spans="1:7" x14ac:dyDescent="0.3">
      <c r="A180" t="s">
        <v>277</v>
      </c>
      <c r="B180" t="s">
        <v>278</v>
      </c>
      <c r="C180" t="str">
        <f>(VLOOKUP($A180,VTD!C:F,4,FALSE))</f>
        <v>Anderson Precinct</v>
      </c>
      <c r="E180" s="2" t="s">
        <v>105</v>
      </c>
      <c r="F180" s="2" t="s">
        <v>1878</v>
      </c>
      <c r="G180" t="str">
        <f>VLOOKUP($E180,'08 Pres Raw'!A:B,2,FALSE)</f>
        <v>Mendenhall Valley No. 3</v>
      </c>
    </row>
    <row r="181" spans="1:7" x14ac:dyDescent="0.3">
      <c r="A181" t="s">
        <v>280</v>
      </c>
      <c r="B181" t="s">
        <v>281</v>
      </c>
      <c r="C181" t="str">
        <f>(VLOOKUP($A181,VTD!C:F,4,FALSE))</f>
        <v>Cantwell Precinct</v>
      </c>
      <c r="E181" s="2" t="s">
        <v>87</v>
      </c>
      <c r="F181" s="2" t="s">
        <v>1882</v>
      </c>
      <c r="G181" t="str">
        <f>VLOOKUP($E181,'08 Pres Raw'!A:B,2,FALSE)</f>
        <v>Juneau No. 4</v>
      </c>
    </row>
    <row r="182" spans="1:7" x14ac:dyDescent="0.3">
      <c r="A182" t="s">
        <v>282</v>
      </c>
      <c r="B182" t="s">
        <v>283</v>
      </c>
      <c r="C182" t="str">
        <f>(VLOOKUP($A182,VTD!C:F,4,FALSE))</f>
        <v>Chena Precinct</v>
      </c>
      <c r="E182" s="2" t="s">
        <v>103</v>
      </c>
      <c r="F182" s="2" t="s">
        <v>1886</v>
      </c>
      <c r="G182" t="str">
        <f>VLOOKUP($E182,'08 Pres Raw'!A:B,2,FALSE)</f>
        <v>Mendenhall Valley No. 2</v>
      </c>
    </row>
    <row r="183" spans="1:7" x14ac:dyDescent="0.3">
      <c r="A183" t="s">
        <v>284</v>
      </c>
      <c r="B183" t="s">
        <v>285</v>
      </c>
      <c r="C183" t="str">
        <f>(VLOOKUP($A183,VTD!C:F,4,FALSE))</f>
        <v>Clear Precinct (Part; Also See Part In Denali Borough)</v>
      </c>
      <c r="E183" s="2" t="s">
        <v>872</v>
      </c>
      <c r="F183" s="2" t="s">
        <v>1890</v>
      </c>
      <c r="G183" t="str">
        <f>VLOOKUP($E183,'08 Pres Raw'!A:B,2,FALSE)</f>
        <v>Bethel #1</v>
      </c>
    </row>
    <row r="184" spans="1:7" x14ac:dyDescent="0.3">
      <c r="A184" t="s">
        <v>286</v>
      </c>
      <c r="B184" t="s">
        <v>287</v>
      </c>
      <c r="C184" t="str">
        <f>(VLOOKUP($A184,VTD!C:F,4,FALSE))</f>
        <v>Denali Park Precinct</v>
      </c>
      <c r="E184" s="2" t="s">
        <v>876</v>
      </c>
      <c r="F184" s="2" t="s">
        <v>1894</v>
      </c>
      <c r="G184" t="str">
        <f>VLOOKUP($E184,'08 Pres Raw'!A:B,2,FALSE)</f>
        <v>Bethel #3</v>
      </c>
    </row>
    <row r="185" spans="1:7" x14ac:dyDescent="0.3">
      <c r="A185" t="s">
        <v>288</v>
      </c>
      <c r="B185" t="s">
        <v>289</v>
      </c>
      <c r="C185" t="str">
        <f>(VLOOKUP($A185,VTD!C:F,4,FALSE))</f>
        <v>Ester Precinct</v>
      </c>
      <c r="E185" s="2" t="s">
        <v>908</v>
      </c>
      <c r="F185" s="2" t="s">
        <v>1898</v>
      </c>
      <c r="G185" t="str">
        <f>VLOOKUP($E185,'08 Pres Raw'!A:B,2,FALSE)</f>
        <v>Nunapitchuk</v>
      </c>
    </row>
    <row r="186" spans="1:7" x14ac:dyDescent="0.3">
      <c r="A186" t="s">
        <v>290</v>
      </c>
      <c r="B186" t="s">
        <v>291</v>
      </c>
      <c r="C186" t="str">
        <f>(VLOOKUP($A186,VTD!C:F,4,FALSE))</f>
        <v>Geist Precinct</v>
      </c>
      <c r="E186" s="2" t="s">
        <v>892</v>
      </c>
      <c r="F186" s="2" t="s">
        <v>1902</v>
      </c>
      <c r="G186" t="str">
        <f>VLOOKUP($E186,'08 Pres Raw'!A:B,2,FALSE)</f>
        <v>Kwethluk</v>
      </c>
    </row>
    <row r="187" spans="1:7" x14ac:dyDescent="0.3">
      <c r="A187" t="s">
        <v>292</v>
      </c>
      <c r="B187" t="s">
        <v>293</v>
      </c>
      <c r="C187" t="str">
        <f>(VLOOKUP($A187,VTD!C:F,4,FALSE))</f>
        <v>Goldstream No. 2 Precinct</v>
      </c>
      <c r="E187" s="2" t="s">
        <v>870</v>
      </c>
      <c r="F187" s="2" t="s">
        <v>1906</v>
      </c>
      <c r="G187" t="str">
        <f>VLOOKUP($E187,'08 Pres Raw'!A:B,2,FALSE)</f>
        <v>Atmautluak</v>
      </c>
    </row>
    <row r="188" spans="1:7" x14ac:dyDescent="0.3">
      <c r="A188" t="s">
        <v>294</v>
      </c>
      <c r="B188" t="s">
        <v>295</v>
      </c>
      <c r="C188" t="str">
        <f>(VLOOKUP($A188,VTD!C:F,4,FALSE))</f>
        <v>Healy Precinct</v>
      </c>
      <c r="E188" s="2" t="s">
        <v>900</v>
      </c>
      <c r="F188" s="2" t="s">
        <v>1910</v>
      </c>
      <c r="G188" t="str">
        <f>VLOOKUP($E188,'08 Pres Raw'!A:B,2,FALSE)</f>
        <v>Napakiak</v>
      </c>
    </row>
    <row r="189" spans="1:7" x14ac:dyDescent="0.3">
      <c r="A189" t="s">
        <v>296</v>
      </c>
      <c r="B189" t="s">
        <v>297</v>
      </c>
      <c r="C189" t="str">
        <f>(VLOOKUP($A189,VTD!C:F,4,FALSE))</f>
        <v>Pike Precinct</v>
      </c>
      <c r="E189" s="2" t="s">
        <v>912</v>
      </c>
      <c r="F189" s="2" t="s">
        <v>1914</v>
      </c>
      <c r="G189" t="str">
        <f>VLOOKUP($E189,'08 Pres Raw'!A:B,2,FALSE)</f>
        <v>Toksook Bay</v>
      </c>
    </row>
    <row r="190" spans="1:7" x14ac:dyDescent="0.3">
      <c r="A190" t="s">
        <v>298</v>
      </c>
      <c r="B190" t="s">
        <v>299</v>
      </c>
      <c r="C190" t="str">
        <f>(VLOOKUP($A190,VTD!C:F,4,FALSE))</f>
        <v>University Campus Precinct</v>
      </c>
      <c r="E190" s="2" t="s">
        <v>918</v>
      </c>
      <c r="F190" s="2" t="s">
        <v>1918</v>
      </c>
      <c r="G190" t="str">
        <f>VLOOKUP($E190,'08 Pres Raw'!A:B,2,FALSE)</f>
        <v>Tununak</v>
      </c>
    </row>
    <row r="191" spans="1:7" x14ac:dyDescent="0.3">
      <c r="A191" t="s">
        <v>300</v>
      </c>
      <c r="B191" t="s">
        <v>301</v>
      </c>
      <c r="C191" t="str">
        <f>(VLOOKUP($A191,VTD!C:F,4,FALSE))</f>
        <v>University Hills Precinct</v>
      </c>
      <c r="E191" s="2" t="s">
        <v>906</v>
      </c>
      <c r="F191" s="2" t="s">
        <v>1922</v>
      </c>
      <c r="G191" t="str">
        <f>VLOOKUP($E191,'08 Pres Raw'!A:B,2,FALSE)</f>
        <v>Nightmute</v>
      </c>
    </row>
    <row r="192" spans="1:7" x14ac:dyDescent="0.3">
      <c r="A192" t="s">
        <v>302</v>
      </c>
      <c r="B192" t="s">
        <v>303</v>
      </c>
      <c r="C192" t="str">
        <f>(VLOOKUP($A192,VTD!C:F,4,FALSE))</f>
        <v>University West Precinct</v>
      </c>
      <c r="E192" s="2" t="s">
        <v>663</v>
      </c>
      <c r="F192" s="2" t="s">
        <v>1926</v>
      </c>
      <c r="G192" t="str">
        <f>VLOOKUP($E192,'08 Pres Raw'!A:B,2,FALSE)</f>
        <v>Independence Park No. 2</v>
      </c>
    </row>
    <row r="193" spans="1:7" x14ac:dyDescent="0.3">
      <c r="A193" t="s">
        <v>304</v>
      </c>
      <c r="B193" t="s">
        <v>41</v>
      </c>
      <c r="C193" t="e">
        <f>(VLOOKUP($A193,VTD!C:F,4,FALSE))</f>
        <v>#N/A</v>
      </c>
      <c r="E193" s="2" t="s">
        <v>661</v>
      </c>
      <c r="F193" s="2" t="s">
        <v>1930</v>
      </c>
      <c r="G193" t="str">
        <f>VLOOKUP($E193,'08 Pres Raw'!A:B,2,FALSE)</f>
        <v>Independence Park No. 1</v>
      </c>
    </row>
    <row r="194" spans="1:7" x14ac:dyDescent="0.3">
      <c r="A194" t="s">
        <v>304</v>
      </c>
      <c r="B194" t="s">
        <v>44</v>
      </c>
      <c r="C194" t="e">
        <f>(VLOOKUP($A194,VTD!C:F,4,FALSE))</f>
        <v>#N/A</v>
      </c>
      <c r="E194" s="2" t="s">
        <v>597</v>
      </c>
      <c r="F194" s="2" t="s">
        <v>1934</v>
      </c>
      <c r="G194" t="str">
        <f>VLOOKUP($E194,'08 Pres Raw'!A:B,2,FALSE)</f>
        <v>Willowcrest No. 1</v>
      </c>
    </row>
    <row r="195" spans="1:7" x14ac:dyDescent="0.3">
      <c r="A195" t="s">
        <v>304</v>
      </c>
      <c r="B195" t="s">
        <v>46</v>
      </c>
      <c r="C195" t="e">
        <f>(VLOOKUP($A195,VTD!C:F,4,FALSE))</f>
        <v>#N/A</v>
      </c>
      <c r="E195" s="2" t="s">
        <v>563</v>
      </c>
      <c r="F195" s="2" t="s">
        <v>1938</v>
      </c>
      <c r="G195" t="str">
        <f>VLOOKUP($E195,'08 Pres Raw'!A:B,2,FALSE)</f>
        <v>Rogers Park</v>
      </c>
    </row>
    <row r="196" spans="1:7" x14ac:dyDescent="0.3">
      <c r="A196" t="s">
        <v>305</v>
      </c>
      <c r="B196" t="s">
        <v>49</v>
      </c>
      <c r="C196" t="e">
        <f>(VLOOKUP($A196,VTD!C:F,4,FALSE))</f>
        <v>#N/A</v>
      </c>
      <c r="E196" s="2" t="s">
        <v>557</v>
      </c>
      <c r="F196" s="2" t="s">
        <v>1942</v>
      </c>
      <c r="G196" t="str">
        <f>VLOOKUP($E196,'08 Pres Raw'!A:B,2,FALSE)</f>
        <v>Fireweed</v>
      </c>
    </row>
    <row r="197" spans="1:7" x14ac:dyDescent="0.3">
      <c r="A197" t="s">
        <v>306</v>
      </c>
      <c r="B197" t="s">
        <v>52</v>
      </c>
      <c r="C197" t="e">
        <f>(VLOOKUP($A197,VTD!C:F,4,FALSE))</f>
        <v>#N/A</v>
      </c>
      <c r="E197" s="2" t="s">
        <v>667</v>
      </c>
      <c r="F197" s="2" t="s">
        <v>1946</v>
      </c>
      <c r="G197" t="str">
        <f>VLOOKUP($E197,'08 Pres Raw'!A:B,2,FALSE)</f>
        <v>Abbott Loop No. 1</v>
      </c>
    </row>
    <row r="198" spans="1:7" x14ac:dyDescent="0.3">
      <c r="A198" t="s">
        <v>306</v>
      </c>
      <c r="B198" t="s">
        <v>52</v>
      </c>
      <c r="C198" t="e">
        <f>(VLOOKUP($A198,VTD!C:F,4,FALSE))</f>
        <v>#N/A</v>
      </c>
      <c r="E198" s="2" t="s">
        <v>697</v>
      </c>
      <c r="F198" s="2" t="s">
        <v>1950</v>
      </c>
      <c r="G198" t="str">
        <f>VLOOKUP($E198,'08 Pres Raw'!A:B,2,FALSE)</f>
        <v>Huffman No. 8</v>
      </c>
    </row>
    <row r="199" spans="1:7" x14ac:dyDescent="0.3">
      <c r="A199" t="s">
        <v>307</v>
      </c>
      <c r="B199" t="s">
        <v>54</v>
      </c>
      <c r="C199" t="e">
        <f>(VLOOKUP($A199,VTD!C:F,4,FALSE))</f>
        <v>#N/A</v>
      </c>
      <c r="E199" s="2" t="s">
        <v>675</v>
      </c>
      <c r="F199" s="2" t="s">
        <v>1954</v>
      </c>
      <c r="G199" t="str">
        <f>VLOOKUP($E199,'08 Pres Raw'!A:B,2,FALSE)</f>
        <v>Laurel/Dowling</v>
      </c>
    </row>
    <row r="200" spans="1:7" x14ac:dyDescent="0.3">
      <c r="A200" t="s">
        <v>307</v>
      </c>
      <c r="B200" t="s">
        <v>54</v>
      </c>
      <c r="C200" t="e">
        <f>(VLOOKUP($A200,VTD!C:F,4,FALSE))</f>
        <v>#N/A</v>
      </c>
      <c r="E200" s="2" t="s">
        <v>693</v>
      </c>
      <c r="F200" s="2" t="s">
        <v>1958</v>
      </c>
      <c r="G200" t="str">
        <f>VLOOKUP($E200,'08 Pres Raw'!A:B,2,FALSE)</f>
        <v>Huffman No. 6</v>
      </c>
    </row>
    <row r="201" spans="1:7" x14ac:dyDescent="0.3">
      <c r="C201" t="e">
        <f>(VLOOKUP($A201,VTD!C:F,4,FALSE))</f>
        <v>#N/A</v>
      </c>
      <c r="E201" s="2" t="s">
        <v>97</v>
      </c>
      <c r="F201" s="2" t="s">
        <v>1962</v>
      </c>
      <c r="G201" t="str">
        <f>VLOOKUP($E201,'08 Pres Raw'!A:B,2,FALSE)</f>
        <v>Switzer Creek</v>
      </c>
    </row>
    <row r="202" spans="1:7" x14ac:dyDescent="0.3">
      <c r="A202" t="s">
        <v>308</v>
      </c>
      <c r="B202" t="s">
        <v>309</v>
      </c>
      <c r="C202" t="str">
        <f>(VLOOKUP($A202,VTD!C:F,4,FALSE))</f>
        <v>Airport Precinct</v>
      </c>
      <c r="E202" s="2" t="s">
        <v>101</v>
      </c>
      <c r="F202" s="2" t="s">
        <v>1966</v>
      </c>
      <c r="G202" t="str">
        <f>VLOOKUP($E202,'08 Pres Raw'!A:B,2,FALSE)</f>
        <v>Mendenhall Valley No. 1</v>
      </c>
    </row>
    <row r="203" spans="1:7" x14ac:dyDescent="0.3">
      <c r="A203" t="s">
        <v>310</v>
      </c>
      <c r="B203" t="s">
        <v>311</v>
      </c>
      <c r="C203" t="str">
        <f>(VLOOKUP($A203,VTD!C:F,4,FALSE))</f>
        <v>Aurora Precinct</v>
      </c>
      <c r="E203" s="2" t="s">
        <v>878</v>
      </c>
      <c r="F203" s="2" t="s">
        <v>1970</v>
      </c>
      <c r="G203" t="str">
        <f>VLOOKUP($E203,'08 Pres Raw'!A:B,2,FALSE)</f>
        <v>Chefornak</v>
      </c>
    </row>
    <row r="204" spans="1:7" x14ac:dyDescent="0.3">
      <c r="A204" t="s">
        <v>312</v>
      </c>
      <c r="B204" t="s">
        <v>313</v>
      </c>
      <c r="C204" t="str">
        <f>(VLOOKUP($A204,VTD!C:F,4,FALSE))</f>
        <v>Fairbanks No. 1 Precinct</v>
      </c>
      <c r="E204" s="2" t="s">
        <v>904</v>
      </c>
      <c r="F204" s="2" t="s">
        <v>1974</v>
      </c>
      <c r="G204" t="str">
        <f>VLOOKUP($E204,'08 Pres Raw'!A:B,2,FALSE)</f>
        <v>Newtok</v>
      </c>
    </row>
    <row r="205" spans="1:7" x14ac:dyDescent="0.3">
      <c r="A205" t="s">
        <v>314</v>
      </c>
      <c r="B205" t="s">
        <v>315</v>
      </c>
      <c r="C205" t="str">
        <f>(VLOOKUP($A205,VTD!C:F,4,FALSE))</f>
        <v>Fairbanks No. 3 Precinct</v>
      </c>
      <c r="E205" s="2" t="s">
        <v>898</v>
      </c>
      <c r="F205" s="2" t="s">
        <v>1978</v>
      </c>
      <c r="G205" t="str">
        <f>VLOOKUP($E205,'08 Pres Raw'!A:B,2,FALSE)</f>
        <v>Mekoryuk</v>
      </c>
    </row>
    <row r="206" spans="1:7" x14ac:dyDescent="0.3">
      <c r="A206" t="s">
        <v>316</v>
      </c>
      <c r="B206" t="s">
        <v>317</v>
      </c>
      <c r="C206" t="str">
        <f>(VLOOKUP($A206,VTD!C:F,4,FALSE))</f>
        <v>Fairbanks No. 4 Precinct</v>
      </c>
      <c r="E206" s="2" t="s">
        <v>896</v>
      </c>
      <c r="F206" s="2" t="s">
        <v>1982</v>
      </c>
      <c r="G206" t="str">
        <f>VLOOKUP($E206,'08 Pres Raw'!A:B,2,FALSE)</f>
        <v>Lower Kalskag</v>
      </c>
    </row>
    <row r="207" spans="1:7" x14ac:dyDescent="0.3">
      <c r="A207" t="s">
        <v>318</v>
      </c>
      <c r="B207" t="s">
        <v>319</v>
      </c>
      <c r="C207" t="str">
        <f>(VLOOKUP($A207,VTD!C:F,4,FALSE))</f>
        <v>Fairbanks No. 5 Precinct</v>
      </c>
      <c r="E207" s="2" t="s">
        <v>886</v>
      </c>
      <c r="F207" s="2" t="s">
        <v>1986</v>
      </c>
      <c r="G207" t="str">
        <f>VLOOKUP($E207,'08 Pres Raw'!A:B,2,FALSE)</f>
        <v>Kasigluk</v>
      </c>
    </row>
    <row r="208" spans="1:7" x14ac:dyDescent="0.3">
      <c r="A208" t="s">
        <v>320</v>
      </c>
      <c r="B208" t="s">
        <v>321</v>
      </c>
      <c r="C208" t="str">
        <f>(VLOOKUP($A208,VTD!C:F,4,FALSE))</f>
        <v>Fairbanks No. 6 Precinct</v>
      </c>
      <c r="E208" s="2" t="s">
        <v>866</v>
      </c>
      <c r="F208" s="2" t="s">
        <v>1990</v>
      </c>
      <c r="G208" t="str">
        <f>VLOOKUP($E208,'08 Pres Raw'!A:B,2,FALSE)</f>
        <v>Akiachak</v>
      </c>
    </row>
    <row r="209" spans="1:7" x14ac:dyDescent="0.3">
      <c r="A209" t="s">
        <v>322</v>
      </c>
      <c r="B209" t="s">
        <v>323</v>
      </c>
      <c r="C209" t="str">
        <f>(VLOOKUP($A209,VTD!C:F,4,FALSE))</f>
        <v>Fairbanks No. 7 Precinct</v>
      </c>
      <c r="E209" s="2" t="s">
        <v>914</v>
      </c>
      <c r="F209" s="2" t="s">
        <v>1994</v>
      </c>
      <c r="G209" t="str">
        <f>VLOOKUP($E209,'08 Pres Raw'!A:B,2,FALSE)</f>
        <v>Tuluksak</v>
      </c>
    </row>
    <row r="210" spans="1:7" x14ac:dyDescent="0.3">
      <c r="A210" t="s">
        <v>324</v>
      </c>
      <c r="B210" t="s">
        <v>325</v>
      </c>
      <c r="C210" t="str">
        <f>(VLOOKUP($A210,VTD!C:F,4,FALSE))</f>
        <v>Fairbanks No. 10 Precinct</v>
      </c>
      <c r="E210" s="2" t="s">
        <v>179</v>
      </c>
      <c r="F210" s="2" t="s">
        <v>1998</v>
      </c>
      <c r="G210" t="str">
        <f>VLOOKUP($E210,'08 Pres Raw'!A:B,2,FALSE)</f>
        <v>Crooked Creek</v>
      </c>
    </row>
    <row r="211" spans="1:7" x14ac:dyDescent="0.3">
      <c r="A211" t="s">
        <v>326</v>
      </c>
      <c r="B211" t="s">
        <v>41</v>
      </c>
      <c r="C211" t="e">
        <f>(VLOOKUP($A211,VTD!C:F,4,FALSE))</f>
        <v>#N/A</v>
      </c>
      <c r="E211" s="2" t="s">
        <v>213</v>
      </c>
      <c r="F211" s="2" t="s">
        <v>2002</v>
      </c>
      <c r="G211" t="str">
        <f>VLOOKUP($E211,'08 Pres Raw'!A:B,2,FALSE)</f>
        <v>McGrath</v>
      </c>
    </row>
    <row r="212" spans="1:7" x14ac:dyDescent="0.3">
      <c r="A212" t="s">
        <v>326</v>
      </c>
      <c r="B212" t="s">
        <v>44</v>
      </c>
      <c r="C212" t="e">
        <f>(VLOOKUP($A212,VTD!C:F,4,FALSE))</f>
        <v>#N/A</v>
      </c>
      <c r="E212" s="2" t="s">
        <v>868</v>
      </c>
      <c r="F212" s="2" t="s">
        <v>2006</v>
      </c>
      <c r="G212" t="str">
        <f>VLOOKUP($E212,'08 Pres Raw'!A:B,2,FALSE)</f>
        <v>Akiak</v>
      </c>
    </row>
    <row r="213" spans="1:7" x14ac:dyDescent="0.3">
      <c r="A213" t="s">
        <v>326</v>
      </c>
      <c r="B213" t="s">
        <v>46</v>
      </c>
      <c r="C213" t="e">
        <f>(VLOOKUP($A213,VTD!C:F,4,FALSE))</f>
        <v>#N/A</v>
      </c>
      <c r="E213" s="2" t="s">
        <v>158</v>
      </c>
      <c r="F213" s="2" t="s">
        <v>2010</v>
      </c>
      <c r="G213" t="str">
        <f>VLOOKUP($E213,'08 Pres Raw'!A:B,2,FALSE)</f>
        <v>Aniak</v>
      </c>
    </row>
    <row r="214" spans="1:7" x14ac:dyDescent="0.3">
      <c r="A214" t="s">
        <v>327</v>
      </c>
      <c r="B214" t="s">
        <v>49</v>
      </c>
      <c r="C214" t="e">
        <f>(VLOOKUP($A214,VTD!C:F,4,FALSE))</f>
        <v>#N/A</v>
      </c>
      <c r="E214" s="2" t="s">
        <v>173</v>
      </c>
      <c r="F214" s="2" t="s">
        <v>2014</v>
      </c>
      <c r="G214" t="str">
        <f>VLOOKUP($E214,'08 Pres Raw'!A:B,2,FALSE)</f>
        <v>Chuathbaluk</v>
      </c>
    </row>
    <row r="215" spans="1:7" x14ac:dyDescent="0.3">
      <c r="C215" t="e">
        <f>(VLOOKUP($A215,VTD!C:F,4,FALSE))</f>
        <v>#N/A</v>
      </c>
      <c r="E215" s="2" t="s">
        <v>975</v>
      </c>
      <c r="F215" s="2" t="s">
        <v>2018</v>
      </c>
      <c r="G215" t="str">
        <f>VLOOKUP($E215,'08 Pres Raw'!A:B,2,FALSE)</f>
        <v>White Mountain</v>
      </c>
    </row>
    <row r="216" spans="1:7" x14ac:dyDescent="0.3">
      <c r="A216" t="s">
        <v>328</v>
      </c>
      <c r="B216" t="s">
        <v>329</v>
      </c>
      <c r="C216" t="str">
        <f>(VLOOKUP($A216,VTD!C:F,4,FALSE))</f>
        <v>Fairbanks No. 2 Precinct</v>
      </c>
      <c r="E216" s="2" t="s">
        <v>935</v>
      </c>
      <c r="F216" s="2" t="s">
        <v>2022</v>
      </c>
      <c r="G216" t="str">
        <f>VLOOKUP($E216,'08 Pres Raw'!A:B,2,FALSE)</f>
        <v>Gambell</v>
      </c>
    </row>
    <row r="217" spans="1:7" x14ac:dyDescent="0.3">
      <c r="A217" t="s">
        <v>330</v>
      </c>
      <c r="B217" t="s">
        <v>331</v>
      </c>
      <c r="C217" t="str">
        <f>(VLOOKUP($A217,VTD!C:F,4,FALSE))</f>
        <v>Fairbanks No. 8 Precinct</v>
      </c>
      <c r="E217" s="2" t="s">
        <v>145</v>
      </c>
      <c r="F217" s="2" t="s">
        <v>2027</v>
      </c>
      <c r="G217" t="str">
        <f>VLOOKUP($E217,'08 Pres Raw'!A:B,2,FALSE)</f>
        <v>Tatitlek</v>
      </c>
    </row>
    <row r="218" spans="1:7" x14ac:dyDescent="0.3">
      <c r="A218" t="s">
        <v>332</v>
      </c>
      <c r="B218" t="s">
        <v>333</v>
      </c>
      <c r="C218" t="str">
        <f>(VLOOKUP($A218,VTD!C:F,4,FALSE))</f>
        <v>Fairbanks No. 9 Precinct</v>
      </c>
      <c r="E218" s="2" t="s">
        <v>149</v>
      </c>
      <c r="F218" s="2" t="s">
        <v>2031</v>
      </c>
      <c r="G218" t="str">
        <f>VLOOKUP($E218,'08 Pres Raw'!A:B,2,FALSE)</f>
        <v>Yakutat</v>
      </c>
    </row>
    <row r="219" spans="1:7" x14ac:dyDescent="0.3">
      <c r="A219" t="s">
        <v>334</v>
      </c>
      <c r="B219" t="s">
        <v>335</v>
      </c>
      <c r="C219" t="str">
        <f>(VLOOKUP($A219,VTD!C:F,4,FALSE))</f>
        <v>Fort Wainwright Precinct</v>
      </c>
      <c r="E219" s="2" t="s">
        <v>639</v>
      </c>
      <c r="F219" s="2" t="s">
        <v>2035</v>
      </c>
      <c r="G219" t="str">
        <f>VLOOKUP($E219,'08 Pres Raw'!A:B,2,FALSE)</f>
        <v>Campbell Lake</v>
      </c>
    </row>
    <row r="220" spans="1:7" x14ac:dyDescent="0.3">
      <c r="A220" t="s">
        <v>336</v>
      </c>
      <c r="B220" t="s">
        <v>337</v>
      </c>
      <c r="C220" t="str">
        <f>(VLOOKUP($A220,VTD!C:F,4,FALSE))</f>
        <v>Lakeview Precinct</v>
      </c>
      <c r="E220" s="2" t="s">
        <v>561</v>
      </c>
      <c r="F220" s="2" t="s">
        <v>2039</v>
      </c>
      <c r="G220" t="str">
        <f>VLOOKUP($E220,'08 Pres Raw'!A:B,2,FALSE)</f>
        <v>Merrill Field</v>
      </c>
    </row>
    <row r="221" spans="1:7" x14ac:dyDescent="0.3">
      <c r="A221" t="s">
        <v>338</v>
      </c>
      <c r="B221" t="s">
        <v>41</v>
      </c>
      <c r="C221" t="e">
        <f>(VLOOKUP($A221,VTD!C:F,4,FALSE))</f>
        <v>#N/A</v>
      </c>
      <c r="E221" s="2" t="s">
        <v>554</v>
      </c>
      <c r="F221" s="2" t="s">
        <v>2043</v>
      </c>
      <c r="G221" t="str">
        <f>VLOOKUP($E221,'08 Pres Raw'!A:B,2,FALSE)</f>
        <v>Downtown Anchorage No. 4</v>
      </c>
    </row>
    <row r="222" spans="1:7" x14ac:dyDescent="0.3">
      <c r="A222" t="s">
        <v>338</v>
      </c>
      <c r="B222" t="s">
        <v>44</v>
      </c>
      <c r="C222" t="e">
        <f>(VLOOKUP($A222,VTD!C:F,4,FALSE))</f>
        <v>#N/A</v>
      </c>
      <c r="E222" s="2" t="s">
        <v>691</v>
      </c>
      <c r="F222" s="2" t="s">
        <v>2047</v>
      </c>
      <c r="G222" t="str">
        <f>VLOOKUP($E222,'08 Pres Raw'!A:B,2,FALSE)</f>
        <v>Huffman No. 5</v>
      </c>
    </row>
    <row r="223" spans="1:7" x14ac:dyDescent="0.3">
      <c r="A223" t="s">
        <v>338</v>
      </c>
      <c r="B223" t="s">
        <v>46</v>
      </c>
      <c r="C223" t="e">
        <f>(VLOOKUP($A223,VTD!C:F,4,FALSE))</f>
        <v>#N/A</v>
      </c>
      <c r="E223" s="2" t="s">
        <v>687</v>
      </c>
      <c r="F223" s="2" t="s">
        <v>2051</v>
      </c>
      <c r="G223" t="str">
        <f>VLOOKUP($E223,'08 Pres Raw'!A:B,2,FALSE)</f>
        <v>Huffman No. 3</v>
      </c>
    </row>
    <row r="224" spans="1:7" x14ac:dyDescent="0.3">
      <c r="A224" t="s">
        <v>339</v>
      </c>
      <c r="B224" t="s">
        <v>49</v>
      </c>
      <c r="C224" t="e">
        <f>(VLOOKUP($A224,VTD!C:F,4,FALSE))</f>
        <v>#N/A</v>
      </c>
      <c r="E224" s="2" t="s">
        <v>689</v>
      </c>
      <c r="F224" s="2" t="s">
        <v>2055</v>
      </c>
      <c r="G224" t="str">
        <f>VLOOKUP($E224,'08 Pres Raw'!A:B,2,FALSE)</f>
        <v>Huffman No. 4</v>
      </c>
    </row>
    <row r="225" spans="1:7" x14ac:dyDescent="0.3">
      <c r="C225" t="e">
        <f>(VLOOKUP($A225,VTD!C:F,4,FALSE))</f>
        <v>#N/A</v>
      </c>
      <c r="E225" s="2" t="s">
        <v>89</v>
      </c>
      <c r="F225" s="2" t="s">
        <v>2059</v>
      </c>
      <c r="G225" t="str">
        <f>VLOOKUP($E225,'08 Pres Raw'!A:B,2,FALSE)</f>
        <v>Juneau Airport Area</v>
      </c>
    </row>
    <row r="226" spans="1:7" x14ac:dyDescent="0.3">
      <c r="A226" t="s">
        <v>340</v>
      </c>
      <c r="B226" t="s">
        <v>341</v>
      </c>
      <c r="C226" t="str">
        <f>(VLOOKUP($A226,VTD!C:F,4,FALSE))</f>
        <v>Badger No. 1 Precinct</v>
      </c>
      <c r="E226" s="2" t="s">
        <v>93</v>
      </c>
      <c r="F226" s="2" t="s">
        <v>2063</v>
      </c>
      <c r="G226" t="str">
        <f>VLOOKUP($E226,'08 Pres Raw'!A:B,2,FALSE)</f>
        <v>North Douglas</v>
      </c>
    </row>
    <row r="227" spans="1:7" x14ac:dyDescent="0.3">
      <c r="A227" t="s">
        <v>342</v>
      </c>
      <c r="B227" t="s">
        <v>343</v>
      </c>
      <c r="C227" t="str">
        <f>(VLOOKUP($A227,VTD!C:F,4,FALSE))</f>
        <v>Badger No. 2 Precinct</v>
      </c>
      <c r="E227" s="2" t="s">
        <v>957</v>
      </c>
      <c r="F227" s="2" t="s">
        <v>2067</v>
      </c>
      <c r="G227" t="str">
        <f>VLOOKUP($E227,'08 Pres Raw'!A:B,2,FALSE)</f>
        <v>Savoonga</v>
      </c>
    </row>
    <row r="228" spans="1:7" x14ac:dyDescent="0.3">
      <c r="A228" t="s">
        <v>344</v>
      </c>
      <c r="B228" t="s">
        <v>345</v>
      </c>
      <c r="C228" t="str">
        <f>(VLOOKUP($A228,VTD!C:F,4,FALSE))</f>
        <v>Chena Lakes Precinct</v>
      </c>
      <c r="E228" s="2" t="s">
        <v>943</v>
      </c>
      <c r="F228" s="2" t="s">
        <v>2071</v>
      </c>
      <c r="G228" t="str">
        <f>VLOOKUP($E228,'08 Pres Raw'!A:B,2,FALSE)</f>
        <v>Koyuk</v>
      </c>
    </row>
    <row r="229" spans="1:7" x14ac:dyDescent="0.3">
      <c r="A229" t="s">
        <v>346</v>
      </c>
      <c r="B229" t="s">
        <v>347</v>
      </c>
      <c r="C229" t="str">
        <f>(VLOOKUP($A229,VTD!C:F,4,FALSE))</f>
        <v>Moose Creek Precinct</v>
      </c>
      <c r="E229" s="2" t="s">
        <v>937</v>
      </c>
      <c r="F229" s="2" t="s">
        <v>2075</v>
      </c>
      <c r="G229" t="str">
        <f>VLOOKUP($E229,'08 Pres Raw'!A:B,2,FALSE)</f>
        <v>Golovin</v>
      </c>
    </row>
    <row r="230" spans="1:7" x14ac:dyDescent="0.3">
      <c r="A230" t="s">
        <v>348</v>
      </c>
      <c r="B230" t="s">
        <v>349</v>
      </c>
      <c r="C230" t="str">
        <f>(VLOOKUP($A230,VTD!C:F,4,FALSE))</f>
        <v>Newby Precinct</v>
      </c>
      <c r="E230" s="2" t="s">
        <v>931</v>
      </c>
      <c r="F230" s="2" t="s">
        <v>2079</v>
      </c>
      <c r="G230" t="str">
        <f>VLOOKUP($E230,'08 Pres Raw'!A:B,2,FALSE)</f>
        <v>Elim</v>
      </c>
    </row>
    <row r="231" spans="1:7" x14ac:dyDescent="0.3">
      <c r="A231" t="s">
        <v>350</v>
      </c>
      <c r="B231" t="s">
        <v>351</v>
      </c>
      <c r="C231" t="str">
        <f>(VLOOKUP($A231,VTD!C:F,4,FALSE))</f>
        <v>North Pole Precinct</v>
      </c>
      <c r="E231" s="2" t="s">
        <v>961</v>
      </c>
      <c r="F231" s="2" t="s">
        <v>2083</v>
      </c>
      <c r="G231" t="str">
        <f>VLOOKUP($E231,'08 Pres Raw'!A:B,2,FALSE)</f>
        <v>Shaktoolik</v>
      </c>
    </row>
    <row r="232" spans="1:7" x14ac:dyDescent="0.3">
      <c r="A232" t="s">
        <v>352</v>
      </c>
      <c r="B232" t="s">
        <v>353</v>
      </c>
      <c r="C232" t="str">
        <f>(VLOOKUP($A232,VTD!C:F,4,FALSE))</f>
        <v>Plack Precinct</v>
      </c>
      <c r="E232" s="2" t="s">
        <v>973</v>
      </c>
      <c r="F232" s="2" t="s">
        <v>2087</v>
      </c>
      <c r="G232" t="str">
        <f>VLOOKUP($E232,'08 Pres Raw'!A:B,2,FALSE)</f>
        <v>Wales</v>
      </c>
    </row>
    <row r="233" spans="1:7" x14ac:dyDescent="0.3">
      <c r="A233" t="s">
        <v>354</v>
      </c>
      <c r="B233" t="s">
        <v>355</v>
      </c>
      <c r="C233" t="str">
        <f>(VLOOKUP($A233,VTD!C:F,4,FALSE))</f>
        <v>Richardson Precinct</v>
      </c>
      <c r="E233" s="2" t="s">
        <v>924</v>
      </c>
      <c r="F233" s="2" t="s">
        <v>2091</v>
      </c>
      <c r="G233" t="str">
        <f>VLOOKUP($E233,'08 Pres Raw'!A:B,2,FALSE)</f>
        <v>Brevig Mission</v>
      </c>
    </row>
    <row r="234" spans="1:7" x14ac:dyDescent="0.3">
      <c r="A234" t="s">
        <v>356</v>
      </c>
      <c r="B234" t="s">
        <v>41</v>
      </c>
      <c r="C234" t="e">
        <f>(VLOOKUP($A234,VTD!C:F,4,FALSE))</f>
        <v>#N/A</v>
      </c>
      <c r="E234" s="2" t="s">
        <v>1019</v>
      </c>
      <c r="F234" s="2" t="s">
        <v>2095</v>
      </c>
      <c r="G234" t="str">
        <f>VLOOKUP($E234,'08 Pres Raw'!A:B,2,FALSE)</f>
        <v>Shishmaref</v>
      </c>
    </row>
    <row r="235" spans="1:7" x14ac:dyDescent="0.3">
      <c r="A235" t="s">
        <v>356</v>
      </c>
      <c r="B235" t="s">
        <v>44</v>
      </c>
      <c r="C235" t="e">
        <f>(VLOOKUP($A235,VTD!C:F,4,FALSE))</f>
        <v>#N/A</v>
      </c>
      <c r="E235" s="2" t="s">
        <v>969</v>
      </c>
      <c r="F235" s="2" t="s">
        <v>2099</v>
      </c>
      <c r="G235" t="str">
        <f>VLOOKUP($E235,'08 Pres Raw'!A:B,2,FALSE)</f>
        <v>Teller</v>
      </c>
    </row>
    <row r="236" spans="1:7" x14ac:dyDescent="0.3">
      <c r="A236" t="s">
        <v>356</v>
      </c>
      <c r="B236" t="s">
        <v>46</v>
      </c>
      <c r="C236" t="e">
        <f>(VLOOKUP($A236,VTD!C:F,4,FALSE))</f>
        <v>#N/A</v>
      </c>
      <c r="E236" s="2" t="s">
        <v>631</v>
      </c>
      <c r="F236" s="2" t="s">
        <v>2103</v>
      </c>
      <c r="G236" t="str">
        <f>VLOOKUP($E236,'08 Pres Raw'!A:B,2,FALSE)</f>
        <v>Sand Lake No. 2</v>
      </c>
    </row>
    <row r="237" spans="1:7" x14ac:dyDescent="0.3">
      <c r="A237" t="s">
        <v>357</v>
      </c>
      <c r="B237" t="s">
        <v>49</v>
      </c>
      <c r="C237" t="e">
        <f>(VLOOKUP($A237,VTD!C:F,4,FALSE))</f>
        <v>#N/A</v>
      </c>
      <c r="E237" s="2" t="s">
        <v>611</v>
      </c>
      <c r="F237" s="2" t="s">
        <v>2107</v>
      </c>
      <c r="G237" t="str">
        <f>VLOOKUP($E237,'08 Pres Raw'!A:B,2,FALSE)</f>
        <v>Turnagain No. 1</v>
      </c>
    </row>
    <row r="238" spans="1:7" x14ac:dyDescent="0.3">
      <c r="C238" t="e">
        <f>(VLOOKUP($A238,VTD!C:F,4,FALSE))</f>
        <v>#N/A</v>
      </c>
      <c r="E238" s="2" t="s">
        <v>500</v>
      </c>
      <c r="F238" s="2" t="s">
        <v>2111</v>
      </c>
      <c r="G238" t="str">
        <f>VLOOKUP($E238,'08 Pres Raw'!A:B,2,FALSE)</f>
        <v>Nunaka Valley</v>
      </c>
    </row>
    <row r="239" spans="1:7" x14ac:dyDescent="0.3">
      <c r="A239" t="s">
        <v>358</v>
      </c>
      <c r="B239" t="s">
        <v>359</v>
      </c>
      <c r="C239" t="str">
        <f>(VLOOKUP($A239,VTD!C:F,4,FALSE))</f>
        <v>Big Delta Precinct</v>
      </c>
      <c r="E239" s="2" t="s">
        <v>504</v>
      </c>
      <c r="F239" s="2" t="s">
        <v>2115</v>
      </c>
      <c r="G239" t="str">
        <f>VLOOKUP($E239,'08 Pres Raw'!A:B,2,FALSE)</f>
        <v>Northeast Anchorage</v>
      </c>
    </row>
    <row r="240" spans="1:7" x14ac:dyDescent="0.3">
      <c r="A240" t="s">
        <v>360</v>
      </c>
      <c r="B240" t="s">
        <v>361</v>
      </c>
      <c r="C240" t="str">
        <f>(VLOOKUP($A240,VTD!C:F,4,FALSE))</f>
        <v>Delta Junction Precinct</v>
      </c>
      <c r="E240" s="2" t="s">
        <v>685</v>
      </c>
      <c r="F240" s="2" t="s">
        <v>2119</v>
      </c>
      <c r="G240" t="str">
        <f>VLOOKUP($E240,'08 Pres Raw'!A:B,2,FALSE)</f>
        <v>Huffman No. 2</v>
      </c>
    </row>
    <row r="241" spans="1:7" x14ac:dyDescent="0.3">
      <c r="A241" t="s">
        <v>362</v>
      </c>
      <c r="B241" t="s">
        <v>363</v>
      </c>
      <c r="C241" t="str">
        <f>(VLOOKUP($A241,VTD!C:F,4,FALSE))</f>
        <v>Eielson Precinct</v>
      </c>
      <c r="E241" s="2" t="s">
        <v>703</v>
      </c>
      <c r="F241" s="2" t="s">
        <v>2123</v>
      </c>
      <c r="G241" t="str">
        <f>VLOOKUP($E241,'08 Pres Raw'!A:B,2,FALSE)</f>
        <v>Centennial Park</v>
      </c>
    </row>
    <row r="242" spans="1:7" x14ac:dyDescent="0.3">
      <c r="A242" t="s">
        <v>364</v>
      </c>
      <c r="B242" t="s">
        <v>365</v>
      </c>
      <c r="C242" t="str">
        <f>(VLOOKUP($A242,VTD!C:F,4,FALSE))</f>
        <v>Farm Loop Precinct</v>
      </c>
      <c r="E242" s="2" t="s">
        <v>641</v>
      </c>
      <c r="F242" s="2" t="s">
        <v>2127</v>
      </c>
      <c r="G242" t="str">
        <f>VLOOKUP($E242,'08 Pres Raw'!A:B,2,FALSE)</f>
        <v>Jewel Lake No. 2</v>
      </c>
    </row>
    <row r="243" spans="1:7" x14ac:dyDescent="0.3">
      <c r="A243" t="s">
        <v>367</v>
      </c>
      <c r="B243" t="s">
        <v>368</v>
      </c>
      <c r="C243" t="str">
        <f>(VLOOKUP($A243,VTD!C:F,4,FALSE))</f>
        <v>Glennallen Precinct</v>
      </c>
      <c r="E243" s="2" t="s">
        <v>83</v>
      </c>
      <c r="F243" s="2" t="s">
        <v>2131</v>
      </c>
      <c r="G243" t="str">
        <f>VLOOKUP($E243,'08 Pres Raw'!A:B,2,FALSE)</f>
        <v>Juneau No. 2</v>
      </c>
    </row>
    <row r="244" spans="1:7" x14ac:dyDescent="0.3">
      <c r="A244" t="s">
        <v>369</v>
      </c>
      <c r="B244" t="s">
        <v>370</v>
      </c>
      <c r="C244" t="str">
        <f>(VLOOKUP($A244,VTD!C:F,4,FALSE))</f>
        <v>Salcha Precinct</v>
      </c>
      <c r="E244" s="2" t="s">
        <v>95</v>
      </c>
      <c r="F244" s="2" t="s">
        <v>2135</v>
      </c>
      <c r="G244" t="str">
        <f>VLOOKUP($E244,'08 Pres Raw'!A:B,2,FALSE)</f>
        <v>Salmon Creek</v>
      </c>
    </row>
    <row r="245" spans="1:7" x14ac:dyDescent="0.3">
      <c r="A245" t="s">
        <v>371</v>
      </c>
      <c r="B245" t="s">
        <v>372</v>
      </c>
      <c r="C245" t="str">
        <f>(VLOOKUP($A245,VTD!C:F,4,FALSE))</f>
        <v>Sheep Mountain Precinct</v>
      </c>
      <c r="E245" s="2" t="s">
        <v>929</v>
      </c>
      <c r="F245" s="2" t="s">
        <v>2139</v>
      </c>
      <c r="G245" t="str">
        <f>VLOOKUP($E245,'08 Pres Raw'!A:B,2,FALSE)</f>
        <v>Diomede</v>
      </c>
    </row>
    <row r="246" spans="1:7" x14ac:dyDescent="0.3">
      <c r="A246" t="s">
        <v>373</v>
      </c>
      <c r="B246" t="s">
        <v>374</v>
      </c>
      <c r="C246" t="str">
        <f>(VLOOKUP($A246,VTD!C:F,4,FALSE))</f>
        <v>Sutton Precinct</v>
      </c>
      <c r="E246" s="2" t="s">
        <v>609</v>
      </c>
      <c r="F246" s="2" t="s">
        <v>2143</v>
      </c>
      <c r="G246" t="str">
        <f>VLOOKUP($E246,'08 Pres Raw'!A:B,2,FALSE)</f>
        <v>Lake Spenard</v>
      </c>
    </row>
    <row r="247" spans="1:7" x14ac:dyDescent="0.3">
      <c r="A247" t="s">
        <v>375</v>
      </c>
      <c r="B247" t="s">
        <v>376</v>
      </c>
      <c r="C247" t="str">
        <f>(VLOOKUP($A247,VTD!C:F,4,FALSE))</f>
        <v>Valdez No. 1 Precinct</v>
      </c>
      <c r="E247" s="2" t="s">
        <v>607</v>
      </c>
      <c r="F247" s="2" t="s">
        <v>2147</v>
      </c>
      <c r="G247" t="str">
        <f>VLOOKUP($E247,'08 Pres Raw'!A:B,2,FALSE)</f>
        <v>Lake Hood</v>
      </c>
    </row>
    <row r="248" spans="1:7" x14ac:dyDescent="0.3">
      <c r="A248" t="s">
        <v>377</v>
      </c>
      <c r="B248" t="s">
        <v>378</v>
      </c>
      <c r="C248" t="str">
        <f>(VLOOKUP($A248,VTD!C:F,4,FALSE))</f>
        <v>Valdez No. 2 Precinct</v>
      </c>
      <c r="E248" s="2" t="s">
        <v>508</v>
      </c>
      <c r="F248" s="2" t="s">
        <v>2151</v>
      </c>
      <c r="G248" t="str">
        <f>VLOOKUP($E248,'08 Pres Raw'!A:B,2,FALSE)</f>
        <v>North Mtn View No. 2</v>
      </c>
    </row>
    <row r="249" spans="1:7" x14ac:dyDescent="0.3">
      <c r="A249" t="s">
        <v>379</v>
      </c>
      <c r="B249" t="s">
        <v>380</v>
      </c>
      <c r="C249" t="str">
        <f>(VLOOKUP($A249,VTD!C:F,4,FALSE))</f>
        <v>Valdez No. 3 Precinct</v>
      </c>
      <c r="E249" s="2" t="s">
        <v>510</v>
      </c>
      <c r="F249" s="2" t="s">
        <v>2155</v>
      </c>
      <c r="G249" t="str">
        <f>VLOOKUP($E249,'08 Pres Raw'!A:B,2,FALSE)</f>
        <v>South Mtn View No. 1</v>
      </c>
    </row>
    <row r="250" spans="1:7" x14ac:dyDescent="0.3">
      <c r="A250" t="s">
        <v>381</v>
      </c>
      <c r="B250" t="s">
        <v>41</v>
      </c>
      <c r="C250" t="e">
        <f>(VLOOKUP($A250,VTD!C:F,4,FALSE))</f>
        <v>#N/A</v>
      </c>
      <c r="E250" s="2" t="s">
        <v>506</v>
      </c>
      <c r="F250" s="2" t="s">
        <v>2159</v>
      </c>
      <c r="G250" t="str">
        <f>VLOOKUP($E250,'08 Pres Raw'!A:B,2,FALSE)</f>
        <v>North Mtn View No. 1</v>
      </c>
    </row>
    <row r="251" spans="1:7" x14ac:dyDescent="0.3">
      <c r="A251" t="s">
        <v>381</v>
      </c>
      <c r="B251" t="s">
        <v>44</v>
      </c>
      <c r="C251" t="e">
        <f>(VLOOKUP($A251,VTD!C:F,4,FALSE))</f>
        <v>#N/A</v>
      </c>
      <c r="E251" s="2" t="s">
        <v>480</v>
      </c>
      <c r="F251" s="2" t="s">
        <v>2163</v>
      </c>
      <c r="G251" t="str">
        <f>VLOOKUP($E251,'08 Pres Raw'!A:B,2,FALSE)</f>
        <v>Fort Richardson</v>
      </c>
    </row>
    <row r="252" spans="1:7" x14ac:dyDescent="0.3">
      <c r="A252" t="s">
        <v>381</v>
      </c>
      <c r="B252" t="s">
        <v>46</v>
      </c>
      <c r="C252" t="e">
        <f>(VLOOKUP($A252,VTD!C:F,4,FALSE))</f>
        <v>#N/A</v>
      </c>
      <c r="E252" s="2" t="s">
        <v>556</v>
      </c>
      <c r="F252" s="2" t="s">
        <v>1350</v>
      </c>
      <c r="G252" t="str">
        <f>VLOOKUP($E252,'08 Pres Raw'!A:B,2,FALSE)</f>
        <v>Fairview</v>
      </c>
    </row>
    <row r="253" spans="1:7" x14ac:dyDescent="0.3">
      <c r="A253" t="s">
        <v>382</v>
      </c>
      <c r="B253" t="s">
        <v>49</v>
      </c>
      <c r="C253" t="e">
        <f>(VLOOKUP($A253,VTD!C:F,4,FALSE))</f>
        <v>#N/A</v>
      </c>
      <c r="E253" s="2" t="s">
        <v>476</v>
      </c>
      <c r="F253" s="2" t="s">
        <v>2170</v>
      </c>
      <c r="G253" t="str">
        <f>VLOOKUP($E253,'08 Pres Raw'!A:B,2,FALSE)</f>
        <v>Elmendorf</v>
      </c>
    </row>
    <row r="254" spans="1:7" x14ac:dyDescent="0.3">
      <c r="A254" t="s">
        <v>383</v>
      </c>
      <c r="B254" t="s">
        <v>52</v>
      </c>
      <c r="C254" t="e">
        <f>(VLOOKUP($A254,VTD!C:F,4,FALSE))</f>
        <v>#N/A</v>
      </c>
      <c r="E254" s="2" t="s">
        <v>645</v>
      </c>
      <c r="F254" s="2" t="s">
        <v>2174</v>
      </c>
      <c r="G254" t="str">
        <f>VLOOKUP($E254,'08 Pres Raw'!A:B,2,FALSE)</f>
        <v>Oceanview No. 1</v>
      </c>
    </row>
    <row r="255" spans="1:7" x14ac:dyDescent="0.3">
      <c r="A255" t="s">
        <v>383</v>
      </c>
      <c r="B255" t="s">
        <v>52</v>
      </c>
      <c r="C255" t="e">
        <f>(VLOOKUP($A255,VTD!C:F,4,FALSE))</f>
        <v>#N/A</v>
      </c>
      <c r="E255" s="2" t="s">
        <v>850</v>
      </c>
      <c r="F255" s="2" t="s">
        <v>2179</v>
      </c>
      <c r="G255" t="str">
        <f>VLOOKUP($E255,'08 Pres Raw'!A:B,2,FALSE)</f>
        <v>Port Heiden</v>
      </c>
    </row>
    <row r="256" spans="1:7" x14ac:dyDescent="0.3">
      <c r="A256" t="s">
        <v>383</v>
      </c>
      <c r="B256" t="s">
        <v>52</v>
      </c>
      <c r="C256" t="e">
        <f>(VLOOKUP($A256,VTD!C:F,4,FALSE))</f>
        <v>#N/A</v>
      </c>
      <c r="E256" s="2" t="s">
        <v>852</v>
      </c>
      <c r="F256" s="2" t="s">
        <v>2183</v>
      </c>
      <c r="G256" t="str">
        <f>VLOOKUP($E256,'08 Pres Raw'!A:B,2,FALSE)</f>
        <v>Sand Point</v>
      </c>
    </row>
    <row r="257" spans="1:7" x14ac:dyDescent="0.3">
      <c r="A257" t="s">
        <v>383</v>
      </c>
      <c r="B257" t="s">
        <v>52</v>
      </c>
      <c r="C257" t="e">
        <f>(VLOOKUP($A257,VTD!C:F,4,FALSE))</f>
        <v>#N/A</v>
      </c>
      <c r="E257" s="2" t="s">
        <v>837</v>
      </c>
      <c r="F257" s="2" t="s">
        <v>2187</v>
      </c>
      <c r="G257" t="str">
        <f>VLOOKUP($E257,'08 Pres Raw'!A:B,2,FALSE)</f>
        <v>King Cove</v>
      </c>
    </row>
    <row r="258" spans="1:7" x14ac:dyDescent="0.3">
      <c r="A258" t="s">
        <v>384</v>
      </c>
      <c r="B258" t="s">
        <v>54</v>
      </c>
      <c r="C258" t="e">
        <f>(VLOOKUP($A258,VTD!C:F,4,FALSE))</f>
        <v>#N/A</v>
      </c>
      <c r="E258" s="2" t="s">
        <v>830</v>
      </c>
      <c r="F258" s="2" t="s">
        <v>2191</v>
      </c>
      <c r="G258" t="str">
        <f>VLOOKUP($E258,'08 Pres Raw'!A:B,2,FALSE)</f>
        <v>Cold Bay</v>
      </c>
    </row>
    <row r="259" spans="1:7" x14ac:dyDescent="0.3">
      <c r="A259" t="s">
        <v>384</v>
      </c>
      <c r="B259" t="s">
        <v>54</v>
      </c>
      <c r="C259" t="e">
        <f>(VLOOKUP($A259,VTD!C:F,4,FALSE))</f>
        <v>#N/A</v>
      </c>
      <c r="E259" s="2" t="s">
        <v>815</v>
      </c>
      <c r="F259" s="2" t="s">
        <v>2195</v>
      </c>
      <c r="G259" t="str">
        <f>VLOOKUP($E259,'08 Pres Raw'!A:B,2,FALSE)</f>
        <v>Akutan</v>
      </c>
    </row>
    <row r="260" spans="1:7" x14ac:dyDescent="0.3">
      <c r="A260" t="s">
        <v>384</v>
      </c>
      <c r="B260" t="s">
        <v>54</v>
      </c>
      <c r="C260" t="e">
        <f>(VLOOKUP($A260,VTD!C:F,4,FALSE))</f>
        <v>#N/A</v>
      </c>
      <c r="E260" s="2" t="s">
        <v>605</v>
      </c>
      <c r="F260" s="2" t="s">
        <v>2199</v>
      </c>
      <c r="G260" t="str">
        <f>VLOOKUP($E260,'08 Pres Raw'!A:B,2,FALSE)</f>
        <v>Inlet View No. 2</v>
      </c>
    </row>
    <row r="261" spans="1:7" x14ac:dyDescent="0.3">
      <c r="A261" t="s">
        <v>384</v>
      </c>
      <c r="B261" t="s">
        <v>54</v>
      </c>
      <c r="C261" t="e">
        <f>(VLOOKUP($A261,VTD!C:F,4,FALSE))</f>
        <v>#N/A</v>
      </c>
      <c r="E261" s="2" t="s">
        <v>599</v>
      </c>
      <c r="F261" s="2" t="s">
        <v>2203</v>
      </c>
      <c r="G261" t="str">
        <f>VLOOKUP($E261,'08 Pres Raw'!A:B,2,FALSE)</f>
        <v>Willowcrest No. 2</v>
      </c>
    </row>
    <row r="262" spans="1:7" x14ac:dyDescent="0.3">
      <c r="C262" t="e">
        <f>(VLOOKUP($A262,VTD!C:F,4,FALSE))</f>
        <v>#N/A</v>
      </c>
      <c r="E262" s="2" t="s">
        <v>591</v>
      </c>
      <c r="F262" s="2" t="s">
        <v>2207</v>
      </c>
      <c r="G262" t="str">
        <f>VLOOKUP($E262,'08 Pres Raw'!A:B,2,FALSE)</f>
        <v>Spenard No. 2</v>
      </c>
    </row>
    <row r="263" spans="1:7" x14ac:dyDescent="0.3">
      <c r="A263" t="s">
        <v>385</v>
      </c>
      <c r="B263" t="s">
        <v>386</v>
      </c>
      <c r="C263" t="str">
        <f>(VLOOKUP($A263,VTD!C:F,4,FALSE))</f>
        <v>Fishhook Precinct</v>
      </c>
      <c r="E263" s="2" t="s">
        <v>589</v>
      </c>
      <c r="F263" s="2" t="s">
        <v>2211</v>
      </c>
      <c r="G263" t="str">
        <f>VLOOKUP($E263,'08 Pres Raw'!A:B,2,FALSE)</f>
        <v>Spenard No. 1</v>
      </c>
    </row>
    <row r="264" spans="1:7" x14ac:dyDescent="0.3">
      <c r="A264" t="s">
        <v>387</v>
      </c>
      <c r="B264" t="s">
        <v>388</v>
      </c>
      <c r="C264" t="str">
        <f>(VLOOKUP($A264,VTD!C:F,4,FALSE))</f>
        <v>Greater Palmer Precinct</v>
      </c>
      <c r="E264" s="2" t="s">
        <v>593</v>
      </c>
      <c r="F264" s="2" t="s">
        <v>2215</v>
      </c>
      <c r="G264" t="str">
        <f>VLOOKUP($E264,'08 Pres Raw'!A:B,2,FALSE)</f>
        <v>Spenard No. 3</v>
      </c>
    </row>
    <row r="265" spans="1:7" x14ac:dyDescent="0.3">
      <c r="A265" t="s">
        <v>389</v>
      </c>
      <c r="B265" t="s">
        <v>390</v>
      </c>
      <c r="C265" t="str">
        <f>(VLOOKUP($A265,VTD!C:F,4,FALSE))</f>
        <v>Lakes Precinct</v>
      </c>
      <c r="E265" s="2" t="s">
        <v>595</v>
      </c>
      <c r="F265" s="2" t="s">
        <v>2219</v>
      </c>
      <c r="G265" t="str">
        <f>VLOOKUP($E265,'08 Pres Raw'!A:B,2,FALSE)</f>
        <v>Westchester No. 1</v>
      </c>
    </row>
    <row r="266" spans="1:7" x14ac:dyDescent="0.3">
      <c r="A266" t="s">
        <v>391</v>
      </c>
      <c r="B266" t="s">
        <v>392</v>
      </c>
      <c r="C266" t="str">
        <f>(VLOOKUP($A266,VTD!C:F,4,FALSE))</f>
        <v>Mat-Su Campus Precinct</v>
      </c>
      <c r="E266" s="2" t="s">
        <v>619</v>
      </c>
      <c r="F266" s="2" t="s">
        <v>2223</v>
      </c>
      <c r="G266" t="str">
        <f>VLOOKUP($E266,'08 Pres Raw'!A:B,2,FALSE)</f>
        <v>Westchester No. 2</v>
      </c>
    </row>
    <row r="267" spans="1:7" x14ac:dyDescent="0.3">
      <c r="A267" t="s">
        <v>393</v>
      </c>
      <c r="B267" t="s">
        <v>394</v>
      </c>
      <c r="C267" t="str">
        <f>(VLOOKUP($A267,VTD!C:F,4,FALSE))</f>
        <v>City of Palmer Precinct</v>
      </c>
      <c r="E267" s="2" t="s">
        <v>559</v>
      </c>
      <c r="F267" s="2" t="s">
        <v>2227</v>
      </c>
      <c r="G267" t="str">
        <f>VLOOKUP($E267,'08 Pres Raw'!A:B,2,FALSE)</f>
        <v>Government Hill No. 1</v>
      </c>
    </row>
    <row r="268" spans="1:7" x14ac:dyDescent="0.3">
      <c r="A268" t="s">
        <v>395</v>
      </c>
      <c r="B268" t="s">
        <v>396</v>
      </c>
      <c r="C268" t="str">
        <f>(VLOOKUP($A268,VTD!C:F,4,FALSE))</f>
        <v>City of Palmer No. 2 Precinct</v>
      </c>
      <c r="E268" s="2" t="s">
        <v>468</v>
      </c>
      <c r="F268" s="2" t="s">
        <v>2231</v>
      </c>
      <c r="G268" t="str">
        <f>VLOOKUP($E268,'08 Pres Raw'!A:B,2,FALSE)</f>
        <v>Eagle River No. 2</v>
      </c>
    </row>
    <row r="269" spans="1:7" x14ac:dyDescent="0.3">
      <c r="A269" t="s">
        <v>397</v>
      </c>
      <c r="B269" t="s">
        <v>398</v>
      </c>
      <c r="C269" t="str">
        <f>(VLOOKUP($A269,VTD!C:F,4,FALSE))</f>
        <v>Palmer-Fishhook Precinct</v>
      </c>
      <c r="E269" s="2" t="s">
        <v>623</v>
      </c>
      <c r="F269" s="2" t="s">
        <v>2235</v>
      </c>
      <c r="G269" t="str">
        <f>VLOOKUP($E269,'08 Pres Raw'!A:B,2,FALSE)</f>
        <v>Dimond No. 1</v>
      </c>
    </row>
    <row r="270" spans="1:7" x14ac:dyDescent="0.3">
      <c r="A270" t="s">
        <v>399</v>
      </c>
      <c r="B270" t="s">
        <v>400</v>
      </c>
      <c r="C270" t="str">
        <f>(VLOOKUP($A270,VTD!C:F,4,FALSE))</f>
        <v>Pioneer Peak Precinct</v>
      </c>
      <c r="E270" s="2" t="s">
        <v>552</v>
      </c>
      <c r="F270" s="2" t="s">
        <v>2239</v>
      </c>
      <c r="G270" t="str">
        <f>VLOOKUP($E270,'08 Pres Raw'!A:B,2,FALSE)</f>
        <v>Downtown Anchorage No. 3</v>
      </c>
    </row>
    <row r="271" spans="1:7" x14ac:dyDescent="0.3">
      <c r="A271" t="s">
        <v>401</v>
      </c>
      <c r="B271" t="s">
        <v>402</v>
      </c>
      <c r="C271" t="str">
        <f>(VLOOKUP($A271,VTD!C:F,4,FALSE))</f>
        <v>Trunk Precinct</v>
      </c>
      <c r="E271" s="2" t="s">
        <v>550</v>
      </c>
      <c r="F271" s="2" t="s">
        <v>2243</v>
      </c>
      <c r="G271" t="str">
        <f>VLOOKUP($E271,'08 Pres Raw'!A:B,2,FALSE)</f>
        <v>Downtown Anchorage No. 2</v>
      </c>
    </row>
    <row r="272" spans="1:7" x14ac:dyDescent="0.3">
      <c r="A272" t="s">
        <v>403</v>
      </c>
      <c r="B272" t="s">
        <v>404</v>
      </c>
      <c r="C272" t="str">
        <f>(VLOOKUP($A272,VTD!C:F,4,FALSE))</f>
        <v>Walby Lake Precinct</v>
      </c>
      <c r="E272" s="2" t="s">
        <v>462</v>
      </c>
      <c r="F272" s="2" t="s">
        <v>2247</v>
      </c>
      <c r="G272" t="str">
        <f>VLOOKUP($E272,'08 Pres Raw'!A:B,2,FALSE)</f>
        <v>Dntn Eagle River No. 1</v>
      </c>
    </row>
    <row r="273" spans="1:7" x14ac:dyDescent="0.3">
      <c r="A273" t="s">
        <v>15</v>
      </c>
      <c r="B273" t="s">
        <v>41</v>
      </c>
      <c r="C273" t="e">
        <f>(VLOOKUP($A273,VTD!C:F,4,FALSE))</f>
        <v>#N/A</v>
      </c>
      <c r="E273" s="2" t="s">
        <v>449</v>
      </c>
      <c r="F273" s="2" t="s">
        <v>2251</v>
      </c>
      <c r="G273" t="str">
        <f>VLOOKUP($E273,'08 Pres Raw'!A:B,2,FALSE)</f>
        <v>Peters Creek No. 1</v>
      </c>
    </row>
    <row r="274" spans="1:7" x14ac:dyDescent="0.3">
      <c r="A274" t="s">
        <v>15</v>
      </c>
      <c r="B274" t="s">
        <v>44</v>
      </c>
      <c r="C274" t="e">
        <f>(VLOOKUP($A274,VTD!C:F,4,FALSE))</f>
        <v>#N/A</v>
      </c>
      <c r="E274" s="2" t="s">
        <v>482</v>
      </c>
      <c r="F274" s="2" t="s">
        <v>2255</v>
      </c>
      <c r="G274" t="str">
        <f>VLOOKUP($E274,'08 Pres Raw'!A:B,2,FALSE)</f>
        <v>Government Hill No. 2</v>
      </c>
    </row>
    <row r="275" spans="1:7" x14ac:dyDescent="0.3">
      <c r="A275" t="s">
        <v>15</v>
      </c>
      <c r="B275" t="s">
        <v>46</v>
      </c>
      <c r="C275" t="e">
        <f>(VLOOKUP($A275,VTD!C:F,4,FALSE))</f>
        <v>#N/A</v>
      </c>
      <c r="E275" s="2" t="s">
        <v>617</v>
      </c>
      <c r="F275" s="2" t="s">
        <v>2259</v>
      </c>
      <c r="G275" t="str">
        <f>VLOOKUP($E275,'08 Pres Raw'!A:B,2,FALSE)</f>
        <v>Turnagain No. 4</v>
      </c>
    </row>
    <row r="276" spans="1:7" x14ac:dyDescent="0.3">
      <c r="A276" t="s">
        <v>405</v>
      </c>
      <c r="B276" t="s">
        <v>49</v>
      </c>
      <c r="C276" t="e">
        <f>(VLOOKUP($A276,VTD!C:F,4,FALSE))</f>
        <v>#N/A</v>
      </c>
      <c r="E276" s="2" t="s">
        <v>627</v>
      </c>
      <c r="F276" s="2" t="s">
        <v>2263</v>
      </c>
      <c r="G276" t="str">
        <f>VLOOKUP($E276,'08 Pres Raw'!A:B,2,FALSE)</f>
        <v>Kincaid</v>
      </c>
    </row>
    <row r="277" spans="1:7" x14ac:dyDescent="0.3">
      <c r="C277" t="e">
        <f>(VLOOKUP($A277,VTD!C:F,4,FALSE))</f>
        <v>#N/A</v>
      </c>
      <c r="E277" s="2" t="s">
        <v>643</v>
      </c>
      <c r="F277" s="2" t="s">
        <v>2267</v>
      </c>
      <c r="G277" t="str">
        <f>VLOOKUP($E277,'08 Pres Raw'!A:B,2,FALSE)</f>
        <v>Klatt No. 1</v>
      </c>
    </row>
    <row r="278" spans="1:7" x14ac:dyDescent="0.3">
      <c r="A278" t="s">
        <v>406</v>
      </c>
      <c r="B278" t="s">
        <v>407</v>
      </c>
      <c r="C278" t="str">
        <f>(VLOOKUP($A278,VTD!C:F,4,FALSE))</f>
        <v>Kings Lake Precinct</v>
      </c>
      <c r="E278" s="2" t="s">
        <v>653</v>
      </c>
      <c r="F278" s="2" t="s">
        <v>2271</v>
      </c>
      <c r="G278" t="str">
        <f>VLOOKUP($E278,'08 Pres Raw'!A:B,2,FALSE)</f>
        <v>Campbell Creek No. 2</v>
      </c>
    </row>
    <row r="279" spans="1:7" x14ac:dyDescent="0.3">
      <c r="A279" t="s">
        <v>408</v>
      </c>
      <c r="B279" t="s">
        <v>409</v>
      </c>
      <c r="C279" t="str">
        <f>(VLOOKUP($A279,VTD!C:F,4,FALSE))</f>
        <v>Knik Precinct</v>
      </c>
      <c r="E279" s="2" t="s">
        <v>484</v>
      </c>
      <c r="F279" s="2" t="s">
        <v>2275</v>
      </c>
      <c r="G279" t="str">
        <f>VLOOKUP($E279,'08 Pres Raw'!A:B,2,FALSE)</f>
        <v>North Muldoon</v>
      </c>
    </row>
    <row r="280" spans="1:7" x14ac:dyDescent="0.3">
      <c r="A280" t="s">
        <v>410</v>
      </c>
      <c r="B280" t="s">
        <v>411</v>
      </c>
      <c r="C280" t="str">
        <f>(VLOOKUP($A280,VTD!C:F,4,FALSE))</f>
        <v>Schrock Precinct</v>
      </c>
      <c r="E280" s="2" t="s">
        <v>442</v>
      </c>
      <c r="F280" s="2" t="s">
        <v>2279</v>
      </c>
      <c r="G280" t="str">
        <f>VLOOKUP($E280,'08 Pres Raw'!A:B,2,FALSE)</f>
        <v>Eklutna</v>
      </c>
    </row>
    <row r="281" spans="1:7" x14ac:dyDescent="0.3">
      <c r="A281" t="s">
        <v>412</v>
      </c>
      <c r="B281" t="s">
        <v>413</v>
      </c>
      <c r="C281" t="str">
        <f>(VLOOKUP($A281,VTD!C:F,4,FALSE))</f>
        <v>Seward Meridian Precinct</v>
      </c>
      <c r="E281" s="2" t="s">
        <v>478</v>
      </c>
      <c r="F281" s="2" t="s">
        <v>2283</v>
      </c>
      <c r="G281" t="str">
        <f>VLOOKUP($E281,'08 Pres Raw'!A:B,2,FALSE)</f>
        <v>Fire Lake</v>
      </c>
    </row>
    <row r="282" spans="1:7" x14ac:dyDescent="0.3">
      <c r="A282" t="s">
        <v>414</v>
      </c>
      <c r="B282" t="s">
        <v>415</v>
      </c>
      <c r="C282" t="str">
        <f>(VLOOKUP($A282,VTD!C:F,4,FALSE))</f>
        <v>Wasilla Lake Precinct</v>
      </c>
      <c r="E282" s="2" t="s">
        <v>488</v>
      </c>
      <c r="F282" s="2" t="s">
        <v>2287</v>
      </c>
      <c r="G282" t="str">
        <f>VLOOKUP($E282,'08 Pres Raw'!A:B,2,FALSE)</f>
        <v>Cheney Lake</v>
      </c>
    </row>
    <row r="283" spans="1:7" x14ac:dyDescent="0.3">
      <c r="A283" t="s">
        <v>416</v>
      </c>
      <c r="B283" t="s">
        <v>417</v>
      </c>
      <c r="C283" t="str">
        <f>(VLOOKUP($A283,VTD!C:F,4,FALSE))</f>
        <v>Wasilla No. 1 Precinct</v>
      </c>
      <c r="E283" s="2" t="s">
        <v>496</v>
      </c>
      <c r="F283" s="2" t="s">
        <v>2291</v>
      </c>
      <c r="G283" t="str">
        <f>VLOOKUP($E283,'08 Pres Raw'!A:B,2,FALSE)</f>
        <v>Muldoon No. 3</v>
      </c>
    </row>
    <row r="284" spans="1:7" x14ac:dyDescent="0.3">
      <c r="A284" t="s">
        <v>418</v>
      </c>
      <c r="B284" t="s">
        <v>419</v>
      </c>
      <c r="C284" t="str">
        <f>(VLOOKUP($A284,VTD!C:F,4,FALSE))</f>
        <v>Wasilla No. 2 Precinct</v>
      </c>
      <c r="E284" s="2" t="s">
        <v>637</v>
      </c>
      <c r="F284" s="2" t="s">
        <v>2295</v>
      </c>
      <c r="G284" t="str">
        <f>VLOOKUP($E284,'08 Pres Raw'!A:B,2,FALSE)</f>
        <v>Bayshore</v>
      </c>
    </row>
    <row r="285" spans="1:7" x14ac:dyDescent="0.3">
      <c r="A285" t="s">
        <v>15</v>
      </c>
      <c r="B285" t="s">
        <v>41</v>
      </c>
      <c r="C285" t="e">
        <f>(VLOOKUP($A285,VTD!C:F,4,FALSE))</f>
        <v>#N/A</v>
      </c>
      <c r="E285" s="2" t="s">
        <v>548</v>
      </c>
      <c r="F285" s="2" t="s">
        <v>2299</v>
      </c>
      <c r="G285" t="str">
        <f>VLOOKUP($E285,'08 Pres Raw'!A:B,2,FALSE)</f>
        <v>Downtown Anchorage No. 1</v>
      </c>
    </row>
    <row r="286" spans="1:7" x14ac:dyDescent="0.3">
      <c r="A286" t="s">
        <v>15</v>
      </c>
      <c r="B286" t="s">
        <v>44</v>
      </c>
      <c r="C286" t="e">
        <f>(VLOOKUP($A286,VTD!C:F,4,FALSE))</f>
        <v>#N/A</v>
      </c>
      <c r="E286" s="2" t="s">
        <v>730</v>
      </c>
      <c r="F286" s="2" t="s">
        <v>2304</v>
      </c>
      <c r="G286" t="str">
        <f>VLOOKUP($E286,'08 Pres Raw'!A:B,2,FALSE)</f>
        <v>Kenai No. 1</v>
      </c>
    </row>
    <row r="287" spans="1:7" x14ac:dyDescent="0.3">
      <c r="A287" t="s">
        <v>15</v>
      </c>
      <c r="B287" t="s">
        <v>46</v>
      </c>
      <c r="C287" t="e">
        <f>(VLOOKUP($A287,VTD!C:F,4,FALSE))</f>
        <v>#N/A</v>
      </c>
      <c r="E287" s="2" t="s">
        <v>734</v>
      </c>
      <c r="F287" s="2" t="s">
        <v>2308</v>
      </c>
      <c r="G287" t="str">
        <f>VLOOKUP($E287,'08 Pres Raw'!A:B,2,FALSE)</f>
        <v>Kenai No. 3</v>
      </c>
    </row>
    <row r="288" spans="1:7" x14ac:dyDescent="0.3">
      <c r="A288" t="s">
        <v>420</v>
      </c>
      <c r="B288" t="s">
        <v>49</v>
      </c>
      <c r="C288" t="e">
        <f>(VLOOKUP($A288,VTD!C:F,4,FALSE))</f>
        <v>#N/A</v>
      </c>
      <c r="E288" s="2" t="s">
        <v>736</v>
      </c>
      <c r="F288" s="2" t="s">
        <v>2312</v>
      </c>
      <c r="G288" t="str">
        <f>VLOOKUP($E288,'08 Pres Raw'!A:B,2,FALSE)</f>
        <v>K-Beach</v>
      </c>
    </row>
    <row r="289" spans="1:7" x14ac:dyDescent="0.3">
      <c r="C289" t="e">
        <f>(VLOOKUP($A289,VTD!C:F,4,FALSE))</f>
        <v>#N/A</v>
      </c>
      <c r="E289" s="2" t="s">
        <v>741</v>
      </c>
      <c r="F289" s="2" t="s">
        <v>2316</v>
      </c>
      <c r="G289" t="str">
        <f>VLOOKUP($E289,'08 Pres Raw'!A:B,2,FALSE)</f>
        <v>Funny River</v>
      </c>
    </row>
    <row r="290" spans="1:7" x14ac:dyDescent="0.3">
      <c r="A290" t="s">
        <v>421</v>
      </c>
      <c r="B290" t="s">
        <v>422</v>
      </c>
      <c r="C290" t="str">
        <f>(VLOOKUP($A290,VTD!C:F,4,FALSE))</f>
        <v>Big Lake Precinct</v>
      </c>
      <c r="E290" s="2" t="s">
        <v>743</v>
      </c>
      <c r="F290" s="2" t="s">
        <v>2320</v>
      </c>
      <c r="G290" t="str">
        <f>VLOOKUP($E290,'08 Pres Raw'!A:B,2,FALSE)</f>
        <v>Kasilof</v>
      </c>
    </row>
    <row r="291" spans="1:7" x14ac:dyDescent="0.3">
      <c r="A291" t="s">
        <v>423</v>
      </c>
      <c r="B291" t="s">
        <v>424</v>
      </c>
      <c r="C291" t="str">
        <f>(VLOOKUP($A291,VTD!C:F,4,FALSE))</f>
        <v>Houston Precinct</v>
      </c>
      <c r="E291" s="2" t="s">
        <v>745</v>
      </c>
      <c r="F291" s="2" t="s">
        <v>2324</v>
      </c>
      <c r="G291" t="str">
        <f>VLOOKUP($E291,'08 Pres Raw'!A:B,2,FALSE)</f>
        <v>Mackey Lake</v>
      </c>
    </row>
    <row r="292" spans="1:7" x14ac:dyDescent="0.3">
      <c r="A292" t="s">
        <v>425</v>
      </c>
      <c r="B292" t="s">
        <v>426</v>
      </c>
      <c r="C292" t="str">
        <f>(VLOOKUP($A292,VTD!C:F,4,FALSE))</f>
        <v>Knik-Goose Bay Precinct</v>
      </c>
      <c r="E292" s="2" t="s">
        <v>753</v>
      </c>
      <c r="F292" s="2" t="s">
        <v>2328</v>
      </c>
      <c r="G292" t="str">
        <f>VLOOKUP($E292,'08 Pres Raw'!A:B,2,FALSE)</f>
        <v>Sterling</v>
      </c>
    </row>
    <row r="293" spans="1:7" x14ac:dyDescent="0.3">
      <c r="A293" t="s">
        <v>427</v>
      </c>
      <c r="B293" t="s">
        <v>428</v>
      </c>
      <c r="C293" t="str">
        <f>(VLOOKUP($A293,VTD!C:F,4,FALSE))</f>
        <v>Meadow Lakes No. 1 Precinct</v>
      </c>
      <c r="E293" s="2" t="s">
        <v>738</v>
      </c>
      <c r="F293" s="2" t="s">
        <v>2332</v>
      </c>
      <c r="G293" t="str">
        <f>VLOOKUP($E293,'08 Pres Raw'!A:B,2,FALSE)</f>
        <v>Soldotna</v>
      </c>
    </row>
    <row r="294" spans="1:7" x14ac:dyDescent="0.3">
      <c r="A294" t="s">
        <v>429</v>
      </c>
      <c r="B294" t="s">
        <v>430</v>
      </c>
      <c r="C294" t="str">
        <f>(VLOOKUP($A294,VTD!C:F,4,FALSE))</f>
        <v>Meadow Lakes No. 2 Precinct</v>
      </c>
      <c r="E294" s="2" t="s">
        <v>763</v>
      </c>
      <c r="F294" s="2" t="s">
        <v>2336</v>
      </c>
      <c r="G294" t="str">
        <f>VLOOKUP($E294,'08 Pres Raw'!A:B,2,FALSE)</f>
        <v>Bear Creek</v>
      </c>
    </row>
    <row r="295" spans="1:7" x14ac:dyDescent="0.3">
      <c r="A295" t="s">
        <v>431</v>
      </c>
      <c r="B295" t="s">
        <v>432</v>
      </c>
      <c r="C295" t="str">
        <f>(VLOOKUP($A295,VTD!C:F,4,FALSE))</f>
        <v>Susitna Precinct</v>
      </c>
      <c r="E295" s="2" t="s">
        <v>732</v>
      </c>
      <c r="F295" s="2" t="s">
        <v>2340</v>
      </c>
      <c r="G295" t="str">
        <f>VLOOKUP($E295,'08 Pres Raw'!A:B,2,FALSE)</f>
        <v>Kenai No. 2</v>
      </c>
    </row>
    <row r="296" spans="1:7" x14ac:dyDescent="0.3">
      <c r="A296" t="s">
        <v>433</v>
      </c>
      <c r="B296" t="s">
        <v>434</v>
      </c>
      <c r="C296" t="str">
        <f>(VLOOKUP($A296,VTD!C:F,4,FALSE))</f>
        <v>Talkeetna Precinct</v>
      </c>
      <c r="E296" s="2" t="s">
        <v>751</v>
      </c>
      <c r="F296" s="2" t="s">
        <v>2344</v>
      </c>
      <c r="G296" t="str">
        <f>VLOOKUP($E296,'08 Pres Raw'!A:B,2,FALSE)</f>
        <v>Salamatoff</v>
      </c>
    </row>
    <row r="297" spans="1:7" x14ac:dyDescent="0.3">
      <c r="A297" t="s">
        <v>435</v>
      </c>
      <c r="B297" t="s">
        <v>436</v>
      </c>
      <c r="C297" t="str">
        <f>(VLOOKUP($A297,VTD!C:F,4,FALSE))</f>
        <v>Trapper Creek Precinct</v>
      </c>
      <c r="E297" s="2" t="s">
        <v>747</v>
      </c>
      <c r="F297" s="2" t="s">
        <v>2348</v>
      </c>
      <c r="G297" t="str">
        <f>VLOOKUP($E297,'08 Pres Raw'!A:B,2,FALSE)</f>
        <v>Nikiski</v>
      </c>
    </row>
    <row r="298" spans="1:7" x14ac:dyDescent="0.3">
      <c r="A298" t="s">
        <v>437</v>
      </c>
      <c r="B298" t="s">
        <v>438</v>
      </c>
      <c r="C298" t="str">
        <f>(VLOOKUP($A298,VTD!C:F,4,FALSE))</f>
        <v>Willow Precinct</v>
      </c>
      <c r="E298" s="2" t="s">
        <v>765</v>
      </c>
      <c r="F298" s="2" t="s">
        <v>2352</v>
      </c>
      <c r="G298" t="str">
        <f>VLOOKUP($E298,'08 Pres Raw'!A:B,2,FALSE)</f>
        <v>Cooper Landing</v>
      </c>
    </row>
    <row r="299" spans="1:7" x14ac:dyDescent="0.3">
      <c r="A299" t="s">
        <v>15</v>
      </c>
      <c r="B299" t="s">
        <v>41</v>
      </c>
      <c r="C299" t="e">
        <f>(VLOOKUP($A299,VTD!C:F,4,FALSE))</f>
        <v>#N/A</v>
      </c>
      <c r="E299" s="2" t="s">
        <v>715</v>
      </c>
      <c r="F299" s="2" t="s">
        <v>2356</v>
      </c>
      <c r="G299" t="str">
        <f>VLOOKUP($E299,'08 Pres Raw'!A:B,2,FALSE)</f>
        <v>Hope</v>
      </c>
    </row>
    <row r="300" spans="1:7" x14ac:dyDescent="0.3">
      <c r="A300" t="s">
        <v>15</v>
      </c>
      <c r="B300" t="s">
        <v>44</v>
      </c>
      <c r="C300" t="e">
        <f>(VLOOKUP($A300,VTD!C:F,4,FALSE))</f>
        <v>#N/A</v>
      </c>
      <c r="E300" s="2" t="s">
        <v>522</v>
      </c>
      <c r="F300" s="2" t="s">
        <v>2360</v>
      </c>
      <c r="G300" t="str">
        <f>VLOOKUP($E300,'08 Pres Raw'!A:B,2,FALSE)</f>
        <v>Chugach Foot Hills No. 2</v>
      </c>
    </row>
    <row r="301" spans="1:7" x14ac:dyDescent="0.3">
      <c r="A301" t="s">
        <v>15</v>
      </c>
      <c r="B301" t="s">
        <v>46</v>
      </c>
      <c r="C301" t="e">
        <f>(VLOOKUP($A301,VTD!C:F,4,FALSE))</f>
        <v>#N/A</v>
      </c>
      <c r="E301" s="2" t="s">
        <v>526</v>
      </c>
      <c r="F301" s="2" t="s">
        <v>2364</v>
      </c>
      <c r="G301" t="str">
        <f>VLOOKUP($E301,'08 Pres Raw'!A:B,2,FALSE)</f>
        <v>Scenic Park</v>
      </c>
    </row>
    <row r="302" spans="1:7" x14ac:dyDescent="0.3">
      <c r="A302" t="s">
        <v>439</v>
      </c>
      <c r="B302" t="s">
        <v>49</v>
      </c>
      <c r="C302" t="e">
        <f>(VLOOKUP($A302,VTD!C:F,4,FALSE))</f>
        <v>#N/A</v>
      </c>
      <c r="E302" s="2" t="s">
        <v>516</v>
      </c>
      <c r="F302" s="2" t="s">
        <v>2368</v>
      </c>
      <c r="G302" t="str">
        <f>VLOOKUP($E302,'08 Pres Raw'!A:B,2,FALSE)</f>
        <v>Baxter</v>
      </c>
    </row>
    <row r="303" spans="1:7" x14ac:dyDescent="0.3">
      <c r="C303" t="e">
        <f>(VLOOKUP($A303,VTD!C:F,4,FALSE))</f>
        <v>#N/A</v>
      </c>
      <c r="E303" s="2" t="s">
        <v>524</v>
      </c>
      <c r="F303" s="2" t="s">
        <v>2372</v>
      </c>
      <c r="G303" t="str">
        <f>VLOOKUP($E303,'08 Pres Raw'!A:B,2,FALSE)</f>
        <v>Reflection Lake</v>
      </c>
    </row>
    <row r="304" spans="1:7" x14ac:dyDescent="0.3">
      <c r="A304" t="s">
        <v>440</v>
      </c>
      <c r="B304" t="s">
        <v>441</v>
      </c>
      <c r="C304" t="str">
        <f>(VLOOKUP($A304,VTD!C:F,4,FALSE))</f>
        <v>Butte Precinct</v>
      </c>
      <c r="E304" s="2" t="s">
        <v>651</v>
      </c>
      <c r="F304" s="2" t="s">
        <v>2376</v>
      </c>
      <c r="G304" t="str">
        <f>VLOOKUP($E304,'08 Pres Raw'!A:B,2,FALSE)</f>
        <v>Campbell Creek No. 1</v>
      </c>
    </row>
    <row r="305" spans="1:7" x14ac:dyDescent="0.3">
      <c r="A305" t="s">
        <v>442</v>
      </c>
      <c r="B305" t="s">
        <v>443</v>
      </c>
      <c r="C305" t="str">
        <f>(VLOOKUP($A305,VTD!C:F,4,FALSE))</f>
        <v>Eklutna Precinct</v>
      </c>
      <c r="E305" s="2" t="s">
        <v>647</v>
      </c>
      <c r="F305" s="2" t="s">
        <v>2380</v>
      </c>
      <c r="G305" t="str">
        <f>VLOOKUP($E305,'08 Pres Raw'!A:B,2,FALSE)</f>
        <v>Southport</v>
      </c>
    </row>
    <row r="306" spans="1:7" x14ac:dyDescent="0.3">
      <c r="A306" t="s">
        <v>445</v>
      </c>
      <c r="B306" t="s">
        <v>446</v>
      </c>
      <c r="C306" t="str">
        <f>(VLOOKUP($A306,VTD!C:F,4,FALSE))</f>
        <v>Fairview Precinct</v>
      </c>
      <c r="E306" s="2" t="s">
        <v>777</v>
      </c>
      <c r="F306" s="2" t="s">
        <v>2384</v>
      </c>
      <c r="G306" t="str">
        <f>VLOOKUP($E306,'08 Pres Raw'!A:B,2,FALSE)</f>
        <v>Seward</v>
      </c>
    </row>
    <row r="307" spans="1:7" x14ac:dyDescent="0.3">
      <c r="A307" t="s">
        <v>447</v>
      </c>
      <c r="B307" t="s">
        <v>448</v>
      </c>
      <c r="C307" t="str">
        <f>(VLOOKUP($A307,VTD!C:F,4,FALSE))</f>
        <v>Lazy Mountain Precinct</v>
      </c>
      <c r="E307" s="2" t="s">
        <v>773</v>
      </c>
      <c r="F307" s="2" t="s">
        <v>2388</v>
      </c>
      <c r="G307" t="str">
        <f>VLOOKUP($E307,'08 Pres Raw'!A:B,2,FALSE)</f>
        <v>Moose Pass</v>
      </c>
    </row>
    <row r="308" spans="1:7" x14ac:dyDescent="0.3">
      <c r="A308" t="s">
        <v>449</v>
      </c>
      <c r="B308" t="s">
        <v>450</v>
      </c>
      <c r="C308" t="str">
        <f>(VLOOKUP($A308,VTD!C:F,4,FALSE))</f>
        <v>Peters Creek No. 1 Precinct</v>
      </c>
      <c r="E308" s="2" t="s">
        <v>757</v>
      </c>
      <c r="F308" s="2" t="s">
        <v>2392</v>
      </c>
      <c r="G308" t="str">
        <f>VLOOKUP($E308,'08 Pres Raw'!A:B,2,FALSE)</f>
        <v>Homer No. 1</v>
      </c>
    </row>
    <row r="309" spans="1:7" x14ac:dyDescent="0.3">
      <c r="A309" t="s">
        <v>451</v>
      </c>
      <c r="B309" t="s">
        <v>452</v>
      </c>
      <c r="C309" t="str">
        <f>(VLOOKUP($A309,VTD!C:F,4,FALSE))</f>
        <v>Peters Creek No. 2 Precinct</v>
      </c>
      <c r="E309" s="2" t="s">
        <v>759</v>
      </c>
      <c r="F309" s="2" t="s">
        <v>2396</v>
      </c>
      <c r="G309" t="str">
        <f>VLOOKUP($E309,'08 Pres Raw'!A:B,2,FALSE)</f>
        <v>Homer No. 2</v>
      </c>
    </row>
    <row r="310" spans="1:7" x14ac:dyDescent="0.3">
      <c r="A310" t="s">
        <v>453</v>
      </c>
      <c r="B310" t="s">
        <v>454</v>
      </c>
      <c r="C310" t="str">
        <f>(VLOOKUP($A310,VTD!C:F,4,FALSE))</f>
        <v>Snowshoe Precinct</v>
      </c>
      <c r="E310" s="2" t="s">
        <v>771</v>
      </c>
      <c r="F310" s="2" t="s">
        <v>2400</v>
      </c>
      <c r="G310" t="str">
        <f>VLOOKUP($E310,'08 Pres Raw'!A:B,2,FALSE)</f>
        <v>Kachemak City/Fritz Creek</v>
      </c>
    </row>
    <row r="311" spans="1:7" x14ac:dyDescent="0.3">
      <c r="A311" t="s">
        <v>455</v>
      </c>
      <c r="B311" t="s">
        <v>456</v>
      </c>
      <c r="C311" t="str">
        <f>(VLOOKUP($A311,VTD!C:F,4,FALSE))</f>
        <v>Springer Loop Precinct</v>
      </c>
      <c r="E311" s="2" t="s">
        <v>767</v>
      </c>
      <c r="F311" s="2" t="s">
        <v>2404</v>
      </c>
      <c r="G311" t="str">
        <f>VLOOKUP($E311,'08 Pres Raw'!A:B,2,FALSE)</f>
        <v>Diamond Ridge</v>
      </c>
    </row>
    <row r="312" spans="1:7" x14ac:dyDescent="0.3">
      <c r="A312" t="s">
        <v>15</v>
      </c>
      <c r="B312" t="s">
        <v>41</v>
      </c>
      <c r="C312" t="e">
        <f>(VLOOKUP($A312,VTD!C:F,4,FALSE))</f>
        <v>#N/A</v>
      </c>
      <c r="E312" s="2" t="s">
        <v>769</v>
      </c>
      <c r="F312" s="2" t="s">
        <v>2408</v>
      </c>
      <c r="G312" t="str">
        <f>VLOOKUP($E312,'08 Pres Raw'!A:B,2,FALSE)</f>
        <v>Kachemak Bay</v>
      </c>
    </row>
    <row r="313" spans="1:7" x14ac:dyDescent="0.3">
      <c r="A313" t="s">
        <v>15</v>
      </c>
      <c r="B313" t="s">
        <v>44</v>
      </c>
      <c r="C313" t="e">
        <f>(VLOOKUP($A313,VTD!C:F,4,FALSE))</f>
        <v>#N/A</v>
      </c>
      <c r="E313" s="2" t="s">
        <v>775</v>
      </c>
      <c r="F313" s="2" t="s">
        <v>2412</v>
      </c>
      <c r="G313" t="str">
        <f>VLOOKUP($E313,'08 Pres Raw'!A:B,2,FALSE)</f>
        <v>Seldovia</v>
      </c>
    </row>
    <row r="314" spans="1:7" x14ac:dyDescent="0.3">
      <c r="A314" t="s">
        <v>15</v>
      </c>
      <c r="B314" t="s">
        <v>46</v>
      </c>
      <c r="C314" t="e">
        <f>(VLOOKUP($A314,VTD!C:F,4,FALSE))</f>
        <v>#N/A</v>
      </c>
      <c r="E314" s="2" t="s">
        <v>761</v>
      </c>
      <c r="F314" s="2" t="s">
        <v>2416</v>
      </c>
      <c r="G314" t="str">
        <f>VLOOKUP($E314,'08 Pres Raw'!A:B,2,FALSE)</f>
        <v>Anchor Point</v>
      </c>
    </row>
    <row r="315" spans="1:7" x14ac:dyDescent="0.3">
      <c r="A315" t="s">
        <v>457</v>
      </c>
      <c r="B315" t="s">
        <v>49</v>
      </c>
      <c r="C315" t="e">
        <f>(VLOOKUP($A315,VTD!C:F,4,FALSE))</f>
        <v>#N/A</v>
      </c>
      <c r="E315" s="2" t="s">
        <v>749</v>
      </c>
      <c r="F315" s="2" t="s">
        <v>2420</v>
      </c>
      <c r="G315" t="str">
        <f>VLOOKUP($E315,'08 Pres Raw'!A:B,2,FALSE)</f>
        <v>Ninilchik</v>
      </c>
    </row>
    <row r="316" spans="1:7" x14ac:dyDescent="0.3">
      <c r="A316" t="s">
        <v>458</v>
      </c>
      <c r="B316" t="s">
        <v>52</v>
      </c>
      <c r="C316" t="e">
        <f>(VLOOKUP($A316,VTD!C:F,4,FALSE))</f>
        <v>#N/A</v>
      </c>
      <c r="E316" s="2" t="s">
        <v>729</v>
      </c>
      <c r="F316" s="2" t="s">
        <v>2424</v>
      </c>
      <c r="G316" t="str">
        <f>VLOOKUP($E316,'08 Pres Raw'!A:B,2,FALSE)</f>
        <v>Central</v>
      </c>
    </row>
    <row r="317" spans="1:7" x14ac:dyDescent="0.3">
      <c r="A317" t="s">
        <v>458</v>
      </c>
      <c r="B317" t="s">
        <v>52</v>
      </c>
      <c r="C317" t="e">
        <f>(VLOOKUP($A317,VTD!C:F,4,FALSE))</f>
        <v>#N/A</v>
      </c>
      <c r="E317" s="2" t="s">
        <v>247</v>
      </c>
      <c r="F317" s="2" t="s">
        <v>2428</v>
      </c>
      <c r="G317" t="str">
        <f>VLOOKUP($E317,'08 Pres Raw'!A:B,2,FALSE)</f>
        <v>Tyonek</v>
      </c>
    </row>
    <row r="318" spans="1:7" x14ac:dyDescent="0.3">
      <c r="A318" t="s">
        <v>459</v>
      </c>
      <c r="B318" t="s">
        <v>54</v>
      </c>
      <c r="C318" t="e">
        <f>(VLOOKUP($A318,VTD!C:F,4,FALSE))</f>
        <v>#N/A</v>
      </c>
      <c r="E318" s="2" t="s">
        <v>490</v>
      </c>
      <c r="F318" s="2" t="s">
        <v>2432</v>
      </c>
      <c r="G318" t="str">
        <f>VLOOKUP($E318,'08 Pres Raw'!A:B,2,FALSE)</f>
        <v>Creekside Park</v>
      </c>
    </row>
    <row r="319" spans="1:7" x14ac:dyDescent="0.3">
      <c r="A319" t="s">
        <v>459</v>
      </c>
      <c r="B319" t="s">
        <v>54</v>
      </c>
      <c r="C319" t="e">
        <f>(VLOOKUP($A319,VTD!C:F,4,FALSE))</f>
        <v>#N/A</v>
      </c>
      <c r="E319" s="2" t="s">
        <v>520</v>
      </c>
      <c r="F319" s="2" t="s">
        <v>2436</v>
      </c>
      <c r="G319" t="str">
        <f>VLOOKUP($E319,'08 Pres Raw'!A:B,2,FALSE)</f>
        <v>Chugach Foot Hills No. 1</v>
      </c>
    </row>
    <row r="320" spans="1:7" x14ac:dyDescent="0.3">
      <c r="C320" t="e">
        <f>(VLOOKUP($A320,VTD!C:F,4,FALSE))</f>
        <v>#N/A</v>
      </c>
      <c r="E320" s="2" t="s">
        <v>538</v>
      </c>
      <c r="F320" s="2" t="s">
        <v>2440</v>
      </c>
      <c r="G320" t="str">
        <f>VLOOKUP($E320,'08 Pres Raw'!A:B,2,FALSE)</f>
        <v>Russian Jack</v>
      </c>
    </row>
    <row r="321" spans="1:7" x14ac:dyDescent="0.3">
      <c r="A321" t="s">
        <v>460</v>
      </c>
      <c r="B321" t="s">
        <v>461</v>
      </c>
      <c r="C321" t="str">
        <f>(VLOOKUP($A321,VTD!C:F,4,FALSE))</f>
        <v>Chugach Park No. 3 Precinct</v>
      </c>
      <c r="E321" s="2" t="s">
        <v>633</v>
      </c>
      <c r="F321" s="2" t="s">
        <v>2444</v>
      </c>
      <c r="G321" t="str">
        <f>VLOOKUP($E321,'08 Pres Raw'!A:B,2,FALSE)</f>
        <v>Sand Lake No. 3</v>
      </c>
    </row>
    <row r="322" spans="1:7" x14ac:dyDescent="0.3">
      <c r="A322" t="s">
        <v>462</v>
      </c>
      <c r="B322" t="s">
        <v>463</v>
      </c>
      <c r="C322" t="str">
        <f>(VLOOKUP($A322,VTD!C:F,4,FALSE))</f>
        <v>Downtown Eagle River No. 1 Precinct</v>
      </c>
      <c r="E322" s="2" t="s">
        <v>655</v>
      </c>
      <c r="F322" s="2" t="s">
        <v>2448</v>
      </c>
      <c r="G322" t="str">
        <f>VLOOKUP($E322,'08 Pres Raw'!A:B,2,FALSE)</f>
        <v>Campbell Creek No. 3</v>
      </c>
    </row>
    <row r="323" spans="1:7" x14ac:dyDescent="0.3">
      <c r="A323" t="s">
        <v>464</v>
      </c>
      <c r="B323" t="s">
        <v>465</v>
      </c>
      <c r="C323" t="str">
        <f>(VLOOKUP($A323,VTD!C:F,4,FALSE))</f>
        <v>Downtown Eagle River No. 2 Precinct</v>
      </c>
      <c r="E323" s="2" t="s">
        <v>536</v>
      </c>
      <c r="F323" s="2" t="s">
        <v>2452</v>
      </c>
      <c r="G323" t="str">
        <f>VLOOKUP($E323,'08 Pres Raw'!A:B,2,FALSE)</f>
        <v>East Anchorage</v>
      </c>
    </row>
    <row r="324" spans="1:7" x14ac:dyDescent="0.3">
      <c r="A324" t="s">
        <v>466</v>
      </c>
      <c r="B324" t="s">
        <v>467</v>
      </c>
      <c r="C324" t="str">
        <f>(VLOOKUP($A324,VTD!C:F,4,FALSE))</f>
        <v>Eagle River No. 1 Precinct</v>
      </c>
      <c r="E324" s="2" t="s">
        <v>575</v>
      </c>
      <c r="F324" s="2" t="s">
        <v>2456</v>
      </c>
      <c r="G324" t="str">
        <f>VLOOKUP($E324,'08 Pres Raw'!A:B,2,FALSE)</f>
        <v>Midtown No. 3</v>
      </c>
    </row>
    <row r="325" spans="1:7" x14ac:dyDescent="0.3">
      <c r="A325" t="s">
        <v>468</v>
      </c>
      <c r="B325" t="s">
        <v>469</v>
      </c>
      <c r="C325" t="str">
        <f>(VLOOKUP($A325,VTD!C:F,4,FALSE))</f>
        <v>Eagle River No. 2 Precinct</v>
      </c>
      <c r="E325" s="2" t="s">
        <v>573</v>
      </c>
      <c r="F325" s="2" t="s">
        <v>2460</v>
      </c>
      <c r="G325" t="str">
        <f>VLOOKUP($E325,'08 Pres Raw'!A:B,2,FALSE)</f>
        <v>Midtown No. 2</v>
      </c>
    </row>
    <row r="326" spans="1:7" x14ac:dyDescent="0.3">
      <c r="A326" t="s">
        <v>470</v>
      </c>
      <c r="B326" t="s">
        <v>471</v>
      </c>
      <c r="C326" t="str">
        <f>(VLOOKUP($A326,VTD!C:F,4,FALSE))</f>
        <v>Meadow Creek No. 1 Precinct</v>
      </c>
      <c r="E326" s="2" t="s">
        <v>532</v>
      </c>
      <c r="F326" s="2" t="s">
        <v>2464</v>
      </c>
      <c r="G326" t="str">
        <f>VLOOKUP($E326,'08 Pres Raw'!A:B,2,FALSE)</f>
        <v>Airport Heights No. 2</v>
      </c>
    </row>
    <row r="327" spans="1:7" x14ac:dyDescent="0.3">
      <c r="A327" t="s">
        <v>472</v>
      </c>
      <c r="B327" t="s">
        <v>473</v>
      </c>
      <c r="C327" t="str">
        <f>(VLOOKUP($A327,VTD!C:F,4,FALSE))</f>
        <v>Meadow Creek No. 2 Precinct</v>
      </c>
      <c r="E327" s="2" t="s">
        <v>625</v>
      </c>
      <c r="F327" s="2" t="s">
        <v>2468</v>
      </c>
      <c r="G327" t="str">
        <f>VLOOKUP($E327,'08 Pres Raw'!A:B,2,FALSE)</f>
        <v>Jewel Lake No 1</v>
      </c>
    </row>
    <row r="328" spans="1:7" x14ac:dyDescent="0.3">
      <c r="A328" t="s">
        <v>474</v>
      </c>
      <c r="B328" t="s">
        <v>41</v>
      </c>
      <c r="C328" t="e">
        <f>(VLOOKUP($A328,VTD!C:F,4,FALSE))</f>
        <v>#N/A</v>
      </c>
      <c r="E328" s="2" t="s">
        <v>615</v>
      </c>
      <c r="F328" s="2" t="s">
        <v>2472</v>
      </c>
      <c r="G328" t="str">
        <f>VLOOKUP($E328,'08 Pres Raw'!A:B,2,FALSE)</f>
        <v>Turnagain No. 3</v>
      </c>
    </row>
    <row r="329" spans="1:7" x14ac:dyDescent="0.3">
      <c r="A329" t="s">
        <v>474</v>
      </c>
      <c r="B329" t="s">
        <v>44</v>
      </c>
      <c r="C329" t="e">
        <f>(VLOOKUP($A329,VTD!C:F,4,FALSE))</f>
        <v>#N/A</v>
      </c>
      <c r="E329" s="2" t="s">
        <v>613</v>
      </c>
      <c r="F329" s="2" t="s">
        <v>2476</v>
      </c>
      <c r="G329" t="str">
        <f>VLOOKUP($E329,'08 Pres Raw'!A:B,2,FALSE)</f>
        <v>Turnagain No. 2</v>
      </c>
    </row>
    <row r="330" spans="1:7" x14ac:dyDescent="0.3">
      <c r="A330" t="s">
        <v>474</v>
      </c>
      <c r="B330" t="s">
        <v>46</v>
      </c>
      <c r="C330" t="e">
        <f>(VLOOKUP($A330,VTD!C:F,4,FALSE))</f>
        <v>#N/A</v>
      </c>
      <c r="E330" s="2" t="s">
        <v>677</v>
      </c>
      <c r="F330" s="2" t="s">
        <v>2480</v>
      </c>
      <c r="G330" t="str">
        <f>VLOOKUP($E330,'08 Pres Raw'!A:B,2,FALSE)</f>
        <v>Lore No. 1</v>
      </c>
    </row>
    <row r="331" spans="1:7" x14ac:dyDescent="0.3">
      <c r="A331" t="s">
        <v>475</v>
      </c>
      <c r="B331" t="s">
        <v>49</v>
      </c>
      <c r="C331" t="e">
        <f>(VLOOKUP($A331,VTD!C:F,4,FALSE))</f>
        <v>#N/A</v>
      </c>
      <c r="E331" s="2" t="s">
        <v>569</v>
      </c>
      <c r="F331" s="2" t="s">
        <v>2484</v>
      </c>
      <c r="G331" t="str">
        <f>VLOOKUP($E331,'08 Pres Raw'!A:B,2,FALSE)</f>
        <v>Far North Bicentennial</v>
      </c>
    </row>
    <row r="332" spans="1:7" x14ac:dyDescent="0.3">
      <c r="C332" t="e">
        <f>(VLOOKUP($A332,VTD!C:F,4,FALSE))</f>
        <v>#N/A</v>
      </c>
      <c r="E332" s="2" t="s">
        <v>629</v>
      </c>
      <c r="F332" s="2" t="s">
        <v>2488</v>
      </c>
      <c r="G332" t="str">
        <f>VLOOKUP($E332,'08 Pres Raw'!A:B,2,FALSE)</f>
        <v>Sand Lake No. 1</v>
      </c>
    </row>
    <row r="333" spans="1:7" x14ac:dyDescent="0.3">
      <c r="A333" t="s">
        <v>476</v>
      </c>
      <c r="B333" t="s">
        <v>477</v>
      </c>
      <c r="C333" t="str">
        <f>(VLOOKUP($A333,VTD!C:F,4,FALSE))</f>
        <v>Elmendorf Precinct</v>
      </c>
      <c r="E333" s="2" t="s">
        <v>583</v>
      </c>
      <c r="F333" s="2" t="s">
        <v>2492</v>
      </c>
      <c r="G333" t="str">
        <f>VLOOKUP($E333,'08 Pres Raw'!A:B,2,FALSE)</f>
        <v>Arctic</v>
      </c>
    </row>
    <row r="334" spans="1:7" x14ac:dyDescent="0.3">
      <c r="A334" t="s">
        <v>478</v>
      </c>
      <c r="B334" t="s">
        <v>479</v>
      </c>
      <c r="C334" t="str">
        <f>(VLOOKUP($A334,VTD!C:F,4,FALSE))</f>
        <v>Fire Lake Precinct</v>
      </c>
      <c r="E334" s="2" t="s">
        <v>237</v>
      </c>
      <c r="F334" s="2" t="s">
        <v>2497</v>
      </c>
      <c r="G334" t="str">
        <f>VLOOKUP($E334,'08 Pres Raw'!A:B,2,FALSE)</f>
        <v>Takotna</v>
      </c>
    </row>
    <row r="335" spans="1:7" x14ac:dyDescent="0.3">
      <c r="A335" t="s">
        <v>480</v>
      </c>
      <c r="B335" t="s">
        <v>481</v>
      </c>
      <c r="C335" t="str">
        <f>(VLOOKUP($A335,VTD!C:F,4,FALSE))</f>
        <v>Fort Richardson Precinct</v>
      </c>
      <c r="E335" s="2" t="s">
        <v>221</v>
      </c>
      <c r="F335" s="2" t="s">
        <v>2501</v>
      </c>
      <c r="G335" t="str">
        <f>VLOOKUP($E335,'08 Pres Raw'!A:B,2,FALSE)</f>
        <v>Nikolai</v>
      </c>
    </row>
    <row r="336" spans="1:7" x14ac:dyDescent="0.3">
      <c r="A336" t="s">
        <v>482</v>
      </c>
      <c r="B336" t="s">
        <v>483</v>
      </c>
      <c r="C336" t="str">
        <f>(VLOOKUP($A336,VTD!C:F,4,FALSE))</f>
        <v>Government Hill No. 2 Precinct</v>
      </c>
      <c r="E336" s="2" t="s">
        <v>217</v>
      </c>
      <c r="F336" s="2" t="s">
        <v>2505</v>
      </c>
      <c r="G336" t="str">
        <f>VLOOKUP($E336,'08 Pres Raw'!A:B,2,FALSE)</f>
        <v>Minto</v>
      </c>
    </row>
    <row r="337" spans="1:7" x14ac:dyDescent="0.3">
      <c r="A337" t="s">
        <v>484</v>
      </c>
      <c r="B337" t="s">
        <v>485</v>
      </c>
      <c r="C337" t="str">
        <f>(VLOOKUP($A337,VTD!C:F,4,FALSE))</f>
        <v>North Muldoon Precinct</v>
      </c>
      <c r="E337" s="2" t="s">
        <v>198</v>
      </c>
      <c r="F337" s="2" t="s">
        <v>2509</v>
      </c>
      <c r="G337" t="str">
        <f>VLOOKUP($E337,'08 Pres Raw'!A:B,2,FALSE)</f>
        <v>Hughes</v>
      </c>
    </row>
    <row r="338" spans="1:7" x14ac:dyDescent="0.3">
      <c r="A338" t="s">
        <v>486</v>
      </c>
      <c r="B338" t="s">
        <v>41</v>
      </c>
      <c r="C338" t="e">
        <f>(VLOOKUP($A338,VTD!C:F,4,FALSE))</f>
        <v>#N/A</v>
      </c>
      <c r="E338" s="2" t="s">
        <v>202</v>
      </c>
      <c r="F338" s="2" t="s">
        <v>2513</v>
      </c>
      <c r="G338" t="str">
        <f>VLOOKUP($E338,'08 Pres Raw'!A:B,2,FALSE)</f>
        <v>Kaltag</v>
      </c>
    </row>
    <row r="339" spans="1:7" x14ac:dyDescent="0.3">
      <c r="A339" t="s">
        <v>486</v>
      </c>
      <c r="B339" t="s">
        <v>44</v>
      </c>
      <c r="C339" t="e">
        <f>(VLOOKUP($A339,VTD!C:F,4,FALSE))</f>
        <v>#N/A</v>
      </c>
      <c r="E339" s="2" t="s">
        <v>518</v>
      </c>
      <c r="F339" s="2" t="s">
        <v>2517</v>
      </c>
      <c r="G339" t="str">
        <f>VLOOKUP($E339,'08 Pres Raw'!A:B,2,FALSE)</f>
        <v>Chester Valley</v>
      </c>
    </row>
    <row r="340" spans="1:7" x14ac:dyDescent="0.3">
      <c r="A340" t="s">
        <v>486</v>
      </c>
      <c r="B340" t="s">
        <v>46</v>
      </c>
      <c r="C340" t="e">
        <f>(VLOOKUP($A340,VTD!C:F,4,FALSE))</f>
        <v>#N/A</v>
      </c>
      <c r="E340" s="2" t="s">
        <v>498</v>
      </c>
      <c r="F340" s="2" t="s">
        <v>2521</v>
      </c>
      <c r="G340" t="str">
        <f>VLOOKUP($E340,'08 Pres Raw'!A:B,2,FALSE)</f>
        <v>Muldoon No. 4</v>
      </c>
    </row>
    <row r="341" spans="1:7" x14ac:dyDescent="0.3">
      <c r="A341" t="s">
        <v>487</v>
      </c>
      <c r="B341" t="s">
        <v>49</v>
      </c>
      <c r="C341" t="e">
        <f>(VLOOKUP($A341,VTD!C:F,4,FALSE))</f>
        <v>#N/A</v>
      </c>
      <c r="E341" s="2" t="s">
        <v>542</v>
      </c>
      <c r="F341" s="2" t="s">
        <v>2525</v>
      </c>
      <c r="G341" t="str">
        <f>VLOOKUP($E341,'08 Pres Raw'!A:B,2,FALSE)</f>
        <v>University No 1</v>
      </c>
    </row>
    <row r="342" spans="1:7" x14ac:dyDescent="0.3">
      <c r="C342" t="e">
        <f>(VLOOKUP($A342,VTD!C:F,4,FALSE))</f>
        <v>#N/A</v>
      </c>
      <c r="E342" s="2" t="s">
        <v>585</v>
      </c>
      <c r="F342" s="2" t="s">
        <v>2529</v>
      </c>
      <c r="G342" t="str">
        <f>VLOOKUP($E342,'08 Pres Raw'!A:B,2,FALSE)</f>
        <v>Conners Lake</v>
      </c>
    </row>
    <row r="343" spans="1:7" x14ac:dyDescent="0.3">
      <c r="A343" t="s">
        <v>488</v>
      </c>
      <c r="B343" t="s">
        <v>489</v>
      </c>
      <c r="C343" t="str">
        <f>(VLOOKUP($A343,VTD!C:F,4,FALSE))</f>
        <v>Cheney Lake Precinct</v>
      </c>
      <c r="E343" s="2" t="s">
        <v>587</v>
      </c>
      <c r="F343" s="2" t="s">
        <v>2533</v>
      </c>
      <c r="G343" t="str">
        <f>VLOOKUP($E343,'08 Pres Raw'!A:B,2,FALSE)</f>
        <v>Northwood</v>
      </c>
    </row>
    <row r="344" spans="1:7" x14ac:dyDescent="0.3">
      <c r="A344" t="s">
        <v>490</v>
      </c>
      <c r="B344" t="s">
        <v>491</v>
      </c>
      <c r="C344" t="str">
        <f>(VLOOKUP($A344,VTD!C:F,4,FALSE))</f>
        <v>Creekside Park Precinct</v>
      </c>
      <c r="E344" s="2" t="s">
        <v>603</v>
      </c>
      <c r="F344" s="2" t="s">
        <v>2537</v>
      </c>
      <c r="G344" t="str">
        <f>VLOOKUP($E344,'08 Pres Raw'!A:B,2,FALSE)</f>
        <v>Inlet View No. 1</v>
      </c>
    </row>
    <row r="345" spans="1:7" x14ac:dyDescent="0.3">
      <c r="A345" t="s">
        <v>492</v>
      </c>
      <c r="B345" t="s">
        <v>493</v>
      </c>
      <c r="C345" t="str">
        <f>(VLOOKUP($A345,VTD!C:F,4,FALSE))</f>
        <v>Muldoon No. 1 Precinct</v>
      </c>
      <c r="E345" s="2" t="s">
        <v>683</v>
      </c>
      <c r="F345" s="2" t="s">
        <v>2541</v>
      </c>
      <c r="G345" t="str">
        <f>VLOOKUP($E345,'08 Pres Raw'!A:B,2,FALSE)</f>
        <v>Huffman No. 1</v>
      </c>
    </row>
    <row r="346" spans="1:7" x14ac:dyDescent="0.3">
      <c r="A346" t="s">
        <v>494</v>
      </c>
      <c r="B346" t="s">
        <v>495</v>
      </c>
      <c r="C346" t="str">
        <f>(VLOOKUP($A346,VTD!C:F,4,FALSE))</f>
        <v>Muldoon No. 2 Precinct</v>
      </c>
      <c r="E346" s="2" t="s">
        <v>850</v>
      </c>
      <c r="F346" s="2" t="s">
        <v>2546</v>
      </c>
      <c r="G346" t="str">
        <f>VLOOKUP($E346,'08 Pres Raw'!A:B,2,FALSE)</f>
        <v>Port Heiden</v>
      </c>
    </row>
    <row r="347" spans="1:7" x14ac:dyDescent="0.3">
      <c r="A347" t="s">
        <v>496</v>
      </c>
      <c r="B347" t="s">
        <v>497</v>
      </c>
      <c r="C347" t="str">
        <f>(VLOOKUP($A347,VTD!C:F,4,FALSE))</f>
        <v>Muldoon No. 3 Precinct</v>
      </c>
      <c r="E347" s="2" t="s">
        <v>809</v>
      </c>
      <c r="F347" s="2" t="s">
        <v>2550</v>
      </c>
      <c r="G347" t="str">
        <f>VLOOKUP($E347,'08 Pres Raw'!A:B,2,FALSE)</f>
        <v>Pedro Bay</v>
      </c>
    </row>
    <row r="348" spans="1:7" x14ac:dyDescent="0.3">
      <c r="A348" t="s">
        <v>498</v>
      </c>
      <c r="B348" t="s">
        <v>499</v>
      </c>
      <c r="C348" t="str">
        <f>(VLOOKUP($A348,VTD!C:F,4,FALSE))</f>
        <v>Muldoon No. 4 Precinct</v>
      </c>
      <c r="E348" s="2" t="s">
        <v>206</v>
      </c>
      <c r="F348" s="2" t="s">
        <v>2554</v>
      </c>
      <c r="G348" t="str">
        <f>VLOOKUP($E348,'08 Pres Raw'!A:B,2,FALSE)</f>
        <v>Koyukuk</v>
      </c>
    </row>
    <row r="349" spans="1:7" x14ac:dyDescent="0.3">
      <c r="A349" t="s">
        <v>500</v>
      </c>
      <c r="B349" t="s">
        <v>501</v>
      </c>
      <c r="C349" t="str">
        <f>(VLOOKUP($A349,VTD!C:F,4,FALSE))</f>
        <v>Nunaka Valley Precinct</v>
      </c>
      <c r="E349" s="2" t="s">
        <v>225</v>
      </c>
      <c r="F349" s="2" t="s">
        <v>2558</v>
      </c>
      <c r="G349" t="str">
        <f>VLOOKUP($E349,'08 Pres Raw'!A:B,2,FALSE)</f>
        <v>Nulato</v>
      </c>
    </row>
    <row r="350" spans="1:7" x14ac:dyDescent="0.3">
      <c r="A350" t="s">
        <v>502</v>
      </c>
      <c r="B350" t="s">
        <v>41</v>
      </c>
      <c r="C350" t="e">
        <f>(VLOOKUP($A350,VTD!C:F,4,FALSE))</f>
        <v>#N/A</v>
      </c>
      <c r="E350" s="2" t="s">
        <v>192</v>
      </c>
      <c r="F350" s="2" t="s">
        <v>2562</v>
      </c>
      <c r="G350" t="str">
        <f>VLOOKUP($E350,'08 Pres Raw'!A:B,2,FALSE)</f>
        <v>Galena</v>
      </c>
    </row>
    <row r="351" spans="1:7" x14ac:dyDescent="0.3">
      <c r="A351" t="s">
        <v>502</v>
      </c>
      <c r="B351" t="s">
        <v>44</v>
      </c>
      <c r="C351" t="e">
        <f>(VLOOKUP($A351,VTD!C:F,4,FALSE))</f>
        <v>#N/A</v>
      </c>
      <c r="E351" s="2" t="s">
        <v>227</v>
      </c>
      <c r="F351" s="2" t="s">
        <v>2566</v>
      </c>
      <c r="G351" t="str">
        <f>VLOOKUP($E351,'08 Pres Raw'!A:B,2,FALSE)</f>
        <v>Ruby</v>
      </c>
    </row>
    <row r="352" spans="1:7" x14ac:dyDescent="0.3">
      <c r="A352" t="s">
        <v>502</v>
      </c>
      <c r="B352" t="s">
        <v>46</v>
      </c>
      <c r="C352" t="e">
        <f>(VLOOKUP($A352,VTD!C:F,4,FALSE))</f>
        <v>#N/A</v>
      </c>
      <c r="E352" s="2" t="s">
        <v>186</v>
      </c>
      <c r="F352" s="2" t="s">
        <v>2570</v>
      </c>
      <c r="G352" t="str">
        <f>VLOOKUP($E352,'08 Pres Raw'!A:B,2,FALSE)</f>
        <v>Eagle</v>
      </c>
    </row>
    <row r="353" spans="1:7" x14ac:dyDescent="0.3">
      <c r="A353" t="s">
        <v>503</v>
      </c>
      <c r="B353" t="s">
        <v>49</v>
      </c>
      <c r="C353" t="e">
        <f>(VLOOKUP($A353,VTD!C:F,4,FALSE))</f>
        <v>#N/A</v>
      </c>
      <c r="E353" s="2" t="s">
        <v>175</v>
      </c>
      <c r="F353" s="2" t="s">
        <v>2574</v>
      </c>
      <c r="G353" t="str">
        <f>VLOOKUP($E353,'08 Pres Raw'!A:B,2,FALSE)</f>
        <v>Circle</v>
      </c>
    </row>
    <row r="354" spans="1:7" x14ac:dyDescent="0.3">
      <c r="C354" t="e">
        <f>(VLOOKUP($A354,VTD!C:F,4,FALSE))</f>
        <v>#N/A</v>
      </c>
      <c r="E354" s="2" t="s">
        <v>235</v>
      </c>
      <c r="F354" s="2" t="s">
        <v>2578</v>
      </c>
      <c r="G354" t="str">
        <f>VLOOKUP($E354,'08 Pres Raw'!A:B,2,FALSE)</f>
        <v>Stevens Village</v>
      </c>
    </row>
    <row r="355" spans="1:7" x14ac:dyDescent="0.3">
      <c r="A355" t="s">
        <v>504</v>
      </c>
      <c r="B355" t="s">
        <v>505</v>
      </c>
      <c r="C355" t="str">
        <f>(VLOOKUP($A355,VTD!C:F,4,FALSE))</f>
        <v>Northeast Anchorage Precinct</v>
      </c>
      <c r="E355" s="2" t="s">
        <v>165</v>
      </c>
      <c r="F355" s="2" t="s">
        <v>2582</v>
      </c>
      <c r="G355" t="str">
        <f>VLOOKUP($E355,'08 Pres Raw'!A:B,2,FALSE)</f>
        <v>Beaver</v>
      </c>
    </row>
    <row r="356" spans="1:7" x14ac:dyDescent="0.3">
      <c r="A356" t="s">
        <v>506</v>
      </c>
      <c r="B356" t="s">
        <v>507</v>
      </c>
      <c r="C356" t="str">
        <f>(VLOOKUP($A356,VTD!C:F,4,FALSE))</f>
        <v>North Mountain View No. 1 Precinct</v>
      </c>
      <c r="E356" s="2" t="s">
        <v>169</v>
      </c>
      <c r="F356" s="2" t="s">
        <v>2586</v>
      </c>
      <c r="G356" t="str">
        <f>VLOOKUP($E356,'08 Pres Raw'!A:B,2,FALSE)</f>
        <v>Central</v>
      </c>
    </row>
    <row r="357" spans="1:7" x14ac:dyDescent="0.3">
      <c r="A357" t="s">
        <v>508</v>
      </c>
      <c r="B357" t="s">
        <v>509</v>
      </c>
      <c r="C357" t="str">
        <f>(VLOOKUP($A357,VTD!C:F,4,FALSE))</f>
        <v>North Mountain View No. 2 Precinct</v>
      </c>
      <c r="E357" s="2" t="s">
        <v>250</v>
      </c>
      <c r="F357" s="2" t="s">
        <v>2590</v>
      </c>
      <c r="G357" t="str">
        <f>VLOOKUP($E357,'08 Pres Raw'!A:B,2,FALSE)</f>
        <v>Venetie</v>
      </c>
    </row>
    <row r="358" spans="1:7" x14ac:dyDescent="0.3">
      <c r="A358" t="s">
        <v>510</v>
      </c>
      <c r="B358" t="s">
        <v>511</v>
      </c>
      <c r="C358" t="str">
        <f>(VLOOKUP($A358,VTD!C:F,4,FALSE))</f>
        <v>South Mountain View No. 1 Precinct</v>
      </c>
      <c r="E358" s="2" t="s">
        <v>163</v>
      </c>
      <c r="F358" s="2" t="s">
        <v>2594</v>
      </c>
      <c r="G358" t="str">
        <f>VLOOKUP($E358,'08 Pres Raw'!A:B,2,FALSE)</f>
        <v>Arctic Village</v>
      </c>
    </row>
    <row r="359" spans="1:7" x14ac:dyDescent="0.3">
      <c r="A359" t="s">
        <v>512</v>
      </c>
      <c r="B359" t="s">
        <v>513</v>
      </c>
      <c r="C359" t="str">
        <f>(VLOOKUP($A359,VTD!C:F,4,FALSE))</f>
        <v>Wonder Park Precinct</v>
      </c>
      <c r="E359" s="2" t="s">
        <v>188</v>
      </c>
      <c r="F359" s="2" t="s">
        <v>2598</v>
      </c>
      <c r="G359" t="str">
        <f>VLOOKUP($E359,'08 Pres Raw'!A:B,2,FALSE)</f>
        <v>Fort Yukon</v>
      </c>
    </row>
    <row r="360" spans="1:7" x14ac:dyDescent="0.3">
      <c r="A360" t="s">
        <v>514</v>
      </c>
      <c r="B360" t="s">
        <v>41</v>
      </c>
      <c r="C360" t="e">
        <f>(VLOOKUP($A360,VTD!C:F,4,FALSE))</f>
        <v>#N/A</v>
      </c>
      <c r="E360" s="2" t="s">
        <v>196</v>
      </c>
      <c r="F360" s="2" t="s">
        <v>2602</v>
      </c>
      <c r="G360" t="str">
        <f>VLOOKUP($E360,'08 Pres Raw'!A:B,2,FALSE)</f>
        <v>Holy Cross</v>
      </c>
    </row>
    <row r="361" spans="1:7" x14ac:dyDescent="0.3">
      <c r="A361" t="s">
        <v>514</v>
      </c>
      <c r="B361" t="s">
        <v>44</v>
      </c>
      <c r="C361" t="e">
        <f>(VLOOKUP($A361,VTD!C:F,4,FALSE))</f>
        <v>#N/A</v>
      </c>
      <c r="E361" s="2" t="s">
        <v>231</v>
      </c>
      <c r="F361" s="2" t="s">
        <v>2606</v>
      </c>
      <c r="G361" t="str">
        <f>VLOOKUP($E361,'08 Pres Raw'!A:B,2,FALSE)</f>
        <v>Shageluk</v>
      </c>
    </row>
    <row r="362" spans="1:7" x14ac:dyDescent="0.3">
      <c r="A362" t="s">
        <v>514</v>
      </c>
      <c r="B362" t="s">
        <v>46</v>
      </c>
      <c r="C362" t="e">
        <f>(VLOOKUP($A362,VTD!C:F,4,FALSE))</f>
        <v>#N/A</v>
      </c>
      <c r="E362" s="2" t="s">
        <v>161</v>
      </c>
      <c r="F362" s="2" t="s">
        <v>2610</v>
      </c>
      <c r="G362" t="str">
        <f>VLOOKUP($E362,'08 Pres Raw'!A:B,2,FALSE)</f>
        <v>Anvik</v>
      </c>
    </row>
    <row r="363" spans="1:7" x14ac:dyDescent="0.3">
      <c r="A363" t="s">
        <v>515</v>
      </c>
      <c r="B363" t="s">
        <v>49</v>
      </c>
      <c r="C363" t="e">
        <f>(VLOOKUP($A363,VTD!C:F,4,FALSE))</f>
        <v>#N/A</v>
      </c>
      <c r="E363" s="2" t="s">
        <v>194</v>
      </c>
      <c r="F363" s="2" t="s">
        <v>2614</v>
      </c>
      <c r="G363" t="str">
        <f>VLOOKUP($E363,'08 Pres Raw'!A:B,2,FALSE)</f>
        <v>Grayling</v>
      </c>
    </row>
    <row r="364" spans="1:7" x14ac:dyDescent="0.3">
      <c r="C364" t="e">
        <f>(VLOOKUP($A364,VTD!C:F,4,FALSE))</f>
        <v>#N/A</v>
      </c>
      <c r="E364" s="2" t="s">
        <v>200</v>
      </c>
      <c r="F364" s="2" t="s">
        <v>2618</v>
      </c>
      <c r="G364" t="str">
        <f>VLOOKUP($E364,'08 Pres Raw'!A:B,2,FALSE)</f>
        <v>Huslia</v>
      </c>
    </row>
    <row r="365" spans="1:7" x14ac:dyDescent="0.3">
      <c r="A365" t="s">
        <v>516</v>
      </c>
      <c r="B365" t="s">
        <v>517</v>
      </c>
      <c r="C365" t="str">
        <f>(VLOOKUP($A365,VTD!C:F,4,FALSE))</f>
        <v>Baxter Precinct</v>
      </c>
      <c r="E365" s="2" t="s">
        <v>284</v>
      </c>
      <c r="F365" s="2" t="s">
        <v>2622</v>
      </c>
      <c r="G365" t="str">
        <f>VLOOKUP($E365,'08 Pres Raw'!A:B,2,FALSE)</f>
        <v>Clear</v>
      </c>
    </row>
    <row r="366" spans="1:7" x14ac:dyDescent="0.3">
      <c r="A366" t="s">
        <v>518</v>
      </c>
      <c r="B366" t="s">
        <v>519</v>
      </c>
      <c r="C366" t="str">
        <f>(VLOOKUP($A366,VTD!C:F,4,FALSE))</f>
        <v>Chester Valley Precinct</v>
      </c>
      <c r="E366" s="2" t="s">
        <v>155</v>
      </c>
      <c r="F366" s="2" t="s">
        <v>2626</v>
      </c>
      <c r="G366" t="str">
        <f>VLOOKUP($E366,'08 Pres Raw'!A:B,2,FALSE)</f>
        <v>Allakaket</v>
      </c>
    </row>
    <row r="367" spans="1:7" x14ac:dyDescent="0.3">
      <c r="A367" t="s">
        <v>520</v>
      </c>
      <c r="B367" t="s">
        <v>521</v>
      </c>
      <c r="C367" t="str">
        <f>(VLOOKUP($A367,VTD!C:F,4,FALSE))</f>
        <v>Chugach Foothills No. 1 Precinct</v>
      </c>
      <c r="E367" s="2" t="s">
        <v>494</v>
      </c>
      <c r="F367" s="2" t="s">
        <v>2630</v>
      </c>
      <c r="G367" t="str">
        <f>VLOOKUP($E367,'08 Pres Raw'!A:B,2,FALSE)</f>
        <v>Muldoon No. 2</v>
      </c>
    </row>
    <row r="368" spans="1:7" x14ac:dyDescent="0.3">
      <c r="A368" t="s">
        <v>522</v>
      </c>
      <c r="B368" t="s">
        <v>523</v>
      </c>
      <c r="C368" t="str">
        <f>(VLOOKUP($A368,VTD!C:F,4,FALSE))</f>
        <v>Chugach Hills No. 2 Precinct</v>
      </c>
      <c r="E368" s="2" t="s">
        <v>492</v>
      </c>
      <c r="F368" s="2" t="s">
        <v>2633</v>
      </c>
      <c r="G368" t="str">
        <f>VLOOKUP($E368,'08 Pres Raw'!A:B,2,FALSE)</f>
        <v>Muldoon No. 1</v>
      </c>
    </row>
    <row r="369" spans="1:7" x14ac:dyDescent="0.3">
      <c r="A369" t="s">
        <v>524</v>
      </c>
      <c r="B369" t="s">
        <v>525</v>
      </c>
      <c r="C369" t="str">
        <f>(VLOOKUP($A369,VTD!C:F,4,FALSE))</f>
        <v>Reflection Lake Precinct</v>
      </c>
      <c r="E369" s="2" t="s">
        <v>472</v>
      </c>
      <c r="F369" s="2" t="s">
        <v>2637</v>
      </c>
      <c r="G369" t="str">
        <f>VLOOKUP($E369,'08 Pres Raw'!A:B,2,FALSE)</f>
        <v>Meadow Creek No. 2</v>
      </c>
    </row>
    <row r="370" spans="1:7" x14ac:dyDescent="0.3">
      <c r="A370" t="s">
        <v>526</v>
      </c>
      <c r="B370" t="s">
        <v>527</v>
      </c>
      <c r="C370" t="str">
        <f>(VLOOKUP($A370,VTD!C:F,4,FALSE))</f>
        <v>Scenic Park Precinct</v>
      </c>
      <c r="E370" s="2" t="s">
        <v>470</v>
      </c>
      <c r="F370" s="2" t="s">
        <v>2641</v>
      </c>
      <c r="G370" t="str">
        <f>VLOOKUP($E370,'08 Pres Raw'!A:B,2,FALSE)</f>
        <v>Meadow Creek No. 1</v>
      </c>
    </row>
    <row r="371" spans="1:7" x14ac:dyDescent="0.3">
      <c r="A371" t="s">
        <v>528</v>
      </c>
      <c r="B371" t="s">
        <v>41</v>
      </c>
      <c r="C371" t="e">
        <f>(VLOOKUP($A371,VTD!C:F,4,FALSE))</f>
        <v>#N/A</v>
      </c>
      <c r="E371" s="2" t="s">
        <v>544</v>
      </c>
      <c r="F371" s="2" t="s">
        <v>2645</v>
      </c>
      <c r="G371" t="str">
        <f>VLOOKUP($E371,'08 Pres Raw'!A:B,2,FALSE)</f>
        <v>University No 2</v>
      </c>
    </row>
    <row r="372" spans="1:7" x14ac:dyDescent="0.3">
      <c r="A372" t="s">
        <v>528</v>
      </c>
      <c r="B372" t="s">
        <v>44</v>
      </c>
      <c r="C372" t="e">
        <f>(VLOOKUP($A372,VTD!C:F,4,FALSE))</f>
        <v>#N/A</v>
      </c>
      <c r="E372" s="2" t="s">
        <v>534</v>
      </c>
      <c r="F372" s="2" t="s">
        <v>2649</v>
      </c>
      <c r="G372" t="str">
        <f>VLOOKUP($E372,'08 Pres Raw'!A:B,2,FALSE)</f>
        <v>College Gate</v>
      </c>
    </row>
    <row r="373" spans="1:7" x14ac:dyDescent="0.3">
      <c r="A373" t="s">
        <v>528</v>
      </c>
      <c r="B373" t="s">
        <v>46</v>
      </c>
      <c r="C373" t="e">
        <f>(VLOOKUP($A373,VTD!C:F,4,FALSE))</f>
        <v>#N/A</v>
      </c>
      <c r="E373" s="2" t="s">
        <v>721</v>
      </c>
      <c r="F373" s="2" t="s">
        <v>2653</v>
      </c>
      <c r="G373" t="str">
        <f>VLOOKUP($E373,'08 Pres Raw'!A:B,2,FALSE)</f>
        <v>Stuckagain Heights</v>
      </c>
    </row>
    <row r="374" spans="1:7" x14ac:dyDescent="0.3">
      <c r="A374" t="s">
        <v>529</v>
      </c>
      <c r="B374" t="s">
        <v>49</v>
      </c>
      <c r="C374" t="e">
        <f>(VLOOKUP($A374,VTD!C:F,4,FALSE))</f>
        <v>#N/A</v>
      </c>
      <c r="E374" s="2" t="s">
        <v>679</v>
      </c>
      <c r="F374" s="2" t="s">
        <v>2657</v>
      </c>
      <c r="G374" t="str">
        <f>VLOOKUP($E374,'08 Pres Raw'!A:B,2,FALSE)</f>
        <v>Lore No. 2</v>
      </c>
    </row>
    <row r="375" spans="1:7" x14ac:dyDescent="0.3">
      <c r="C375" t="e">
        <f>(VLOOKUP($A375,VTD!C:F,4,FALSE))</f>
        <v>#N/A</v>
      </c>
      <c r="E375" s="2" t="s">
        <v>577</v>
      </c>
      <c r="F375" s="2" t="s">
        <v>2661</v>
      </c>
      <c r="G375" t="str">
        <f>VLOOKUP($E375,'08 Pres Raw'!A:B,2,FALSE)</f>
        <v>Taku</v>
      </c>
    </row>
    <row r="376" spans="1:7" x14ac:dyDescent="0.3">
      <c r="A376" t="s">
        <v>530</v>
      </c>
      <c r="B376" t="s">
        <v>531</v>
      </c>
      <c r="C376" t="str">
        <f>(VLOOKUP($A376,VTD!C:F,4,FALSE))</f>
        <v>Airport Heights No. 1 Precinct</v>
      </c>
      <c r="E376" s="2" t="s">
        <v>571</v>
      </c>
      <c r="F376" s="2" t="s">
        <v>2665</v>
      </c>
      <c r="G376" t="str">
        <f>VLOOKUP($E376,'08 Pres Raw'!A:B,2,FALSE)</f>
        <v>Midtown No. 1</v>
      </c>
    </row>
    <row r="377" spans="1:7" x14ac:dyDescent="0.3">
      <c r="A377" t="s">
        <v>532</v>
      </c>
      <c r="B377" t="s">
        <v>533</v>
      </c>
      <c r="C377" t="str">
        <f>(VLOOKUP($A377,VTD!C:F,4,FALSE))</f>
        <v>Airport Heights No. 2 Precinct</v>
      </c>
      <c r="E377" s="2" t="s">
        <v>657</v>
      </c>
      <c r="F377" s="2" t="s">
        <v>2669</v>
      </c>
      <c r="G377" t="str">
        <f>VLOOKUP($E377,'08 Pres Raw'!A:B,2,FALSE)</f>
        <v>Dimond No. 2</v>
      </c>
    </row>
    <row r="378" spans="1:7" x14ac:dyDescent="0.3">
      <c r="A378" t="s">
        <v>534</v>
      </c>
      <c r="B378" t="s">
        <v>535</v>
      </c>
      <c r="C378" t="str">
        <f>(VLOOKUP($A378,VTD!C:F,4,FALSE))</f>
        <v>College Gate Precinct</v>
      </c>
      <c r="E378" s="2" t="s">
        <v>803</v>
      </c>
      <c r="F378" s="2" t="s">
        <v>2673</v>
      </c>
      <c r="G378" t="str">
        <f>VLOOKUP($E378,'08 Pres Raw'!A:B,2,FALSE)</f>
        <v>Kokhanok/Igiugig</v>
      </c>
    </row>
    <row r="379" spans="1:7" x14ac:dyDescent="0.3">
      <c r="A379" t="s">
        <v>536</v>
      </c>
      <c r="B379" t="s">
        <v>537</v>
      </c>
      <c r="C379" t="str">
        <f>(VLOOKUP($A379,VTD!C:F,4,FALSE))</f>
        <v>East Anchorage Precinct</v>
      </c>
      <c r="E379" s="2" t="s">
        <v>800</v>
      </c>
      <c r="F379" s="2" t="s">
        <v>2677</v>
      </c>
      <c r="G379" t="str">
        <f>VLOOKUP($E379,'08 Pres Raw'!A:B,2,FALSE)</f>
        <v>Iliamna/Newhalen</v>
      </c>
    </row>
    <row r="380" spans="1:7" x14ac:dyDescent="0.3">
      <c r="A380" t="s">
        <v>538</v>
      </c>
      <c r="B380" t="s">
        <v>539</v>
      </c>
      <c r="C380" t="str">
        <f>(VLOOKUP($A380,VTD!C:F,4,FALSE))</f>
        <v>Russian Jack Precinct</v>
      </c>
      <c r="E380" s="2" t="s">
        <v>807</v>
      </c>
      <c r="F380" s="2" t="s">
        <v>2681</v>
      </c>
      <c r="G380" t="str">
        <f>VLOOKUP($E380,'08 Pres Raw'!A:B,2,FALSE)</f>
        <v>Nondalton</v>
      </c>
    </row>
    <row r="381" spans="1:7" x14ac:dyDescent="0.3">
      <c r="A381" t="s">
        <v>540</v>
      </c>
      <c r="B381" t="s">
        <v>541</v>
      </c>
      <c r="C381" t="str">
        <f>(VLOOKUP($A381,VTD!C:F,4,FALSE))</f>
        <v>South Mountain View No. 2 Precinct</v>
      </c>
      <c r="E381" s="2" t="s">
        <v>805</v>
      </c>
      <c r="F381" s="2" t="s">
        <v>2685</v>
      </c>
      <c r="G381" t="str">
        <f>VLOOKUP($E381,'08 Pres Raw'!A:B,2,FALSE)</f>
        <v>Levelock</v>
      </c>
    </row>
    <row r="382" spans="1:7" x14ac:dyDescent="0.3">
      <c r="A382" t="s">
        <v>542</v>
      </c>
      <c r="B382" t="s">
        <v>543</v>
      </c>
      <c r="C382" t="str">
        <f>(VLOOKUP($A382,VTD!C:F,4,FALSE))</f>
        <v>University No. 1 Precinct</v>
      </c>
      <c r="E382" s="2" t="s">
        <v>833</v>
      </c>
      <c r="F382" s="2" t="s">
        <v>2689</v>
      </c>
      <c r="G382" t="str">
        <f>VLOOKUP($E382,'08 Pres Raw'!A:B,2,FALSE)</f>
        <v>Egegik/Pilot</v>
      </c>
    </row>
    <row r="383" spans="1:7" x14ac:dyDescent="0.3">
      <c r="A383" t="s">
        <v>544</v>
      </c>
      <c r="B383" t="s">
        <v>545</v>
      </c>
      <c r="C383" t="str">
        <f>(VLOOKUP($A383,VTD!C:F,4,FALSE))</f>
        <v>University No. 2 Precinct</v>
      </c>
      <c r="E383" s="2" t="s">
        <v>826</v>
      </c>
      <c r="F383" s="2" t="s">
        <v>2693</v>
      </c>
      <c r="G383" t="str">
        <f>VLOOKUP($E383,'08 Pres Raw'!A:B,2,FALSE)</f>
        <v>Chigniks</v>
      </c>
    </row>
    <row r="384" spans="1:7" x14ac:dyDescent="0.3">
      <c r="A384" t="s">
        <v>546</v>
      </c>
      <c r="B384" t="s">
        <v>41</v>
      </c>
      <c r="C384" t="e">
        <f>(VLOOKUP($A384,VTD!C:F,4,FALSE))</f>
        <v>#N/A</v>
      </c>
      <c r="E384" s="2" t="s">
        <v>167</v>
      </c>
      <c r="F384" s="2" t="s">
        <v>2697</v>
      </c>
      <c r="G384" t="str">
        <f>VLOOKUP($E384,'08 Pres Raw'!A:B,2,FALSE)</f>
        <v>Bettles</v>
      </c>
    </row>
    <row r="385" spans="1:7" x14ac:dyDescent="0.3">
      <c r="A385" t="s">
        <v>546</v>
      </c>
      <c r="B385" t="s">
        <v>44</v>
      </c>
      <c r="C385" t="e">
        <f>(VLOOKUP($A385,VTD!C:F,4,FALSE))</f>
        <v>#N/A</v>
      </c>
      <c r="E385" s="2" t="s">
        <v>219</v>
      </c>
      <c r="F385" s="2" t="s">
        <v>2701</v>
      </c>
      <c r="G385" t="str">
        <f>VLOOKUP($E385,'08 Pres Raw'!A:B,2,FALSE)</f>
        <v>Nenana</v>
      </c>
    </row>
    <row r="386" spans="1:7" x14ac:dyDescent="0.3">
      <c r="A386" t="s">
        <v>546</v>
      </c>
      <c r="B386" t="s">
        <v>46</v>
      </c>
      <c r="C386" t="e">
        <f>(VLOOKUP($A386,VTD!C:F,4,FALSE))</f>
        <v>#N/A</v>
      </c>
      <c r="E386" s="2" t="s">
        <v>208</v>
      </c>
      <c r="F386" s="2" t="s">
        <v>2705</v>
      </c>
      <c r="G386" t="str">
        <f>VLOOKUP($E386,'08 Pres Raw'!A:B,2,FALSE)</f>
        <v>Manley Hot Springs</v>
      </c>
    </row>
    <row r="387" spans="1:7" x14ac:dyDescent="0.3">
      <c r="A387" t="s">
        <v>547</v>
      </c>
      <c r="B387" t="s">
        <v>49</v>
      </c>
      <c r="C387" t="e">
        <f>(VLOOKUP($A387,VTD!C:F,4,FALSE))</f>
        <v>#N/A</v>
      </c>
      <c r="E387" s="2" t="s">
        <v>241</v>
      </c>
      <c r="F387" s="2" t="s">
        <v>2709</v>
      </c>
      <c r="G387" t="str">
        <f>VLOOKUP($E387,'08 Pres Raw'!A:B,2,FALSE)</f>
        <v>Tanana</v>
      </c>
    </row>
    <row r="388" spans="1:7" x14ac:dyDescent="0.3">
      <c r="C388" t="e">
        <f>(VLOOKUP($A388,VTD!C:F,4,FALSE))</f>
        <v>#N/A</v>
      </c>
      <c r="E388" s="2" t="s">
        <v>213</v>
      </c>
      <c r="F388" s="2" t="s">
        <v>2713</v>
      </c>
      <c r="G388" t="str">
        <f>VLOOKUP($E388,'08 Pres Raw'!A:B,2,FALSE)</f>
        <v>McGrath</v>
      </c>
    </row>
    <row r="389" spans="1:7" x14ac:dyDescent="0.3">
      <c r="A389" t="s">
        <v>548</v>
      </c>
      <c r="B389" t="s">
        <v>549</v>
      </c>
      <c r="C389" t="str">
        <f>(VLOOKUP($A389,VTD!C:F,4,FALSE))</f>
        <v>Downtown No. 1 Precinct</v>
      </c>
      <c r="E389" s="2" t="s">
        <v>294</v>
      </c>
      <c r="F389" s="2" t="s">
        <v>2718</v>
      </c>
      <c r="G389" t="str">
        <f>VLOOKUP($E389,'08 Pres Raw'!A:B,2,FALSE)</f>
        <v>Healy</v>
      </c>
    </row>
    <row r="390" spans="1:7" x14ac:dyDescent="0.3">
      <c r="A390" t="s">
        <v>550</v>
      </c>
      <c r="B390" t="s">
        <v>551</v>
      </c>
      <c r="C390" t="str">
        <f>(VLOOKUP($A390,VTD!C:F,4,FALSE))</f>
        <v>Downtown No. 2 Precinct</v>
      </c>
      <c r="E390" s="2" t="s">
        <v>286</v>
      </c>
      <c r="F390" s="2" t="s">
        <v>2722</v>
      </c>
      <c r="G390" t="str">
        <f>VLOOKUP($E390,'08 Pres Raw'!A:B,2,FALSE)</f>
        <v>Denali Park</v>
      </c>
    </row>
    <row r="391" spans="1:7" x14ac:dyDescent="0.3">
      <c r="A391" t="s">
        <v>552</v>
      </c>
      <c r="B391" t="s">
        <v>553</v>
      </c>
      <c r="C391" t="str">
        <f>(VLOOKUP($A391,VTD!C:F,4,FALSE))</f>
        <v>Downtown No. 3 Precinct</v>
      </c>
      <c r="E391" s="2" t="s">
        <v>280</v>
      </c>
      <c r="F391" s="2" t="s">
        <v>2726</v>
      </c>
      <c r="G391" t="str">
        <f>VLOOKUP($E391,'08 Pres Raw'!A:B,2,FALSE)</f>
        <v>Cantwell</v>
      </c>
    </row>
    <row r="392" spans="1:7" x14ac:dyDescent="0.3">
      <c r="A392" t="s">
        <v>554</v>
      </c>
      <c r="B392" t="s">
        <v>555</v>
      </c>
      <c r="C392" t="str">
        <f>(VLOOKUP($A392,VTD!C:F,4,FALSE))</f>
        <v>Downtown No. 4 Precinct</v>
      </c>
      <c r="E392" s="2" t="s">
        <v>277</v>
      </c>
      <c r="F392" s="2" t="s">
        <v>2730</v>
      </c>
      <c r="G392" t="str">
        <f>VLOOKUP($E392,'08 Pres Raw'!A:B,2,FALSE)</f>
        <v>Anderson</v>
      </c>
    </row>
    <row r="393" spans="1:7" x14ac:dyDescent="0.3">
      <c r="A393" t="s">
        <v>556</v>
      </c>
      <c r="B393" t="s">
        <v>446</v>
      </c>
      <c r="C393" t="str">
        <f>(VLOOKUP($A393,VTD!C:F,4,FALSE))</f>
        <v>Fairview Precinct</v>
      </c>
      <c r="E393" s="2" t="s">
        <v>284</v>
      </c>
      <c r="F393" s="2" t="s">
        <v>2734</v>
      </c>
      <c r="G393" t="str">
        <f>VLOOKUP($E393,'08 Pres Raw'!A:B,2,FALSE)</f>
        <v>Clear</v>
      </c>
    </row>
    <row r="394" spans="1:7" x14ac:dyDescent="0.3">
      <c r="A394" t="s">
        <v>557</v>
      </c>
      <c r="B394" t="s">
        <v>558</v>
      </c>
      <c r="C394" t="str">
        <f>(VLOOKUP($A394,VTD!C:F,4,FALSE))</f>
        <v>Fireweed Precinct</v>
      </c>
      <c r="E394" s="2" t="s">
        <v>794</v>
      </c>
      <c r="F394" s="2" t="s">
        <v>2739</v>
      </c>
      <c r="G394" t="str">
        <f>VLOOKUP($E394,'08 Pres Raw'!A:B,2,FALSE)</f>
        <v>Old Harbor</v>
      </c>
    </row>
    <row r="395" spans="1:7" x14ac:dyDescent="0.3">
      <c r="A395" t="s">
        <v>559</v>
      </c>
      <c r="B395" t="s">
        <v>560</v>
      </c>
      <c r="C395" t="str">
        <f>(VLOOKUP($A395,VTD!C:F,4,FALSE))</f>
        <v>Government Hill No. 1 Precinct</v>
      </c>
      <c r="E395" s="2" t="s">
        <v>788</v>
      </c>
      <c r="F395" s="2" t="s">
        <v>2743</v>
      </c>
      <c r="G395" t="str">
        <f>VLOOKUP($E395,'08 Pres Raw'!A:B,2,FALSE)</f>
        <v>Kodiak No. 1</v>
      </c>
    </row>
    <row r="396" spans="1:7" x14ac:dyDescent="0.3">
      <c r="A396" t="s">
        <v>561</v>
      </c>
      <c r="B396" t="s">
        <v>562</v>
      </c>
      <c r="C396" t="str">
        <f>(VLOOKUP($A396,VTD!C:F,4,FALSE))</f>
        <v>Merrill Field Precinct</v>
      </c>
      <c r="E396" s="2" t="s">
        <v>790</v>
      </c>
      <c r="F396" s="2" t="s">
        <v>2747</v>
      </c>
      <c r="G396" t="str">
        <f>VLOOKUP($E396,'08 Pres Raw'!A:B,2,FALSE)</f>
        <v>Kodiak No. 2</v>
      </c>
    </row>
    <row r="397" spans="1:7" x14ac:dyDescent="0.3">
      <c r="A397" t="s">
        <v>563</v>
      </c>
      <c r="B397" t="s">
        <v>564</v>
      </c>
      <c r="C397" t="str">
        <f>(VLOOKUP($A397,VTD!C:F,4,FALSE))</f>
        <v>Rodgers Park Precinct</v>
      </c>
      <c r="E397" s="2" t="s">
        <v>792</v>
      </c>
      <c r="F397" s="2" t="s">
        <v>2751</v>
      </c>
      <c r="G397" t="str">
        <f>VLOOKUP($E397,'08 Pres Raw'!A:B,2,FALSE)</f>
        <v>Mission Road</v>
      </c>
    </row>
    <row r="398" spans="1:7" x14ac:dyDescent="0.3">
      <c r="A398" t="s">
        <v>565</v>
      </c>
      <c r="B398" t="s">
        <v>41</v>
      </c>
      <c r="C398" t="e">
        <f>(VLOOKUP($A398,VTD!C:F,4,FALSE))</f>
        <v>#N/A</v>
      </c>
      <c r="E398" s="2" t="s">
        <v>781</v>
      </c>
      <c r="F398" s="2" t="s">
        <v>2755</v>
      </c>
      <c r="G398" t="str">
        <f>VLOOKUP($E398,'08 Pres Raw'!A:B,2,FALSE)</f>
        <v>Chiniak</v>
      </c>
    </row>
    <row r="399" spans="1:7" x14ac:dyDescent="0.3">
      <c r="A399" t="s">
        <v>565</v>
      </c>
      <c r="B399" t="s">
        <v>44</v>
      </c>
      <c r="C399" t="e">
        <f>(VLOOKUP($A399,VTD!C:F,4,FALSE))</f>
        <v>#N/A</v>
      </c>
      <c r="E399" s="2" t="s">
        <v>786</v>
      </c>
      <c r="F399" s="2" t="s">
        <v>2759</v>
      </c>
      <c r="G399" t="str">
        <f>VLOOKUP($E399,'08 Pres Raw'!A:B,2,FALSE)</f>
        <v>Kodiak Island South</v>
      </c>
    </row>
    <row r="400" spans="1:7" x14ac:dyDescent="0.3">
      <c r="A400" t="s">
        <v>565</v>
      </c>
      <c r="B400" t="s">
        <v>46</v>
      </c>
      <c r="C400" t="e">
        <f>(VLOOKUP($A400,VTD!C:F,4,FALSE))</f>
        <v>#N/A</v>
      </c>
      <c r="E400" s="2" t="s">
        <v>798</v>
      </c>
      <c r="F400" s="2" t="s">
        <v>2763</v>
      </c>
      <c r="G400" t="str">
        <f>VLOOKUP($E400,'08 Pres Raw'!A:B,2,FALSE)</f>
        <v>Port Lions</v>
      </c>
    </row>
    <row r="401" spans="1:7" x14ac:dyDescent="0.3">
      <c r="A401" t="s">
        <v>566</v>
      </c>
      <c r="B401" t="s">
        <v>49</v>
      </c>
      <c r="C401" t="e">
        <f>(VLOOKUP($A401,VTD!C:F,4,FALSE))</f>
        <v>#N/A</v>
      </c>
      <c r="E401" s="2" t="s">
        <v>784</v>
      </c>
      <c r="F401" s="2" t="s">
        <v>2767</v>
      </c>
      <c r="G401" t="str">
        <f>VLOOKUP($E401,'08 Pres Raw'!A:B,2,FALSE)</f>
        <v>Flats</v>
      </c>
    </row>
    <row r="402" spans="1:7" x14ac:dyDescent="0.3">
      <c r="C402" t="e">
        <f>(VLOOKUP($A402,VTD!C:F,4,FALSE))</f>
        <v>#N/A</v>
      </c>
      <c r="E402" s="2" t="s">
        <v>796</v>
      </c>
      <c r="F402" s="2" t="s">
        <v>2771</v>
      </c>
      <c r="G402" t="str">
        <f>VLOOKUP($E402,'08 Pres Raw'!A:B,2,FALSE)</f>
        <v>Ouzinkie</v>
      </c>
    </row>
    <row r="403" spans="1:7" x14ac:dyDescent="0.3">
      <c r="A403" t="s">
        <v>567</v>
      </c>
      <c r="B403" t="s">
        <v>568</v>
      </c>
      <c r="C403" t="str">
        <f>(VLOOKUP($A403,VTD!C:F,4,FALSE))</f>
        <v>East Dowling Precinct</v>
      </c>
      <c r="E403" s="2" t="s">
        <v>955</v>
      </c>
      <c r="F403" s="2" t="s">
        <v>2776</v>
      </c>
      <c r="G403" t="str">
        <f>VLOOKUP($E403,'08 Pres Raw'!A:B,2,FALSE)</f>
        <v>Pitkas Point</v>
      </c>
    </row>
    <row r="404" spans="1:7" x14ac:dyDescent="0.3">
      <c r="A404" t="s">
        <v>569</v>
      </c>
      <c r="B404" t="s">
        <v>570</v>
      </c>
      <c r="C404" t="str">
        <f>(VLOOKUP($A404,VTD!C:F,4,FALSE))</f>
        <v>Far North Bicentennial Precinct</v>
      </c>
      <c r="E404" s="2" t="s">
        <v>941</v>
      </c>
      <c r="F404" s="2" t="s">
        <v>2780</v>
      </c>
      <c r="G404" t="str">
        <f>VLOOKUP($E404,'08 Pres Raw'!A:B,2,FALSE)</f>
        <v>Kotlik</v>
      </c>
    </row>
    <row r="405" spans="1:7" x14ac:dyDescent="0.3">
      <c r="A405" t="s">
        <v>571</v>
      </c>
      <c r="B405" t="s">
        <v>572</v>
      </c>
      <c r="C405" t="str">
        <f>(VLOOKUP($A405,VTD!C:F,4,FALSE))</f>
        <v>Midtown No. 1 Precinct</v>
      </c>
      <c r="E405" s="2" t="s">
        <v>939</v>
      </c>
      <c r="F405" s="2" t="s">
        <v>2784</v>
      </c>
      <c r="G405" t="str">
        <f>VLOOKUP($E405,'08 Pres Raw'!A:B,2,FALSE)</f>
        <v>Hooper Bay</v>
      </c>
    </row>
    <row r="406" spans="1:7" x14ac:dyDescent="0.3">
      <c r="A406" t="s">
        <v>573</v>
      </c>
      <c r="B406" t="s">
        <v>574</v>
      </c>
      <c r="C406" t="str">
        <f>(VLOOKUP($A406,VTD!C:F,4,FALSE))</f>
        <v>Midtown No. 2 Precinct</v>
      </c>
      <c r="E406" s="2" t="s">
        <v>927</v>
      </c>
      <c r="F406" s="2" t="s">
        <v>2788</v>
      </c>
      <c r="G406" t="str">
        <f>VLOOKUP($E406,'08 Pres Raw'!A:B,2,FALSE)</f>
        <v>Chevak</v>
      </c>
    </row>
    <row r="407" spans="1:7" x14ac:dyDescent="0.3">
      <c r="A407" t="s">
        <v>575</v>
      </c>
      <c r="B407" t="s">
        <v>576</v>
      </c>
      <c r="C407" t="str">
        <f>(VLOOKUP($A407,VTD!C:F,4,FALSE))</f>
        <v>Midtown No. 3 Precinct</v>
      </c>
      <c r="E407" s="2" t="s">
        <v>959</v>
      </c>
      <c r="F407" s="2" t="s">
        <v>2792</v>
      </c>
      <c r="G407" t="str">
        <f>VLOOKUP($E407,'08 Pres Raw'!A:B,2,FALSE)</f>
        <v>Scammon Bay</v>
      </c>
    </row>
    <row r="408" spans="1:7" x14ac:dyDescent="0.3">
      <c r="A408" t="s">
        <v>577</v>
      </c>
      <c r="B408" t="s">
        <v>578</v>
      </c>
      <c r="C408" t="str">
        <f>(VLOOKUP($A408,VTD!C:F,4,FALSE))</f>
        <v>Taku Precinct</v>
      </c>
      <c r="E408" s="2" t="s">
        <v>951</v>
      </c>
      <c r="F408" s="2" t="s">
        <v>2796</v>
      </c>
      <c r="G408" t="str">
        <f>VLOOKUP($E408,'08 Pres Raw'!A:B,2,FALSE)</f>
        <v>Nunam Iqua</v>
      </c>
    </row>
    <row r="409" spans="1:7" x14ac:dyDescent="0.3">
      <c r="A409" t="s">
        <v>579</v>
      </c>
      <c r="B409" t="s">
        <v>580</v>
      </c>
      <c r="C409" t="str">
        <f>(VLOOKUP($A409,VTD!C:F,4,FALSE))</f>
        <v>Tudor Precinct</v>
      </c>
      <c r="E409" s="2" t="s">
        <v>922</v>
      </c>
      <c r="F409" s="2" t="s">
        <v>2800</v>
      </c>
      <c r="G409" t="str">
        <f>VLOOKUP($E409,'08 Pres Raw'!A:B,2,FALSE)</f>
        <v>Alakanuk</v>
      </c>
    </row>
    <row r="410" spans="1:7" x14ac:dyDescent="0.3">
      <c r="A410" t="s">
        <v>581</v>
      </c>
      <c r="B410" t="s">
        <v>41</v>
      </c>
      <c r="C410" t="e">
        <f>(VLOOKUP($A410,VTD!C:F,4,FALSE))</f>
        <v>#N/A</v>
      </c>
      <c r="E410" s="2" t="s">
        <v>933</v>
      </c>
      <c r="F410" s="2" t="s">
        <v>2804</v>
      </c>
      <c r="G410" t="str">
        <f>VLOOKUP($E410,'08 Pres Raw'!A:B,2,FALSE)</f>
        <v>Emmonak</v>
      </c>
    </row>
    <row r="411" spans="1:7" x14ac:dyDescent="0.3">
      <c r="A411" t="s">
        <v>581</v>
      </c>
      <c r="B411" t="s">
        <v>44</v>
      </c>
      <c r="C411" t="e">
        <f>(VLOOKUP($A411,VTD!C:F,4,FALSE))</f>
        <v>#N/A</v>
      </c>
      <c r="E411" s="2" t="s">
        <v>953</v>
      </c>
      <c r="F411" s="2" t="s">
        <v>2808</v>
      </c>
      <c r="G411" t="str">
        <f>VLOOKUP($E411,'08 Pres Raw'!A:B,2,FALSE)</f>
        <v>Pilot Station</v>
      </c>
    </row>
    <row r="412" spans="1:7" x14ac:dyDescent="0.3">
      <c r="A412" t="s">
        <v>581</v>
      </c>
      <c r="B412" t="s">
        <v>46</v>
      </c>
      <c r="C412" t="e">
        <f>(VLOOKUP($A412,VTD!C:F,4,FALSE))</f>
        <v>#N/A</v>
      </c>
      <c r="E412" s="2" t="s">
        <v>945</v>
      </c>
      <c r="F412" s="2" t="s">
        <v>2812</v>
      </c>
      <c r="G412" t="str">
        <f>VLOOKUP($E412,'08 Pres Raw'!A:B,2,FALSE)</f>
        <v>Mountain Village</v>
      </c>
    </row>
    <row r="413" spans="1:7" x14ac:dyDescent="0.3">
      <c r="A413" t="s">
        <v>582</v>
      </c>
      <c r="B413" t="s">
        <v>49</v>
      </c>
      <c r="C413" t="e">
        <f>(VLOOKUP($A413,VTD!C:F,4,FALSE))</f>
        <v>#N/A</v>
      </c>
      <c r="E413" s="2" t="s">
        <v>158</v>
      </c>
      <c r="F413" s="2" t="s">
        <v>2816</v>
      </c>
      <c r="G413" t="str">
        <f>VLOOKUP($E413,'08 Pres Raw'!A:B,2,FALSE)</f>
        <v>Aniak</v>
      </c>
    </row>
    <row r="414" spans="1:7" x14ac:dyDescent="0.3">
      <c r="C414" t="e">
        <f>(VLOOKUP($A414,VTD!C:F,4,FALSE))</f>
        <v>#N/A</v>
      </c>
      <c r="E414" s="2" t="s">
        <v>229</v>
      </c>
      <c r="F414" s="2" t="s">
        <v>2820</v>
      </c>
      <c r="G414" t="str">
        <f>VLOOKUP($E414,'08 Pres Raw'!A:B,2,FALSE)</f>
        <v>Russian Mission</v>
      </c>
    </row>
    <row r="415" spans="1:7" x14ac:dyDescent="0.3">
      <c r="A415" t="s">
        <v>583</v>
      </c>
      <c r="B415" t="s">
        <v>584</v>
      </c>
      <c r="C415" t="str">
        <f>(VLOOKUP($A415,VTD!C:F,4,FALSE))</f>
        <v>Arctic Precinct</v>
      </c>
      <c r="E415" s="2" t="s">
        <v>210</v>
      </c>
      <c r="F415" s="2" t="s">
        <v>2824</v>
      </c>
      <c r="G415" t="str">
        <f>VLOOKUP($E415,'08 Pres Raw'!A:B,2,FALSE)</f>
        <v>Marshall</v>
      </c>
    </row>
    <row r="416" spans="1:7" x14ac:dyDescent="0.3">
      <c r="A416" t="s">
        <v>585</v>
      </c>
      <c r="B416" t="s">
        <v>586</v>
      </c>
      <c r="C416" t="str">
        <f>(VLOOKUP($A416,VTD!C:F,4,FALSE))</f>
        <v>Conners Lake Precinct</v>
      </c>
      <c r="E416" s="2" t="s">
        <v>963</v>
      </c>
      <c r="F416" s="2" t="s">
        <v>2828</v>
      </c>
      <c r="G416" t="str">
        <f>VLOOKUP($E416,'08 Pres Raw'!A:B,2,FALSE)</f>
        <v>St. Mary's</v>
      </c>
    </row>
    <row r="417" spans="1:7" x14ac:dyDescent="0.3">
      <c r="A417" t="s">
        <v>587</v>
      </c>
      <c r="B417" t="s">
        <v>588</v>
      </c>
      <c r="C417" t="str">
        <f>(VLOOKUP($A417,VTD!C:F,4,FALSE))</f>
        <v>Northwood Precinct</v>
      </c>
      <c r="E417" s="2" t="s">
        <v>115</v>
      </c>
      <c r="F417" s="2" t="s">
        <v>2833</v>
      </c>
      <c r="G417" t="str">
        <f>VLOOKUP($E417,'08 Pres Raw'!A:B,2,FALSE)</f>
        <v>Angoon</v>
      </c>
    </row>
    <row r="418" spans="1:7" x14ac:dyDescent="0.3">
      <c r="A418" t="s">
        <v>589</v>
      </c>
      <c r="B418" t="s">
        <v>590</v>
      </c>
      <c r="C418" t="str">
        <f>(VLOOKUP($A418,VTD!C:F,4,FALSE))</f>
        <v>Spenard No. 1 Precinct</v>
      </c>
      <c r="E418" s="2" t="s">
        <v>64</v>
      </c>
      <c r="F418" s="2" t="s">
        <v>2837</v>
      </c>
      <c r="G418" t="str">
        <f>VLOOKUP($E418,'08 Pres Raw'!A:B,2,FALSE)</f>
        <v>Petersburg/Kupreanof</v>
      </c>
    </row>
    <row r="419" spans="1:7" x14ac:dyDescent="0.3">
      <c r="A419" t="s">
        <v>591</v>
      </c>
      <c r="B419" t="s">
        <v>592</v>
      </c>
      <c r="C419" t="str">
        <f>(VLOOKUP($A419,VTD!C:F,4,FALSE))</f>
        <v>Spenard No. 2 Precinct</v>
      </c>
      <c r="E419" s="2" t="s">
        <v>72</v>
      </c>
      <c r="F419" s="2" t="s">
        <v>2841</v>
      </c>
      <c r="G419" t="str">
        <f>VLOOKUP($E419,'08 Pres Raw'!A:B,2,FALSE)</f>
        <v>Port Alexander</v>
      </c>
    </row>
    <row r="420" spans="1:7" x14ac:dyDescent="0.3">
      <c r="A420" t="s">
        <v>593</v>
      </c>
      <c r="B420" t="s">
        <v>594</v>
      </c>
      <c r="C420" t="str">
        <f>(VLOOKUP($A420,VTD!C:F,4,FALSE))</f>
        <v>Spenard No. 3 Precinct</v>
      </c>
      <c r="E420" s="2" t="s">
        <v>133</v>
      </c>
      <c r="F420" s="2" t="s">
        <v>2845</v>
      </c>
      <c r="G420" t="str">
        <f>VLOOKUP($E420,'08 Pres Raw'!A:B,2,FALSE)</f>
        <v>Kake</v>
      </c>
    </row>
    <row r="421" spans="1:7" x14ac:dyDescent="0.3">
      <c r="A421" t="s">
        <v>595</v>
      </c>
      <c r="B421" t="s">
        <v>596</v>
      </c>
      <c r="C421" t="str">
        <f>(VLOOKUP($A421,VTD!C:F,4,FALSE))</f>
        <v>Westchester No. 1 Precinct</v>
      </c>
      <c r="E421" s="2" t="s">
        <v>35</v>
      </c>
      <c r="F421" s="2" t="s">
        <v>2850</v>
      </c>
      <c r="G421" t="str">
        <f>VLOOKUP($E421,'08 Pres Raw'!A:B,2,FALSE)</f>
        <v>Thorne Bay</v>
      </c>
    </row>
    <row r="422" spans="1:7" x14ac:dyDescent="0.3">
      <c r="A422" t="s">
        <v>597</v>
      </c>
      <c r="B422" t="s">
        <v>598</v>
      </c>
      <c r="C422" t="str">
        <f>(VLOOKUP($A422,VTD!C:F,4,FALSE))</f>
        <v>Willowcrest No. 1 Precinct</v>
      </c>
      <c r="E422" s="2" t="s">
        <v>141</v>
      </c>
      <c r="F422" s="2" t="s">
        <v>2854</v>
      </c>
      <c r="G422" t="str">
        <f>VLOOKUP($E422,'08 Pres Raw'!A:B,2,FALSE)</f>
        <v>Metlakatla</v>
      </c>
    </row>
    <row r="423" spans="1:7" x14ac:dyDescent="0.3">
      <c r="A423" t="s">
        <v>599</v>
      </c>
      <c r="B423" t="s">
        <v>600</v>
      </c>
      <c r="C423" t="str">
        <f>(VLOOKUP($A423,VTD!C:F,4,FALSE))</f>
        <v>Willowcrest No. 2 Precinct</v>
      </c>
      <c r="E423" s="2" t="s">
        <v>115</v>
      </c>
      <c r="F423" s="2" t="s">
        <v>2833</v>
      </c>
      <c r="G423" t="str">
        <f>VLOOKUP($E423,'08 Pres Raw'!A:B,2,FALSE)</f>
        <v>Angoon</v>
      </c>
    </row>
    <row r="424" spans="1:7" x14ac:dyDescent="0.3">
      <c r="A424" t="s">
        <v>601</v>
      </c>
      <c r="B424" t="s">
        <v>41</v>
      </c>
      <c r="C424" t="e">
        <f>(VLOOKUP($A424,VTD!C:F,4,FALSE))</f>
        <v>#N/A</v>
      </c>
      <c r="E424" s="2" t="s">
        <v>25</v>
      </c>
      <c r="F424" s="2" t="s">
        <v>2861</v>
      </c>
      <c r="G424" t="str">
        <f>VLOOKUP($E424,'08 Pres Raw'!A:B,2,FALSE)</f>
        <v>Ketchikan No. 3</v>
      </c>
    </row>
    <row r="425" spans="1:7" x14ac:dyDescent="0.3">
      <c r="A425" t="s">
        <v>601</v>
      </c>
      <c r="B425" t="s">
        <v>44</v>
      </c>
      <c r="C425" t="e">
        <f>(VLOOKUP($A425,VTD!C:F,4,FALSE))</f>
        <v>#N/A</v>
      </c>
      <c r="E425" s="2" t="s">
        <v>23</v>
      </c>
      <c r="F425" s="2" t="s">
        <v>2865</v>
      </c>
      <c r="G425" t="str">
        <f>VLOOKUP($E425,'08 Pres Raw'!A:B,2,FALSE)</f>
        <v>Ketchikan No. 2</v>
      </c>
    </row>
    <row r="426" spans="1:7" x14ac:dyDescent="0.3">
      <c r="A426" t="s">
        <v>601</v>
      </c>
      <c r="B426" t="s">
        <v>46</v>
      </c>
      <c r="C426" t="e">
        <f>(VLOOKUP($A426,VTD!C:F,4,FALSE))</f>
        <v>#N/A</v>
      </c>
      <c r="E426" s="2" t="s">
        <v>31</v>
      </c>
      <c r="F426" s="2" t="s">
        <v>2869</v>
      </c>
      <c r="G426" t="str">
        <f>VLOOKUP($E426,'08 Pres Raw'!A:B,2,FALSE)</f>
        <v>Saxman</v>
      </c>
    </row>
    <row r="427" spans="1:7" x14ac:dyDescent="0.3">
      <c r="A427" t="s">
        <v>602</v>
      </c>
      <c r="B427" t="s">
        <v>49</v>
      </c>
      <c r="C427" t="e">
        <f>(VLOOKUP($A427,VTD!C:F,4,FALSE))</f>
        <v>#N/A</v>
      </c>
      <c r="E427" s="2" t="s">
        <v>20</v>
      </c>
      <c r="F427" s="2" t="s">
        <v>2873</v>
      </c>
      <c r="G427" t="str">
        <f>VLOOKUP($E427,'08 Pres Raw'!A:B,2,FALSE)</f>
        <v>Ketchikan No. 1</v>
      </c>
    </row>
    <row r="428" spans="1:7" x14ac:dyDescent="0.3">
      <c r="C428" t="e">
        <f>(VLOOKUP($A428,VTD!C:F,4,FALSE))</f>
        <v>#N/A</v>
      </c>
      <c r="E428" s="2" t="s">
        <v>27</v>
      </c>
      <c r="F428" s="2" t="s">
        <v>2877</v>
      </c>
      <c r="G428" t="str">
        <f>VLOOKUP($E428,'08 Pres Raw'!A:B,2,FALSE)</f>
        <v>North Tongass No. 1</v>
      </c>
    </row>
    <row r="429" spans="1:7" x14ac:dyDescent="0.3">
      <c r="A429" t="s">
        <v>603</v>
      </c>
      <c r="B429" t="s">
        <v>604</v>
      </c>
      <c r="C429" t="str">
        <f>(VLOOKUP($A429,VTD!C:F,4,FALSE))</f>
        <v>Inlet View No. 1 Precinct</v>
      </c>
      <c r="E429" s="2" t="s">
        <v>33</v>
      </c>
      <c r="F429" s="2" t="s">
        <v>2881</v>
      </c>
      <c r="G429" t="str">
        <f>VLOOKUP($E429,'08 Pres Raw'!A:B,2,FALSE)</f>
        <v>South Tongass</v>
      </c>
    </row>
    <row r="430" spans="1:7" x14ac:dyDescent="0.3">
      <c r="A430" t="s">
        <v>605</v>
      </c>
      <c r="B430" t="s">
        <v>606</v>
      </c>
      <c r="C430" t="str">
        <f>(VLOOKUP($A430,VTD!C:F,4,FALSE))</f>
        <v>Inlet View No. 2 Precinct</v>
      </c>
      <c r="E430" s="2" t="s">
        <v>29</v>
      </c>
      <c r="F430" s="2" t="s">
        <v>2885</v>
      </c>
      <c r="G430" t="str">
        <f>VLOOKUP($E430,'08 Pres Raw'!A:B,2,FALSE)</f>
        <v>North Tongass No. 2</v>
      </c>
    </row>
    <row r="431" spans="1:7" x14ac:dyDescent="0.3">
      <c r="A431" t="s">
        <v>607</v>
      </c>
      <c r="B431" t="s">
        <v>608</v>
      </c>
      <c r="C431" t="str">
        <f>(VLOOKUP($A431,VTD!C:F,4,FALSE))</f>
        <v>Lake Hood Precinct</v>
      </c>
      <c r="E431" s="2" t="s">
        <v>143</v>
      </c>
      <c r="F431" s="2" t="s">
        <v>2890</v>
      </c>
      <c r="G431" t="str">
        <f>VLOOKUP($E431,'08 Pres Raw'!A:B,2,FALSE)</f>
        <v>Skagway</v>
      </c>
    </row>
    <row r="432" spans="1:7" x14ac:dyDescent="0.3">
      <c r="A432" t="s">
        <v>609</v>
      </c>
      <c r="B432" t="s">
        <v>610</v>
      </c>
      <c r="C432" t="str">
        <f>(VLOOKUP($A432,VTD!C:F,4,FALSE))</f>
        <v>Lake Spenard Precinct</v>
      </c>
      <c r="E432" s="2" t="s">
        <v>858</v>
      </c>
      <c r="F432" s="2" t="s">
        <v>2895</v>
      </c>
      <c r="G432" t="str">
        <f>VLOOKUP($E432,'08 Pres Raw'!A:B,2,FALSE)</f>
        <v>St. Paul Island</v>
      </c>
    </row>
    <row r="433" spans="1:7" x14ac:dyDescent="0.3">
      <c r="A433" t="s">
        <v>611</v>
      </c>
      <c r="B433" t="s">
        <v>612</v>
      </c>
      <c r="C433" t="str">
        <f>(VLOOKUP($A433,VTD!C:F,4,FALSE))</f>
        <v>Turnagain No. 1 Precinct</v>
      </c>
      <c r="E433" s="2" t="s">
        <v>856</v>
      </c>
      <c r="F433" s="2" t="s">
        <v>2899</v>
      </c>
      <c r="G433" t="str">
        <f>VLOOKUP($E433,'08 Pres Raw'!A:B,2,FALSE)</f>
        <v>St. George Island</v>
      </c>
    </row>
    <row r="434" spans="1:7" x14ac:dyDescent="0.3">
      <c r="A434" t="s">
        <v>613</v>
      </c>
      <c r="B434" t="s">
        <v>614</v>
      </c>
      <c r="C434" t="str">
        <f>(VLOOKUP($A434,VTD!C:F,4,FALSE))</f>
        <v>Turnagain No. 2 Precinct</v>
      </c>
      <c r="E434" s="2" t="s">
        <v>824</v>
      </c>
      <c r="F434" s="2" t="s">
        <v>2903</v>
      </c>
      <c r="G434" t="str">
        <f>VLOOKUP($E434,'08 Pres Raw'!A:B,2,FALSE)</f>
        <v>Aleutians #2</v>
      </c>
    </row>
    <row r="435" spans="1:7" x14ac:dyDescent="0.3">
      <c r="A435" t="s">
        <v>615</v>
      </c>
      <c r="B435" t="s">
        <v>616</v>
      </c>
      <c r="C435" t="str">
        <f>(VLOOKUP($A435,VTD!C:F,4,FALSE))</f>
        <v>Turnagain No. 3 Precinct</v>
      </c>
      <c r="E435" s="2" t="s">
        <v>821</v>
      </c>
      <c r="F435" s="2" t="s">
        <v>2907</v>
      </c>
      <c r="G435" t="str">
        <f>VLOOKUP($E435,'08 Pres Raw'!A:B,2,FALSE)</f>
        <v>Aleutians #1</v>
      </c>
    </row>
    <row r="436" spans="1:7" x14ac:dyDescent="0.3">
      <c r="A436" t="s">
        <v>617</v>
      </c>
      <c r="B436" t="s">
        <v>618</v>
      </c>
      <c r="C436" t="str">
        <f>(VLOOKUP($A436,VTD!C:F,4,FALSE))</f>
        <v>Turnagain No. 4 Precinct</v>
      </c>
      <c r="E436" s="2" t="s">
        <v>38</v>
      </c>
      <c r="F436" s="2" t="s">
        <v>2912</v>
      </c>
      <c r="G436" t="str">
        <f>VLOOKUP($E436,'08 Pres Raw'!A:B,2,FALSE)</f>
        <v>Coffman Cove</v>
      </c>
    </row>
    <row r="437" spans="1:7" x14ac:dyDescent="0.3">
      <c r="A437" t="s">
        <v>619</v>
      </c>
      <c r="B437" t="s">
        <v>620</v>
      </c>
      <c r="C437" t="str">
        <f>(VLOOKUP($A437,VTD!C:F,4,FALSE))</f>
        <v>Westchester No. 2 Precinct</v>
      </c>
      <c r="E437" s="2" t="s">
        <v>131</v>
      </c>
      <c r="F437" s="2" t="s">
        <v>2916</v>
      </c>
      <c r="G437" t="str">
        <f>VLOOKUP($E437,'08 Pres Raw'!A:B,2,FALSE)</f>
        <v>Hydaburg</v>
      </c>
    </row>
    <row r="438" spans="1:7" x14ac:dyDescent="0.3">
      <c r="A438" t="s">
        <v>621</v>
      </c>
      <c r="B438" t="s">
        <v>41</v>
      </c>
      <c r="C438" t="e">
        <f>(VLOOKUP($A438,VTD!C:F,4,FALSE))</f>
        <v>#N/A</v>
      </c>
      <c r="E438" s="2" t="s">
        <v>115</v>
      </c>
      <c r="F438" s="2" t="s">
        <v>2833</v>
      </c>
      <c r="G438" t="str">
        <f>VLOOKUP($E438,'08 Pres Raw'!A:B,2,FALSE)</f>
        <v>Angoon</v>
      </c>
    </row>
    <row r="439" spans="1:7" x14ac:dyDescent="0.3">
      <c r="A439" t="s">
        <v>621</v>
      </c>
      <c r="B439" t="s">
        <v>44</v>
      </c>
      <c r="C439" t="e">
        <f>(VLOOKUP($A439,VTD!C:F,4,FALSE))</f>
        <v>#N/A</v>
      </c>
      <c r="E439" s="2" t="s">
        <v>141</v>
      </c>
      <c r="F439" s="2" t="s">
        <v>2923</v>
      </c>
      <c r="G439" t="str">
        <f>VLOOKUP($E439,'08 Pres Raw'!A:B,2,FALSE)</f>
        <v>Metlakatla</v>
      </c>
    </row>
    <row r="440" spans="1:7" x14ac:dyDescent="0.3">
      <c r="A440" t="s">
        <v>621</v>
      </c>
      <c r="B440" t="s">
        <v>46</v>
      </c>
      <c r="C440" t="e">
        <f>(VLOOKUP($A440,VTD!C:F,4,FALSE))</f>
        <v>#N/A</v>
      </c>
      <c r="E440" s="2" t="s">
        <v>35</v>
      </c>
      <c r="F440" s="2" t="s">
        <v>2927</v>
      </c>
      <c r="G440" t="str">
        <f>VLOOKUP($E440,'08 Pres Raw'!A:B,2,FALSE)</f>
        <v>Thorne Bay</v>
      </c>
    </row>
    <row r="441" spans="1:7" x14ac:dyDescent="0.3">
      <c r="A441" t="s">
        <v>622</v>
      </c>
      <c r="B441" t="s">
        <v>49</v>
      </c>
      <c r="C441" t="e">
        <f>(VLOOKUP($A441,VTD!C:F,4,FALSE))</f>
        <v>#N/A</v>
      </c>
      <c r="E441" s="2" t="s">
        <v>135</v>
      </c>
      <c r="F441" s="2" t="s">
        <v>2931</v>
      </c>
      <c r="G441" t="str">
        <f>VLOOKUP($E441,'08 Pres Raw'!A:B,2,FALSE)</f>
        <v>Kasaan</v>
      </c>
    </row>
    <row r="442" spans="1:7" x14ac:dyDescent="0.3">
      <c r="C442" t="e">
        <f>(VLOOKUP($A442,VTD!C:F,4,FALSE))</f>
        <v>#N/A</v>
      </c>
      <c r="E442" s="2" t="s">
        <v>120</v>
      </c>
      <c r="F442" s="2" t="s">
        <v>2935</v>
      </c>
      <c r="G442" t="str">
        <f>VLOOKUP($E442,'08 Pres Raw'!A:B,2,FALSE)</f>
        <v>Craig</v>
      </c>
    </row>
    <row r="443" spans="1:7" x14ac:dyDescent="0.3">
      <c r="A443" t="s">
        <v>623</v>
      </c>
      <c r="B443" t="s">
        <v>624</v>
      </c>
      <c r="C443" t="str">
        <f>(VLOOKUP($A443,VTD!C:F,4,FALSE))</f>
        <v>Dimond No. 1 Precinct</v>
      </c>
      <c r="E443" s="2" t="s">
        <v>137</v>
      </c>
      <c r="F443" s="2" t="s">
        <v>2939</v>
      </c>
      <c r="G443" t="str">
        <f>VLOOKUP($E443,'08 Pres Raw'!A:B,2,FALSE)</f>
        <v>Klawock</v>
      </c>
    </row>
    <row r="444" spans="1:7" x14ac:dyDescent="0.3">
      <c r="A444" t="s">
        <v>625</v>
      </c>
      <c r="B444" t="s">
        <v>626</v>
      </c>
      <c r="C444" t="str">
        <f>(VLOOKUP($A444,VTD!C:F,4,FALSE))</f>
        <v>Jewel Lake No. 1 Precinct</v>
      </c>
      <c r="E444" s="2" t="s">
        <v>55</v>
      </c>
      <c r="F444" s="2" t="s">
        <v>2944</v>
      </c>
      <c r="G444" t="str">
        <f>VLOOKUP($E444,'08 Pres Raw'!A:B,2,FALSE)</f>
        <v>Sitka No. 1</v>
      </c>
    </row>
    <row r="445" spans="1:7" x14ac:dyDescent="0.3">
      <c r="A445" t="s">
        <v>627</v>
      </c>
      <c r="B445" t="s">
        <v>628</v>
      </c>
      <c r="C445" t="str">
        <f>(VLOOKUP($A445,VTD!C:F,4,FALSE))</f>
        <v>Kincaid Precinct</v>
      </c>
      <c r="E445" s="2" t="s">
        <v>62</v>
      </c>
      <c r="F445" s="2" t="s">
        <v>2948</v>
      </c>
      <c r="G445" t="str">
        <f>VLOOKUP($E445,'08 Pres Raw'!A:B,2,FALSE)</f>
        <v>Sawmill Creek</v>
      </c>
    </row>
    <row r="446" spans="1:7" x14ac:dyDescent="0.3">
      <c r="A446" t="s">
        <v>629</v>
      </c>
      <c r="B446" t="s">
        <v>630</v>
      </c>
      <c r="C446" t="str">
        <f>(VLOOKUP($A446,VTD!C:F,4,FALSE))</f>
        <v>Sand Lake No. 1 Precinct</v>
      </c>
      <c r="E446" s="2" t="s">
        <v>58</v>
      </c>
      <c r="F446" s="2" t="s">
        <v>2952</v>
      </c>
      <c r="G446" t="str">
        <f>VLOOKUP($E446,'08 Pres Raw'!A:B,2,FALSE)</f>
        <v>Sitka No, 2</v>
      </c>
    </row>
    <row r="447" spans="1:7" x14ac:dyDescent="0.3">
      <c r="A447" t="s">
        <v>631</v>
      </c>
      <c r="B447" t="s">
        <v>632</v>
      </c>
      <c r="C447" t="str">
        <f>(VLOOKUP($A447,VTD!C:F,4,FALSE))</f>
        <v>Sand Lake No. 2 Precinct</v>
      </c>
      <c r="E447" s="2" t="s">
        <v>60</v>
      </c>
      <c r="F447" s="2" t="s">
        <v>2956</v>
      </c>
      <c r="G447" t="str">
        <f>VLOOKUP($E447,'08 Pres Raw'!A:B,2,FALSE)</f>
        <v>Halibut Point</v>
      </c>
    </row>
    <row r="448" spans="1:7" x14ac:dyDescent="0.3">
      <c r="A448" t="s">
        <v>633</v>
      </c>
      <c r="B448" t="s">
        <v>634</v>
      </c>
      <c r="C448" t="str">
        <f>(VLOOKUP($A448,VTD!C:F,4,FALSE))</f>
        <v>Sand Lake No. 3 Precinct</v>
      </c>
      <c r="E448" s="2" t="s">
        <v>137</v>
      </c>
      <c r="F448" s="2" t="s">
        <v>2961</v>
      </c>
      <c r="G448" t="str">
        <f>VLOOKUP($E448,'08 Pres Raw'!A:B,2,FALSE)</f>
        <v>Klawock</v>
      </c>
    </row>
    <row r="449" spans="1:7" x14ac:dyDescent="0.3">
      <c r="A449" t="s">
        <v>635</v>
      </c>
      <c r="B449" t="s">
        <v>41</v>
      </c>
      <c r="C449" t="e">
        <f>(VLOOKUP($A449,VTD!C:F,4,FALSE))</f>
        <v>#N/A</v>
      </c>
      <c r="E449" s="2" t="s">
        <v>115</v>
      </c>
      <c r="F449" s="2" t="s">
        <v>2833</v>
      </c>
      <c r="G449" t="str">
        <f>VLOOKUP($E449,'08 Pres Raw'!A:B,2,FALSE)</f>
        <v>Angoon</v>
      </c>
    </row>
    <row r="450" spans="1:7" x14ac:dyDescent="0.3">
      <c r="A450" t="s">
        <v>635</v>
      </c>
      <c r="B450" t="s">
        <v>44</v>
      </c>
      <c r="C450" t="e">
        <f>(VLOOKUP($A450,VTD!C:F,4,FALSE))</f>
        <v>#N/A</v>
      </c>
      <c r="E450" s="2" t="s">
        <v>35</v>
      </c>
      <c r="F450" s="2" t="s">
        <v>2968</v>
      </c>
      <c r="G450" t="str">
        <f>VLOOKUP($E450,'08 Pres Raw'!A:B,2,FALSE)</f>
        <v>Thorne Bay</v>
      </c>
    </row>
    <row r="451" spans="1:7" x14ac:dyDescent="0.3">
      <c r="A451" t="s">
        <v>635</v>
      </c>
      <c r="B451" t="s">
        <v>46</v>
      </c>
      <c r="C451" t="e">
        <f>(VLOOKUP($A451,VTD!C:F,4,FALSE))</f>
        <v>#N/A</v>
      </c>
      <c r="E451" s="2" t="s">
        <v>67</v>
      </c>
      <c r="F451" s="2" t="s">
        <v>2972</v>
      </c>
      <c r="G451" t="str">
        <f>VLOOKUP($E451,'08 Pres Raw'!A:B,2,FALSE)</f>
        <v>Wrangell</v>
      </c>
    </row>
    <row r="452" spans="1:7" x14ac:dyDescent="0.3">
      <c r="A452" t="s">
        <v>636</v>
      </c>
      <c r="B452" t="s">
        <v>49</v>
      </c>
      <c r="C452" t="e">
        <f>(VLOOKUP($A452,VTD!C:F,4,FALSE))</f>
        <v>#N/A</v>
      </c>
      <c r="E452" s="2" t="s">
        <v>139</v>
      </c>
      <c r="F452" s="2" t="s">
        <v>2977</v>
      </c>
      <c r="G452" t="str">
        <f>VLOOKUP($E452,'08 Pres Raw'!A:B,2,FALSE)</f>
        <v>Klukwan</v>
      </c>
    </row>
    <row r="453" spans="1:7" x14ac:dyDescent="0.3">
      <c r="C453" t="e">
        <f>(VLOOKUP($A453,VTD!C:F,4,FALSE))</f>
        <v>#N/A</v>
      </c>
      <c r="E453" s="2" t="s">
        <v>147</v>
      </c>
      <c r="F453" s="2" t="s">
        <v>2981</v>
      </c>
      <c r="G453" t="str">
        <f>VLOOKUP($E453,'08 Pres Raw'!A:B,2,FALSE)</f>
        <v>Tenakee</v>
      </c>
    </row>
    <row r="454" spans="1:7" x14ac:dyDescent="0.3">
      <c r="A454" t="s">
        <v>637</v>
      </c>
      <c r="B454" t="s">
        <v>638</v>
      </c>
      <c r="C454" t="str">
        <f>(VLOOKUP($A454,VTD!C:F,4,FALSE))</f>
        <v>Bay Shore Precinct</v>
      </c>
      <c r="E454" s="2" t="s">
        <v>69</v>
      </c>
      <c r="F454" s="2" t="s">
        <v>2985</v>
      </c>
      <c r="G454" t="str">
        <f>VLOOKUP($E454,'08 Pres Raw'!A:B,2,FALSE)</f>
        <v>Pelican/Elfin</v>
      </c>
    </row>
    <row r="455" spans="1:7" x14ac:dyDescent="0.3">
      <c r="A455" t="s">
        <v>639</v>
      </c>
      <c r="B455" t="s">
        <v>640</v>
      </c>
      <c r="C455" t="str">
        <f>(VLOOKUP($A455,VTD!C:F,4,FALSE))</f>
        <v>Campbell Lake Precinct</v>
      </c>
      <c r="E455" s="2" t="s">
        <v>122</v>
      </c>
      <c r="F455" s="2" t="s">
        <v>2989</v>
      </c>
      <c r="G455" t="str">
        <f>VLOOKUP($E455,'08 Pres Raw'!A:B,2,FALSE)</f>
        <v>Gustavus</v>
      </c>
    </row>
    <row r="456" spans="1:7" x14ac:dyDescent="0.3">
      <c r="A456" t="s">
        <v>641</v>
      </c>
      <c r="B456" t="s">
        <v>642</v>
      </c>
      <c r="C456" t="str">
        <f>(VLOOKUP($A456,VTD!C:F,4,FALSE))</f>
        <v>Jewel Lake No. 2 Precinct</v>
      </c>
      <c r="E456" s="2" t="s">
        <v>115</v>
      </c>
      <c r="F456" s="2" t="s">
        <v>2833</v>
      </c>
      <c r="G456" t="str">
        <f>VLOOKUP($E456,'08 Pres Raw'!A:B,2,FALSE)</f>
        <v>Angoon</v>
      </c>
    </row>
    <row r="457" spans="1:7" x14ac:dyDescent="0.3">
      <c r="A457" t="s">
        <v>643</v>
      </c>
      <c r="B457" t="s">
        <v>644</v>
      </c>
      <c r="C457" t="str">
        <f>(VLOOKUP($A457,VTD!C:F,4,FALSE))</f>
        <v>Klatt No. 1 Precinct</v>
      </c>
      <c r="E457" s="2" t="s">
        <v>129</v>
      </c>
      <c r="F457" s="2" t="s">
        <v>2996</v>
      </c>
      <c r="G457" t="str">
        <f>VLOOKUP($E457,'08 Pres Raw'!A:B,2,FALSE)</f>
        <v>Hoonah</v>
      </c>
    </row>
    <row r="458" spans="1:7" x14ac:dyDescent="0.3">
      <c r="A458" t="s">
        <v>645</v>
      </c>
      <c r="B458" t="s">
        <v>646</v>
      </c>
      <c r="C458" t="str">
        <f>(VLOOKUP($A458,VTD!C:F,4,FALSE))</f>
        <v>Oceanview No. 1 Precinct</v>
      </c>
    </row>
    <row r="459" spans="1:7" x14ac:dyDescent="0.3">
      <c r="A459" t="s">
        <v>647</v>
      </c>
      <c r="B459" t="s">
        <v>648</v>
      </c>
      <c r="C459" t="str">
        <f>(VLOOKUP($A459,VTD!C:F,4,FALSE))</f>
        <v>Southport Precinct</v>
      </c>
    </row>
    <row r="460" spans="1:7" x14ac:dyDescent="0.3">
      <c r="A460" t="s">
        <v>649</v>
      </c>
      <c r="B460" t="s">
        <v>41</v>
      </c>
      <c r="C460" t="e">
        <f>(VLOOKUP($A460,VTD!C:F,4,FALSE))</f>
        <v>#N/A</v>
      </c>
    </row>
    <row r="461" spans="1:7" x14ac:dyDescent="0.3">
      <c r="A461" t="s">
        <v>649</v>
      </c>
      <c r="B461" t="s">
        <v>44</v>
      </c>
      <c r="C461" t="e">
        <f>(VLOOKUP($A461,VTD!C:F,4,FALSE))</f>
        <v>#N/A</v>
      </c>
    </row>
    <row r="462" spans="1:7" x14ac:dyDescent="0.3">
      <c r="A462" t="s">
        <v>649</v>
      </c>
      <c r="B462" t="s">
        <v>46</v>
      </c>
      <c r="C462" t="e">
        <f>(VLOOKUP($A462,VTD!C:F,4,FALSE))</f>
        <v>#N/A</v>
      </c>
    </row>
    <row r="463" spans="1:7" x14ac:dyDescent="0.3">
      <c r="A463" t="s">
        <v>650</v>
      </c>
      <c r="B463" t="s">
        <v>49</v>
      </c>
      <c r="C463" t="e">
        <f>(VLOOKUP($A463,VTD!C:F,4,FALSE))</f>
        <v>#N/A</v>
      </c>
    </row>
    <row r="464" spans="1:7" x14ac:dyDescent="0.3">
      <c r="C464" t="e">
        <f>(VLOOKUP($A464,VTD!C:F,4,FALSE))</f>
        <v>#N/A</v>
      </c>
    </row>
    <row r="465" spans="1:3" x14ac:dyDescent="0.3">
      <c r="A465" t="s">
        <v>651</v>
      </c>
      <c r="B465" t="s">
        <v>652</v>
      </c>
      <c r="C465" t="str">
        <f>(VLOOKUP($A465,VTD!C:F,4,FALSE))</f>
        <v>Campbell Creek No. 1 Precinct</v>
      </c>
    </row>
    <row r="466" spans="1:3" x14ac:dyDescent="0.3">
      <c r="A466" t="s">
        <v>653</v>
      </c>
      <c r="B466" t="s">
        <v>654</v>
      </c>
      <c r="C466" t="str">
        <f>(VLOOKUP($A466,VTD!C:F,4,FALSE))</f>
        <v>Campbell Creek No. 2 Precinct</v>
      </c>
    </row>
    <row r="467" spans="1:3" x14ac:dyDescent="0.3">
      <c r="A467" t="s">
        <v>655</v>
      </c>
      <c r="B467" t="s">
        <v>656</v>
      </c>
      <c r="C467" t="str">
        <f>(VLOOKUP($A467,VTD!C:F,4,FALSE))</f>
        <v>Campbell Creek No. 3 Precinct</v>
      </c>
    </row>
    <row r="468" spans="1:3" x14ac:dyDescent="0.3">
      <c r="A468" t="s">
        <v>657</v>
      </c>
      <c r="B468" t="s">
        <v>658</v>
      </c>
      <c r="C468" t="str">
        <f>(VLOOKUP($A468,VTD!C:F,4,FALSE))</f>
        <v>Dimond No. 2 Precinct</v>
      </c>
    </row>
    <row r="469" spans="1:3" x14ac:dyDescent="0.3">
      <c r="A469" t="s">
        <v>659</v>
      </c>
      <c r="B469" t="s">
        <v>660</v>
      </c>
      <c r="C469" t="str">
        <f>(VLOOKUP($A469,VTD!C:F,4,FALSE))</f>
        <v>Dimond No. 3 Precinct</v>
      </c>
    </row>
    <row r="470" spans="1:3" x14ac:dyDescent="0.3">
      <c r="A470" t="s">
        <v>661</v>
      </c>
      <c r="B470" t="s">
        <v>662</v>
      </c>
      <c r="C470" t="str">
        <f>(VLOOKUP($A470,VTD!C:F,4,FALSE))</f>
        <v>Independence Park No. 1 Precinct</v>
      </c>
    </row>
    <row r="471" spans="1:3" x14ac:dyDescent="0.3">
      <c r="A471" t="s">
        <v>663</v>
      </c>
      <c r="B471" t="s">
        <v>664</v>
      </c>
      <c r="C471" t="str">
        <f>(VLOOKUP($A471,VTD!C:F,4,FALSE))</f>
        <v>Independence Park No. 2 Precinct</v>
      </c>
    </row>
    <row r="472" spans="1:3" x14ac:dyDescent="0.3">
      <c r="A472" t="s">
        <v>665</v>
      </c>
      <c r="B472" t="s">
        <v>41</v>
      </c>
      <c r="C472" t="e">
        <f>(VLOOKUP($A472,VTD!C:F,4,FALSE))</f>
        <v>#N/A</v>
      </c>
    </row>
    <row r="473" spans="1:3" x14ac:dyDescent="0.3">
      <c r="A473" t="s">
        <v>665</v>
      </c>
      <c r="B473" t="s">
        <v>44</v>
      </c>
      <c r="C473" t="e">
        <f>(VLOOKUP($A473,VTD!C:F,4,FALSE))</f>
        <v>#N/A</v>
      </c>
    </row>
    <row r="474" spans="1:3" x14ac:dyDescent="0.3">
      <c r="A474" t="s">
        <v>665</v>
      </c>
      <c r="B474" t="s">
        <v>46</v>
      </c>
      <c r="C474" t="e">
        <f>(VLOOKUP($A474,VTD!C:F,4,FALSE))</f>
        <v>#N/A</v>
      </c>
    </row>
    <row r="475" spans="1:3" x14ac:dyDescent="0.3">
      <c r="A475" t="s">
        <v>666</v>
      </c>
      <c r="B475" t="s">
        <v>49</v>
      </c>
      <c r="C475" t="e">
        <f>(VLOOKUP($A475,VTD!C:F,4,FALSE))</f>
        <v>#N/A</v>
      </c>
    </row>
    <row r="476" spans="1:3" x14ac:dyDescent="0.3">
      <c r="C476" t="e">
        <f>(VLOOKUP($A476,VTD!C:F,4,FALSE))</f>
        <v>#N/A</v>
      </c>
    </row>
    <row r="477" spans="1:3" x14ac:dyDescent="0.3">
      <c r="A477" t="s">
        <v>667</v>
      </c>
      <c r="B477" t="s">
        <v>668</v>
      </c>
      <c r="C477" t="str">
        <f>(VLOOKUP($A477,VTD!C:F,4,FALSE))</f>
        <v>Abbott Loop No. 1 Precinct</v>
      </c>
    </row>
    <row r="478" spans="1:3" x14ac:dyDescent="0.3">
      <c r="A478" t="s">
        <v>669</v>
      </c>
      <c r="B478" t="s">
        <v>670</v>
      </c>
      <c r="C478" t="str">
        <f>(VLOOKUP($A478,VTD!C:F,4,FALSE))</f>
        <v>Abbott Loop No. 2 Precinct</v>
      </c>
    </row>
    <row r="479" spans="1:3" x14ac:dyDescent="0.3">
      <c r="A479" t="s">
        <v>671</v>
      </c>
      <c r="B479" t="s">
        <v>672</v>
      </c>
      <c r="C479" t="str">
        <f>(VLOOKUP($A479,VTD!C:F,4,FALSE))</f>
        <v>Abbott Loop No. 3 Precinct</v>
      </c>
    </row>
    <row r="480" spans="1:3" x14ac:dyDescent="0.3">
      <c r="A480" t="s">
        <v>673</v>
      </c>
      <c r="B480" t="s">
        <v>674</v>
      </c>
      <c r="C480" t="str">
        <f>(VLOOKUP($A480,VTD!C:F,4,FALSE))</f>
        <v>Abbott Loop No. 4 Precinct</v>
      </c>
    </row>
    <row r="481" spans="1:3" x14ac:dyDescent="0.3">
      <c r="A481" t="s">
        <v>675</v>
      </c>
      <c r="B481" t="s">
        <v>676</v>
      </c>
      <c r="C481" t="str">
        <f>(VLOOKUP($A481,VTD!C:F,4,FALSE))</f>
        <v>Laurel/Dowling Precinct</v>
      </c>
    </row>
    <row r="482" spans="1:3" x14ac:dyDescent="0.3">
      <c r="A482" t="s">
        <v>677</v>
      </c>
      <c r="B482" t="s">
        <v>678</v>
      </c>
      <c r="C482" t="str">
        <f>(VLOOKUP($A482,VTD!C:F,4,FALSE))</f>
        <v>Lore No. 1 Precinct</v>
      </c>
    </row>
    <row r="483" spans="1:3" x14ac:dyDescent="0.3">
      <c r="A483" t="s">
        <v>679</v>
      </c>
      <c r="B483" t="s">
        <v>680</v>
      </c>
      <c r="C483" t="str">
        <f>(VLOOKUP($A483,VTD!C:F,4,FALSE))</f>
        <v>Lore No. 2 Precinct</v>
      </c>
    </row>
    <row r="484" spans="1:3" x14ac:dyDescent="0.3">
      <c r="A484" t="s">
        <v>681</v>
      </c>
      <c r="B484" t="s">
        <v>41</v>
      </c>
      <c r="C484" t="e">
        <f>(VLOOKUP($A484,VTD!C:F,4,FALSE))</f>
        <v>#N/A</v>
      </c>
    </row>
    <row r="485" spans="1:3" x14ac:dyDescent="0.3">
      <c r="A485" t="s">
        <v>681</v>
      </c>
      <c r="B485" t="s">
        <v>44</v>
      </c>
      <c r="C485" t="e">
        <f>(VLOOKUP($A485,VTD!C:F,4,FALSE))</f>
        <v>#N/A</v>
      </c>
    </row>
    <row r="486" spans="1:3" x14ac:dyDescent="0.3">
      <c r="A486" t="s">
        <v>681</v>
      </c>
      <c r="B486" t="s">
        <v>46</v>
      </c>
      <c r="C486" t="e">
        <f>(VLOOKUP($A486,VTD!C:F,4,FALSE))</f>
        <v>#N/A</v>
      </c>
    </row>
    <row r="487" spans="1:3" x14ac:dyDescent="0.3">
      <c r="A487" t="s">
        <v>682</v>
      </c>
      <c r="B487" t="s">
        <v>49</v>
      </c>
      <c r="C487" t="e">
        <f>(VLOOKUP($A487,VTD!C:F,4,FALSE))</f>
        <v>#N/A</v>
      </c>
    </row>
    <row r="488" spans="1:3" x14ac:dyDescent="0.3">
      <c r="C488" t="e">
        <f>(VLOOKUP($A488,VTD!C:F,4,FALSE))</f>
        <v>#N/A</v>
      </c>
    </row>
    <row r="489" spans="1:3" x14ac:dyDescent="0.3">
      <c r="A489" t="s">
        <v>683</v>
      </c>
      <c r="B489" t="s">
        <v>684</v>
      </c>
      <c r="C489" t="str">
        <f>(VLOOKUP($A489,VTD!C:F,4,FALSE))</f>
        <v>Huffman No. 1 Precinct</v>
      </c>
    </row>
    <row r="490" spans="1:3" x14ac:dyDescent="0.3">
      <c r="A490" t="s">
        <v>685</v>
      </c>
      <c r="B490" t="s">
        <v>686</v>
      </c>
      <c r="C490" t="str">
        <f>(VLOOKUP($A490,VTD!C:F,4,FALSE))</f>
        <v>Huffman No. 2 Precinct</v>
      </c>
    </row>
    <row r="491" spans="1:3" x14ac:dyDescent="0.3">
      <c r="A491" t="s">
        <v>687</v>
      </c>
      <c r="B491" t="s">
        <v>688</v>
      </c>
      <c r="C491" t="str">
        <f>(VLOOKUP($A491,VTD!C:F,4,FALSE))</f>
        <v>Huffman No. 3 Precinct</v>
      </c>
    </row>
    <row r="492" spans="1:3" x14ac:dyDescent="0.3">
      <c r="A492" t="s">
        <v>689</v>
      </c>
      <c r="B492" t="s">
        <v>690</v>
      </c>
      <c r="C492" t="str">
        <f>(VLOOKUP($A492,VTD!C:F,4,FALSE))</f>
        <v>Huffman No. 4 Precinct</v>
      </c>
    </row>
    <row r="493" spans="1:3" x14ac:dyDescent="0.3">
      <c r="A493" t="s">
        <v>691</v>
      </c>
      <c r="B493" t="s">
        <v>692</v>
      </c>
      <c r="C493" t="str">
        <f>(VLOOKUP($A493,VTD!C:F,4,FALSE))</f>
        <v>Huffman No. 5 Precinct</v>
      </c>
    </row>
    <row r="494" spans="1:3" x14ac:dyDescent="0.3">
      <c r="A494" t="s">
        <v>693</v>
      </c>
      <c r="B494" t="s">
        <v>694</v>
      </c>
      <c r="C494" t="str">
        <f>(VLOOKUP($A494,VTD!C:F,4,FALSE))</f>
        <v>Huffman No. 6 Precinct</v>
      </c>
    </row>
    <row r="495" spans="1:3" x14ac:dyDescent="0.3">
      <c r="A495" t="s">
        <v>695</v>
      </c>
      <c r="B495" t="s">
        <v>696</v>
      </c>
      <c r="C495" t="str">
        <f>(VLOOKUP($A495,VTD!C:F,4,FALSE))</f>
        <v>Huffman No. 7 Precinct</v>
      </c>
    </row>
    <row r="496" spans="1:3" x14ac:dyDescent="0.3">
      <c r="A496" t="s">
        <v>697</v>
      </c>
      <c r="B496" t="s">
        <v>698</v>
      </c>
      <c r="C496" t="str">
        <f>(VLOOKUP($A496,VTD!C:F,4,FALSE))</f>
        <v>Huffman No. 8 Precinct</v>
      </c>
    </row>
    <row r="497" spans="1:3" x14ac:dyDescent="0.3">
      <c r="A497" t="s">
        <v>699</v>
      </c>
      <c r="B497" t="s">
        <v>41</v>
      </c>
      <c r="C497" t="e">
        <f>(VLOOKUP($A497,VTD!C:F,4,FALSE))</f>
        <v>#N/A</v>
      </c>
    </row>
    <row r="498" spans="1:3" x14ac:dyDescent="0.3">
      <c r="A498" t="s">
        <v>699</v>
      </c>
      <c r="B498" t="s">
        <v>44</v>
      </c>
      <c r="C498" t="e">
        <f>(VLOOKUP($A498,VTD!C:F,4,FALSE))</f>
        <v>#N/A</v>
      </c>
    </row>
    <row r="499" spans="1:3" x14ac:dyDescent="0.3">
      <c r="A499" t="s">
        <v>699</v>
      </c>
      <c r="B499" t="s">
        <v>46</v>
      </c>
      <c r="C499" t="e">
        <f>(VLOOKUP($A499,VTD!C:F,4,FALSE))</f>
        <v>#N/A</v>
      </c>
    </row>
    <row r="500" spans="1:3" x14ac:dyDescent="0.3">
      <c r="A500" t="s">
        <v>700</v>
      </c>
      <c r="B500" t="s">
        <v>49</v>
      </c>
      <c r="C500" t="e">
        <f>(VLOOKUP($A500,VTD!C:F,4,FALSE))</f>
        <v>#N/A</v>
      </c>
    </row>
    <row r="501" spans="1:3" x14ac:dyDescent="0.3">
      <c r="C501" t="e">
        <f>(VLOOKUP($A501,VTD!C:F,4,FALSE))</f>
        <v>#N/A</v>
      </c>
    </row>
    <row r="502" spans="1:3" x14ac:dyDescent="0.3">
      <c r="A502" t="s">
        <v>701</v>
      </c>
      <c r="B502" t="s">
        <v>702</v>
      </c>
      <c r="C502" t="str">
        <f>(VLOOKUP($A502,VTD!C:F,4,FALSE))</f>
        <v>Bear Valley Precinct</v>
      </c>
    </row>
    <row r="503" spans="1:3" x14ac:dyDescent="0.3">
      <c r="A503" t="s">
        <v>703</v>
      </c>
      <c r="B503" t="s">
        <v>704</v>
      </c>
      <c r="C503" t="str">
        <f>(VLOOKUP($A503,VTD!C:F,4,FALSE))</f>
        <v>Centennial Park Precinct</v>
      </c>
    </row>
    <row r="504" spans="1:3" x14ac:dyDescent="0.3">
      <c r="A504" t="s">
        <v>705</v>
      </c>
      <c r="B504" t="s">
        <v>706</v>
      </c>
      <c r="C504" t="str">
        <f>(VLOOKUP($A504,VTD!C:F,4,FALSE))</f>
        <v>Chugach Park No. 1 Precinct</v>
      </c>
    </row>
    <row r="505" spans="1:3" x14ac:dyDescent="0.3">
      <c r="A505" t="s">
        <v>707</v>
      </c>
      <c r="B505" t="s">
        <v>708</v>
      </c>
      <c r="C505" t="str">
        <f>(VLOOKUP($A505,VTD!C:F,4,FALSE))</f>
        <v>Chugach Park No. 2 Precinct</v>
      </c>
    </row>
    <row r="506" spans="1:3" x14ac:dyDescent="0.3">
      <c r="A506" t="s">
        <v>709</v>
      </c>
      <c r="B506" t="s">
        <v>710</v>
      </c>
      <c r="C506" t="str">
        <f>(VLOOKUP($A506,VTD!C:F,4,FALSE))</f>
        <v>Girdwood Precinct</v>
      </c>
    </row>
    <row r="507" spans="1:3" x14ac:dyDescent="0.3">
      <c r="A507" t="s">
        <v>711</v>
      </c>
      <c r="B507" t="s">
        <v>712</v>
      </c>
      <c r="C507" t="str">
        <f>(VLOOKUP($A507,VTD!C:F,4,FALSE))</f>
        <v>Golden View Precinct</v>
      </c>
    </row>
    <row r="508" spans="1:3" x14ac:dyDescent="0.3">
      <c r="A508" t="s">
        <v>713</v>
      </c>
      <c r="B508" t="s">
        <v>714</v>
      </c>
      <c r="C508" t="str">
        <f>(VLOOKUP($A508,VTD!C:F,4,FALSE))</f>
        <v>Hiland Precinct</v>
      </c>
    </row>
    <row r="509" spans="1:3" x14ac:dyDescent="0.3">
      <c r="A509" t="s">
        <v>715</v>
      </c>
      <c r="B509" t="s">
        <v>716</v>
      </c>
      <c r="C509" t="str">
        <f>(VLOOKUP($A509,VTD!C:F,4,FALSE))</f>
        <v>Hope Precinct</v>
      </c>
    </row>
    <row r="510" spans="1:3" x14ac:dyDescent="0.3">
      <c r="A510" t="s">
        <v>717</v>
      </c>
      <c r="B510" t="s">
        <v>718</v>
      </c>
      <c r="C510" t="str">
        <f>(VLOOKUP($A510,VTD!C:F,4,FALSE))</f>
        <v>Indian Precinct</v>
      </c>
    </row>
    <row r="511" spans="1:3" x14ac:dyDescent="0.3">
      <c r="A511" t="s">
        <v>719</v>
      </c>
      <c r="B511" t="s">
        <v>720</v>
      </c>
      <c r="C511" t="str">
        <f>(VLOOKUP($A511,VTD!C:F,4,FALSE))</f>
        <v>Rabbit Creek Precinct</v>
      </c>
    </row>
    <row r="512" spans="1:3" x14ac:dyDescent="0.3">
      <c r="A512" t="s">
        <v>721</v>
      </c>
      <c r="B512" t="s">
        <v>722</v>
      </c>
      <c r="C512" t="str">
        <f>(VLOOKUP($A512,VTD!C:F,4,FALSE))</f>
        <v>Stuckagain Heights Precinct</v>
      </c>
    </row>
    <row r="513" spans="1:3" x14ac:dyDescent="0.3">
      <c r="A513" t="s">
        <v>723</v>
      </c>
      <c r="B513" t="s">
        <v>724</v>
      </c>
      <c r="C513" t="str">
        <f>(VLOOKUP($A513,VTD!C:F,4,FALSE))</f>
        <v>Whittier Precinct</v>
      </c>
    </row>
    <row r="514" spans="1:3" x14ac:dyDescent="0.3">
      <c r="A514" t="s">
        <v>725</v>
      </c>
      <c r="B514" t="s">
        <v>41</v>
      </c>
      <c r="C514" t="e">
        <f>(VLOOKUP($A514,VTD!C:F,4,FALSE))</f>
        <v>#N/A</v>
      </c>
    </row>
    <row r="515" spans="1:3" x14ac:dyDescent="0.3">
      <c r="A515" t="s">
        <v>725</v>
      </c>
      <c r="B515" t="s">
        <v>44</v>
      </c>
      <c r="C515" t="e">
        <f>(VLOOKUP($A515,VTD!C:F,4,FALSE))</f>
        <v>#N/A</v>
      </c>
    </row>
    <row r="516" spans="1:3" x14ac:dyDescent="0.3">
      <c r="A516" t="s">
        <v>725</v>
      </c>
      <c r="B516" t="s">
        <v>46</v>
      </c>
      <c r="C516" t="e">
        <f>(VLOOKUP($A516,VTD!C:F,4,FALSE))</f>
        <v>#N/A</v>
      </c>
    </row>
    <row r="517" spans="1:3" x14ac:dyDescent="0.3">
      <c r="A517" t="s">
        <v>726</v>
      </c>
      <c r="B517" t="s">
        <v>49</v>
      </c>
      <c r="C517" t="e">
        <f>(VLOOKUP($A517,VTD!C:F,4,FALSE))</f>
        <v>#N/A</v>
      </c>
    </row>
    <row r="518" spans="1:3" x14ac:dyDescent="0.3">
      <c r="A518" t="s">
        <v>727</v>
      </c>
      <c r="B518" t="s">
        <v>52</v>
      </c>
      <c r="C518" t="e">
        <f>(VLOOKUP($A518,VTD!C:F,4,FALSE))</f>
        <v>#N/A</v>
      </c>
    </row>
    <row r="519" spans="1:3" x14ac:dyDescent="0.3">
      <c r="A519" t="s">
        <v>727</v>
      </c>
      <c r="B519" t="s">
        <v>52</v>
      </c>
      <c r="C519" t="e">
        <f>(VLOOKUP($A519,VTD!C:F,4,FALSE))</f>
        <v>#N/A</v>
      </c>
    </row>
    <row r="520" spans="1:3" x14ac:dyDescent="0.3">
      <c r="A520" t="s">
        <v>727</v>
      </c>
      <c r="B520" t="s">
        <v>52</v>
      </c>
      <c r="C520" t="e">
        <f>(VLOOKUP($A520,VTD!C:F,4,FALSE))</f>
        <v>#N/A</v>
      </c>
    </row>
    <row r="521" spans="1:3" x14ac:dyDescent="0.3">
      <c r="A521" t="s">
        <v>728</v>
      </c>
      <c r="B521" t="s">
        <v>54</v>
      </c>
      <c r="C521" t="e">
        <f>(VLOOKUP($A521,VTD!C:F,4,FALSE))</f>
        <v>#N/A</v>
      </c>
    </row>
    <row r="522" spans="1:3" x14ac:dyDescent="0.3">
      <c r="A522" t="s">
        <v>728</v>
      </c>
      <c r="B522" t="s">
        <v>54</v>
      </c>
      <c r="C522" t="e">
        <f>(VLOOKUP($A522,VTD!C:F,4,FALSE))</f>
        <v>#N/A</v>
      </c>
    </row>
    <row r="523" spans="1:3" x14ac:dyDescent="0.3">
      <c r="A523" t="s">
        <v>728</v>
      </c>
      <c r="B523" t="s">
        <v>54</v>
      </c>
      <c r="C523" t="e">
        <f>(VLOOKUP($A523,VTD!C:F,4,FALSE))</f>
        <v>#N/A</v>
      </c>
    </row>
    <row r="524" spans="1:3" x14ac:dyDescent="0.3">
      <c r="C524" t="e">
        <f>(VLOOKUP($A524,VTD!C:F,4,FALSE))</f>
        <v>#N/A</v>
      </c>
    </row>
    <row r="525" spans="1:3" x14ac:dyDescent="0.3">
      <c r="A525" t="s">
        <v>729</v>
      </c>
      <c r="B525" t="s">
        <v>170</v>
      </c>
      <c r="C525" t="str">
        <f>(VLOOKUP($A525,VTD!C:F,4,FALSE))</f>
        <v>Central Precinct</v>
      </c>
    </row>
    <row r="526" spans="1:3" x14ac:dyDescent="0.3">
      <c r="A526" t="s">
        <v>730</v>
      </c>
      <c r="B526" t="s">
        <v>731</v>
      </c>
      <c r="C526" t="str">
        <f>(VLOOKUP($A526,VTD!C:F,4,FALSE))</f>
        <v>Kenai No. 1 Precinct</v>
      </c>
    </row>
    <row r="527" spans="1:3" x14ac:dyDescent="0.3">
      <c r="A527" t="s">
        <v>732</v>
      </c>
      <c r="B527" t="s">
        <v>733</v>
      </c>
      <c r="C527" t="str">
        <f>(VLOOKUP($A527,VTD!C:F,4,FALSE))</f>
        <v>Kenai No. 2 Precinct</v>
      </c>
    </row>
    <row r="528" spans="1:3" x14ac:dyDescent="0.3">
      <c r="A528" t="s">
        <v>734</v>
      </c>
      <c r="B528" t="s">
        <v>735</v>
      </c>
      <c r="C528" t="str">
        <f>(VLOOKUP($A528,VTD!C:F,4,FALSE))</f>
        <v>Kenai No. 3 Precinct</v>
      </c>
    </row>
    <row r="529" spans="1:3" x14ac:dyDescent="0.3">
      <c r="A529" t="s">
        <v>736</v>
      </c>
      <c r="B529" t="s">
        <v>737</v>
      </c>
      <c r="C529" t="str">
        <f>(VLOOKUP($A529,VTD!C:F,4,FALSE))</f>
        <v>K-Beach Precinct</v>
      </c>
    </row>
    <row r="530" spans="1:3" x14ac:dyDescent="0.3">
      <c r="A530" t="s">
        <v>738</v>
      </c>
      <c r="B530" t="s">
        <v>739</v>
      </c>
      <c r="C530" t="str">
        <f>(VLOOKUP($A530,VTD!C:F,4,FALSE))</f>
        <v>Soldotna Precinct</v>
      </c>
    </row>
    <row r="531" spans="1:3" x14ac:dyDescent="0.3">
      <c r="A531" t="s">
        <v>15</v>
      </c>
      <c r="B531" t="s">
        <v>41</v>
      </c>
      <c r="C531" t="e">
        <f>(VLOOKUP($A531,VTD!C:F,4,FALSE))</f>
        <v>#N/A</v>
      </c>
    </row>
    <row r="532" spans="1:3" x14ac:dyDescent="0.3">
      <c r="A532" t="s">
        <v>15</v>
      </c>
      <c r="B532" t="s">
        <v>44</v>
      </c>
      <c r="C532" t="e">
        <f>(VLOOKUP($A532,VTD!C:F,4,FALSE))</f>
        <v>#N/A</v>
      </c>
    </row>
    <row r="533" spans="1:3" x14ac:dyDescent="0.3">
      <c r="A533" t="s">
        <v>15</v>
      </c>
      <c r="B533" t="s">
        <v>46</v>
      </c>
      <c r="C533" t="e">
        <f>(VLOOKUP($A533,VTD!C:F,4,FALSE))</f>
        <v>#N/A</v>
      </c>
    </row>
    <row r="534" spans="1:3" x14ac:dyDescent="0.3">
      <c r="A534" t="s">
        <v>740</v>
      </c>
      <c r="B534" t="s">
        <v>49</v>
      </c>
      <c r="C534" t="e">
        <f>(VLOOKUP($A534,VTD!C:F,4,FALSE))</f>
        <v>#N/A</v>
      </c>
    </row>
    <row r="535" spans="1:3" x14ac:dyDescent="0.3">
      <c r="C535" t="e">
        <f>(VLOOKUP($A535,VTD!C:F,4,FALSE))</f>
        <v>#N/A</v>
      </c>
    </row>
    <row r="536" spans="1:3" x14ac:dyDescent="0.3">
      <c r="A536" t="s">
        <v>741</v>
      </c>
      <c r="B536" t="s">
        <v>742</v>
      </c>
      <c r="C536" t="str">
        <f>(VLOOKUP($A536,VTD!C:F,4,FALSE))</f>
        <v>Funny River Precinct</v>
      </c>
    </row>
    <row r="537" spans="1:3" x14ac:dyDescent="0.3">
      <c r="A537" t="s">
        <v>743</v>
      </c>
      <c r="B537" t="s">
        <v>744</v>
      </c>
      <c r="C537" t="str">
        <f>(VLOOKUP($A537,VTD!C:F,4,FALSE))</f>
        <v>Kasilof Precinct</v>
      </c>
    </row>
    <row r="538" spans="1:3" x14ac:dyDescent="0.3">
      <c r="A538" t="s">
        <v>745</v>
      </c>
      <c r="B538" t="s">
        <v>746</v>
      </c>
      <c r="C538" t="str">
        <f>(VLOOKUP($A538,VTD!C:F,4,FALSE))</f>
        <v>Mackey Lake Precinct</v>
      </c>
    </row>
    <row r="539" spans="1:3" x14ac:dyDescent="0.3">
      <c r="A539" t="s">
        <v>747</v>
      </c>
      <c r="B539" t="s">
        <v>748</v>
      </c>
      <c r="C539" t="str">
        <f>(VLOOKUP($A539,VTD!C:F,4,FALSE))</f>
        <v>Nikiski Precinct</v>
      </c>
    </row>
    <row r="540" spans="1:3" x14ac:dyDescent="0.3">
      <c r="A540" t="s">
        <v>749</v>
      </c>
      <c r="B540" t="s">
        <v>750</v>
      </c>
      <c r="C540" t="str">
        <f>(VLOOKUP($A540,VTD!C:F,4,FALSE))</f>
        <v>Ninilchik Precinct</v>
      </c>
    </row>
    <row r="541" spans="1:3" x14ac:dyDescent="0.3">
      <c r="A541" t="s">
        <v>751</v>
      </c>
      <c r="B541" t="s">
        <v>752</v>
      </c>
      <c r="C541" t="str">
        <f>(VLOOKUP($A541,VTD!C:F,4,FALSE))</f>
        <v>Salamatoff Precinct</v>
      </c>
    </row>
    <row r="542" spans="1:3" x14ac:dyDescent="0.3">
      <c r="A542" t="s">
        <v>753</v>
      </c>
      <c r="B542" t="s">
        <v>754</v>
      </c>
      <c r="C542" t="str">
        <f>(VLOOKUP($A542,VTD!C:F,4,FALSE))</f>
        <v>Sterling Precinct</v>
      </c>
    </row>
    <row r="543" spans="1:3" x14ac:dyDescent="0.3">
      <c r="A543" t="s">
        <v>755</v>
      </c>
      <c r="B543" t="s">
        <v>41</v>
      </c>
      <c r="C543" t="e">
        <f>(VLOOKUP($A543,VTD!C:F,4,FALSE))</f>
        <v>#N/A</v>
      </c>
    </row>
    <row r="544" spans="1:3" x14ac:dyDescent="0.3">
      <c r="A544" t="s">
        <v>755</v>
      </c>
      <c r="B544" t="s">
        <v>44</v>
      </c>
      <c r="C544" t="e">
        <f>(VLOOKUP($A544,VTD!C:F,4,FALSE))</f>
        <v>#N/A</v>
      </c>
    </row>
    <row r="545" spans="1:3" x14ac:dyDescent="0.3">
      <c r="A545" t="s">
        <v>755</v>
      </c>
      <c r="B545" t="s">
        <v>46</v>
      </c>
      <c r="C545" t="e">
        <f>(VLOOKUP($A545,VTD!C:F,4,FALSE))</f>
        <v>#N/A</v>
      </c>
    </row>
    <row r="546" spans="1:3" x14ac:dyDescent="0.3">
      <c r="A546" t="s">
        <v>756</v>
      </c>
      <c r="B546" t="s">
        <v>49</v>
      </c>
      <c r="C546" t="e">
        <f>(VLOOKUP($A546,VTD!C:F,4,FALSE))</f>
        <v>#N/A</v>
      </c>
    </row>
    <row r="547" spans="1:3" x14ac:dyDescent="0.3">
      <c r="C547" t="e">
        <f>(VLOOKUP($A547,VTD!C:F,4,FALSE))</f>
        <v>#N/A</v>
      </c>
    </row>
    <row r="548" spans="1:3" x14ac:dyDescent="0.3">
      <c r="A548" t="s">
        <v>757</v>
      </c>
      <c r="B548" t="s">
        <v>758</v>
      </c>
      <c r="C548" t="str">
        <f>(VLOOKUP($A548,VTD!C:F,4,FALSE))</f>
        <v>Homer No. 1 Precinct</v>
      </c>
    </row>
    <row r="549" spans="1:3" x14ac:dyDescent="0.3">
      <c r="A549" t="s">
        <v>759</v>
      </c>
      <c r="B549" t="s">
        <v>760</v>
      </c>
      <c r="C549" t="str">
        <f>(VLOOKUP($A549,VTD!C:F,4,FALSE))</f>
        <v>Homer No. 2 Precinct</v>
      </c>
    </row>
    <row r="550" spans="1:3" x14ac:dyDescent="0.3">
      <c r="A550" t="s">
        <v>761</v>
      </c>
      <c r="B550" t="s">
        <v>762</v>
      </c>
      <c r="C550" t="str">
        <f>(VLOOKUP($A550,VTD!C:F,4,FALSE))</f>
        <v>Anchor Point Precinct</v>
      </c>
    </row>
    <row r="551" spans="1:3" x14ac:dyDescent="0.3">
      <c r="A551" t="s">
        <v>763</v>
      </c>
      <c r="B551" t="s">
        <v>764</v>
      </c>
      <c r="C551" t="str">
        <f>(VLOOKUP($A551,VTD!C:F,4,FALSE))</f>
        <v>Bear Creek Precinct</v>
      </c>
    </row>
    <row r="552" spans="1:3" x14ac:dyDescent="0.3">
      <c r="A552" t="s">
        <v>765</v>
      </c>
      <c r="B552" t="s">
        <v>766</v>
      </c>
      <c r="C552" t="str">
        <f>(VLOOKUP($A552,VTD!C:F,4,FALSE))</f>
        <v>Cooper Landing Precinct</v>
      </c>
    </row>
    <row r="553" spans="1:3" x14ac:dyDescent="0.3">
      <c r="A553" t="s">
        <v>767</v>
      </c>
      <c r="B553" t="s">
        <v>768</v>
      </c>
      <c r="C553" t="str">
        <f>(VLOOKUP($A553,VTD!C:F,4,FALSE))</f>
        <v>Diamond Ridge Precinct</v>
      </c>
    </row>
    <row r="554" spans="1:3" x14ac:dyDescent="0.3">
      <c r="A554" t="s">
        <v>769</v>
      </c>
      <c r="B554" t="s">
        <v>770</v>
      </c>
      <c r="C554" t="str">
        <f>(VLOOKUP($A554,VTD!C:F,4,FALSE))</f>
        <v>Kachemak Bay Precinct</v>
      </c>
    </row>
    <row r="555" spans="1:3" x14ac:dyDescent="0.3">
      <c r="A555" t="s">
        <v>771</v>
      </c>
      <c r="B555" t="s">
        <v>772</v>
      </c>
      <c r="C555" t="str">
        <f>(VLOOKUP($A555,VTD!C:F,4,FALSE))</f>
        <v>Katchemak City/Fritz Creek Precinct</v>
      </c>
    </row>
    <row r="556" spans="1:3" x14ac:dyDescent="0.3">
      <c r="A556" t="s">
        <v>773</v>
      </c>
      <c r="B556" t="s">
        <v>774</v>
      </c>
      <c r="C556" t="str">
        <f>(VLOOKUP($A556,VTD!C:F,4,FALSE))</f>
        <v>Moose Pass Precinct</v>
      </c>
    </row>
    <row r="557" spans="1:3" x14ac:dyDescent="0.3">
      <c r="A557" t="s">
        <v>775</v>
      </c>
      <c r="B557" t="s">
        <v>776</v>
      </c>
      <c r="C557" t="str">
        <f>(VLOOKUP($A557,VTD!C:F,4,FALSE))</f>
        <v>Seldovia Precinct</v>
      </c>
    </row>
    <row r="558" spans="1:3" x14ac:dyDescent="0.3">
      <c r="A558" t="s">
        <v>777</v>
      </c>
      <c r="B558" t="s">
        <v>778</v>
      </c>
      <c r="C558" t="str">
        <f>(VLOOKUP($A558,VTD!C:F,4,FALSE))</f>
        <v>Seward Precinct</v>
      </c>
    </row>
    <row r="559" spans="1:3" x14ac:dyDescent="0.3">
      <c r="A559" t="s">
        <v>779</v>
      </c>
      <c r="B559" t="s">
        <v>41</v>
      </c>
      <c r="C559" t="e">
        <f>(VLOOKUP($A559,VTD!C:F,4,FALSE))</f>
        <v>#N/A</v>
      </c>
    </row>
    <row r="560" spans="1:3" x14ac:dyDescent="0.3">
      <c r="A560" t="s">
        <v>779</v>
      </c>
      <c r="B560" t="s">
        <v>44</v>
      </c>
      <c r="C560" t="e">
        <f>(VLOOKUP($A560,VTD!C:F,4,FALSE))</f>
        <v>#N/A</v>
      </c>
    </row>
    <row r="561" spans="1:3" x14ac:dyDescent="0.3">
      <c r="A561" t="s">
        <v>779</v>
      </c>
      <c r="B561" t="s">
        <v>46</v>
      </c>
      <c r="C561" t="e">
        <f>(VLOOKUP($A561,VTD!C:F,4,FALSE))</f>
        <v>#N/A</v>
      </c>
    </row>
    <row r="562" spans="1:3" x14ac:dyDescent="0.3">
      <c r="A562" t="s">
        <v>780</v>
      </c>
      <c r="B562" t="s">
        <v>49</v>
      </c>
      <c r="C562" t="e">
        <f>(VLOOKUP($A562,VTD!C:F,4,FALSE))</f>
        <v>#N/A</v>
      </c>
    </row>
    <row r="563" spans="1:3" x14ac:dyDescent="0.3">
      <c r="C563" t="e">
        <f>(VLOOKUP($A563,VTD!C:F,4,FALSE))</f>
        <v>#N/A</v>
      </c>
    </row>
    <row r="564" spans="1:3" x14ac:dyDescent="0.3">
      <c r="A564" t="s">
        <v>781</v>
      </c>
      <c r="B564" t="s">
        <v>782</v>
      </c>
      <c r="C564" t="str">
        <f>(VLOOKUP($A564,VTD!C:F,4,FALSE))</f>
        <v>Chiniak Precinct</v>
      </c>
    </row>
    <row r="565" spans="1:3" x14ac:dyDescent="0.3">
      <c r="A565" t="s">
        <v>784</v>
      </c>
      <c r="B565" t="s">
        <v>785</v>
      </c>
      <c r="C565" t="str">
        <f>(VLOOKUP($A565,VTD!C:F,4,FALSE))</f>
        <v>Flats Precinct</v>
      </c>
    </row>
    <row r="566" spans="1:3" x14ac:dyDescent="0.3">
      <c r="A566" t="s">
        <v>786</v>
      </c>
      <c r="B566" t="s">
        <v>787</v>
      </c>
      <c r="C566" t="str">
        <f>(VLOOKUP($A566,VTD!C:F,4,FALSE))</f>
        <v>Kodiak Island South Precinct</v>
      </c>
    </row>
    <row r="567" spans="1:3" x14ac:dyDescent="0.3">
      <c r="A567" t="s">
        <v>788</v>
      </c>
      <c r="B567" t="s">
        <v>789</v>
      </c>
      <c r="C567" t="str">
        <f>(VLOOKUP($A567,VTD!C:F,4,FALSE))</f>
        <v>Kodiak No. 1 Precinct</v>
      </c>
    </row>
    <row r="568" spans="1:3" x14ac:dyDescent="0.3">
      <c r="A568" t="s">
        <v>790</v>
      </c>
      <c r="B568" t="s">
        <v>791</v>
      </c>
      <c r="C568" t="str">
        <f>(VLOOKUP($A568,VTD!C:F,4,FALSE))</f>
        <v>Kodiak No. 2 Precinct</v>
      </c>
    </row>
    <row r="569" spans="1:3" x14ac:dyDescent="0.3">
      <c r="A569" t="s">
        <v>792</v>
      </c>
      <c r="B569" t="s">
        <v>793</v>
      </c>
      <c r="C569" t="str">
        <f>(VLOOKUP($A569,VTD!C:F,4,FALSE))</f>
        <v>Mission Road Precinct</v>
      </c>
    </row>
    <row r="570" spans="1:3" x14ac:dyDescent="0.3">
      <c r="A570" t="s">
        <v>794</v>
      </c>
      <c r="B570" t="s">
        <v>795</v>
      </c>
      <c r="C570" t="str">
        <f>(VLOOKUP($A570,VTD!C:F,4,FALSE))</f>
        <v>Old Harbor Precinct</v>
      </c>
    </row>
    <row r="571" spans="1:3" x14ac:dyDescent="0.3">
      <c r="A571" t="s">
        <v>796</v>
      </c>
      <c r="B571" t="s">
        <v>797</v>
      </c>
      <c r="C571" t="str">
        <f>(VLOOKUP($A571,VTD!C:F,4,FALSE))</f>
        <v>Ouzinkie Precinct</v>
      </c>
    </row>
    <row r="572" spans="1:3" x14ac:dyDescent="0.3">
      <c r="A572" t="s">
        <v>798</v>
      </c>
      <c r="B572" t="s">
        <v>799</v>
      </c>
      <c r="C572" t="str">
        <f>(VLOOKUP($A572,VTD!C:F,4,FALSE))</f>
        <v>Port Lions Precinct</v>
      </c>
    </row>
    <row r="573" spans="1:3" x14ac:dyDescent="0.3">
      <c r="A573" t="s">
        <v>800</v>
      </c>
      <c r="B573" t="s">
        <v>801</v>
      </c>
      <c r="C573" t="str">
        <f>(VLOOKUP($A573,VTD!C:F,4,FALSE))</f>
        <v>Iliamna/Newhalen Precinct</v>
      </c>
    </row>
    <row r="574" spans="1:3" x14ac:dyDescent="0.3">
      <c r="A574" t="s">
        <v>803</v>
      </c>
      <c r="B574" t="s">
        <v>804</v>
      </c>
      <c r="C574" t="str">
        <f>(VLOOKUP($A574,VTD!C:F,4,FALSE))</f>
        <v>Kokhanok/Igiugig Precinct</v>
      </c>
    </row>
    <row r="575" spans="1:3" x14ac:dyDescent="0.3">
      <c r="A575" t="s">
        <v>805</v>
      </c>
      <c r="B575" t="s">
        <v>806</v>
      </c>
      <c r="C575" t="str">
        <f>(VLOOKUP($A575,VTD!C:F,4,FALSE))</f>
        <v>Levelock Precinct</v>
      </c>
    </row>
    <row r="576" spans="1:3" x14ac:dyDescent="0.3">
      <c r="A576" t="s">
        <v>807</v>
      </c>
      <c r="B576" t="s">
        <v>808</v>
      </c>
      <c r="C576" t="str">
        <f>(VLOOKUP($A576,VTD!C:F,4,FALSE))</f>
        <v>Nondalton Precinct</v>
      </c>
    </row>
    <row r="577" spans="1:3" x14ac:dyDescent="0.3">
      <c r="A577" t="s">
        <v>809</v>
      </c>
      <c r="B577" t="s">
        <v>810</v>
      </c>
      <c r="C577" t="str">
        <f>(VLOOKUP($A577,VTD!C:F,4,FALSE))</f>
        <v>Pedro Bay Precinct</v>
      </c>
    </row>
    <row r="578" spans="1:3" x14ac:dyDescent="0.3">
      <c r="A578" t="s">
        <v>811</v>
      </c>
      <c r="B578" t="s">
        <v>41</v>
      </c>
      <c r="C578" t="e">
        <f>(VLOOKUP($A578,VTD!C:F,4,FALSE))</f>
        <v>#N/A</v>
      </c>
    </row>
    <row r="579" spans="1:3" x14ac:dyDescent="0.3">
      <c r="A579" t="s">
        <v>811</v>
      </c>
      <c r="B579" t="s">
        <v>44</v>
      </c>
      <c r="C579" t="e">
        <f>(VLOOKUP($A579,VTD!C:F,4,FALSE))</f>
        <v>#N/A</v>
      </c>
    </row>
    <row r="580" spans="1:3" x14ac:dyDescent="0.3">
      <c r="A580" t="s">
        <v>811</v>
      </c>
      <c r="B580" t="s">
        <v>46</v>
      </c>
      <c r="C580" t="e">
        <f>(VLOOKUP($A580,VTD!C:F,4,FALSE))</f>
        <v>#N/A</v>
      </c>
    </row>
    <row r="581" spans="1:3" x14ac:dyDescent="0.3">
      <c r="A581" t="s">
        <v>812</v>
      </c>
      <c r="B581" t="s">
        <v>49</v>
      </c>
      <c r="C581" t="e">
        <f>(VLOOKUP($A581,VTD!C:F,4,FALSE))</f>
        <v>#N/A</v>
      </c>
    </row>
    <row r="582" spans="1:3" x14ac:dyDescent="0.3">
      <c r="A582" t="s">
        <v>813</v>
      </c>
      <c r="B582" t="s">
        <v>52</v>
      </c>
      <c r="C582" t="e">
        <f>(VLOOKUP($A582,VTD!C:F,4,FALSE))</f>
        <v>#N/A</v>
      </c>
    </row>
    <row r="583" spans="1:3" x14ac:dyDescent="0.3">
      <c r="A583" t="s">
        <v>813</v>
      </c>
      <c r="B583" t="s">
        <v>52</v>
      </c>
      <c r="C583" t="e">
        <f>(VLOOKUP($A583,VTD!C:F,4,FALSE))</f>
        <v>#N/A</v>
      </c>
    </row>
    <row r="584" spans="1:3" x14ac:dyDescent="0.3">
      <c r="A584" t="s">
        <v>814</v>
      </c>
      <c r="B584" t="s">
        <v>54</v>
      </c>
      <c r="C584" t="e">
        <f>(VLOOKUP($A584,VTD!C:F,4,FALSE))</f>
        <v>#N/A</v>
      </c>
    </row>
    <row r="585" spans="1:3" x14ac:dyDescent="0.3">
      <c r="A585" t="s">
        <v>814</v>
      </c>
      <c r="B585" t="s">
        <v>54</v>
      </c>
      <c r="C585" t="e">
        <f>(VLOOKUP($A585,VTD!C:F,4,FALSE))</f>
        <v>#N/A</v>
      </c>
    </row>
    <row r="586" spans="1:3" x14ac:dyDescent="0.3">
      <c r="C586" t="e">
        <f>(VLOOKUP($A586,VTD!C:F,4,FALSE))</f>
        <v>#N/A</v>
      </c>
    </row>
    <row r="587" spans="1:3" x14ac:dyDescent="0.3">
      <c r="A587" t="s">
        <v>815</v>
      </c>
      <c r="B587" t="s">
        <v>816</v>
      </c>
      <c r="C587" t="str">
        <f>(VLOOKUP($A587,VTD!C:F,4,FALSE))</f>
        <v>Akutan Precinct</v>
      </c>
    </row>
    <row r="588" spans="1:3" x14ac:dyDescent="0.3">
      <c r="A588" t="s">
        <v>818</v>
      </c>
      <c r="B588" t="s">
        <v>819</v>
      </c>
      <c r="C588" t="str">
        <f>(VLOOKUP($A588,VTD!C:F,4,FALSE))</f>
        <v>Aleknagik Precinct</v>
      </c>
    </row>
    <row r="589" spans="1:3" x14ac:dyDescent="0.3">
      <c r="A589" t="s">
        <v>821</v>
      </c>
      <c r="B589" t="s">
        <v>822</v>
      </c>
      <c r="C589" t="str">
        <f>(VLOOKUP($A589,VTD!C:F,4,FALSE))</f>
        <v>Aleutians No. 1 Precinct</v>
      </c>
    </row>
    <row r="590" spans="1:3" x14ac:dyDescent="0.3">
      <c r="A590" t="s">
        <v>824</v>
      </c>
      <c r="B590" t="s">
        <v>825</v>
      </c>
      <c r="C590" t="str">
        <f>(VLOOKUP($A590,VTD!C:F,4,FALSE))</f>
        <v>Aleutians No. 2 Precinct</v>
      </c>
    </row>
    <row r="591" spans="1:3" x14ac:dyDescent="0.3">
      <c r="A591" t="s">
        <v>826</v>
      </c>
      <c r="B591" t="s">
        <v>827</v>
      </c>
      <c r="C591" t="str">
        <f>(VLOOKUP($A591,VTD!C:F,4,FALSE))</f>
        <v>Chignik Precinct</v>
      </c>
    </row>
    <row r="592" spans="1:3" x14ac:dyDescent="0.3">
      <c r="A592" t="s">
        <v>828</v>
      </c>
      <c r="B592" t="s">
        <v>829</v>
      </c>
      <c r="C592" t="str">
        <f>(VLOOKUP($A592,VTD!C:F,4,FALSE))</f>
        <v>Clarks Point Precinct</v>
      </c>
    </row>
    <row r="593" spans="1:3" x14ac:dyDescent="0.3">
      <c r="A593" t="s">
        <v>830</v>
      </c>
      <c r="B593" t="s">
        <v>831</v>
      </c>
      <c r="C593" t="str">
        <f>(VLOOKUP($A593,VTD!C:F,4,FALSE))</f>
        <v>Cold Bay Precinct</v>
      </c>
    </row>
    <row r="594" spans="1:3" x14ac:dyDescent="0.3">
      <c r="A594" t="s">
        <v>832</v>
      </c>
      <c r="B594" t="s">
        <v>820</v>
      </c>
      <c r="C594" t="str">
        <f>(VLOOKUP($A594,VTD!C:F,4,FALSE))</f>
        <v>Dillingham Precinct</v>
      </c>
    </row>
    <row r="595" spans="1:3" x14ac:dyDescent="0.3">
      <c r="A595" t="s">
        <v>833</v>
      </c>
      <c r="B595" t="s">
        <v>834</v>
      </c>
      <c r="C595" t="str">
        <f>(VLOOKUP($A595,VTD!C:F,4,FALSE))</f>
        <v>Egegik- Pilot Point Precinct</v>
      </c>
    </row>
    <row r="596" spans="1:3" x14ac:dyDescent="0.3">
      <c r="A596" t="s">
        <v>835</v>
      </c>
      <c r="B596" t="s">
        <v>836</v>
      </c>
      <c r="C596" t="str">
        <f>(VLOOKUP($A596,VTD!C:F,4,FALSE))</f>
        <v>Ekwok Precinct</v>
      </c>
    </row>
    <row r="597" spans="1:3" x14ac:dyDescent="0.3">
      <c r="A597" t="s">
        <v>837</v>
      </c>
      <c r="B597" t="s">
        <v>838</v>
      </c>
      <c r="C597" t="str">
        <f>(VLOOKUP($A597,VTD!C:F,4,FALSE))</f>
        <v>King Cove Precinct</v>
      </c>
    </row>
    <row r="598" spans="1:3" x14ac:dyDescent="0.3">
      <c r="A598" t="s">
        <v>839</v>
      </c>
      <c r="B598" t="s">
        <v>840</v>
      </c>
      <c r="C598" t="str">
        <f>(VLOOKUP($A598,VTD!C:F,4,FALSE))</f>
        <v>King Salmon Precinct</v>
      </c>
    </row>
    <row r="599" spans="1:3" x14ac:dyDescent="0.3">
      <c r="A599" t="s">
        <v>842</v>
      </c>
      <c r="B599" t="s">
        <v>843</v>
      </c>
      <c r="C599" t="str">
        <f>(VLOOKUP($A599,VTD!C:F,4,FALSE))</f>
        <v>Koliganek Precinct</v>
      </c>
    </row>
    <row r="600" spans="1:3" x14ac:dyDescent="0.3">
      <c r="A600" t="s">
        <v>844</v>
      </c>
      <c r="B600" t="s">
        <v>845</v>
      </c>
      <c r="C600" t="str">
        <f>(VLOOKUP($A600,VTD!C:F,4,FALSE))</f>
        <v>Manokotak Precinct</v>
      </c>
    </row>
    <row r="601" spans="1:3" x14ac:dyDescent="0.3">
      <c r="A601" t="s">
        <v>846</v>
      </c>
      <c r="B601" t="s">
        <v>847</v>
      </c>
      <c r="C601" t="str">
        <f>(VLOOKUP($A601,VTD!C:F,4,FALSE))</f>
        <v>Naknek Precinct</v>
      </c>
    </row>
    <row r="602" spans="1:3" x14ac:dyDescent="0.3">
      <c r="A602" t="s">
        <v>848</v>
      </c>
      <c r="B602" t="s">
        <v>849</v>
      </c>
      <c r="C602" t="str">
        <f>(VLOOKUP($A602,VTD!C:F,4,FALSE))</f>
        <v>New Stuyahok Precinct</v>
      </c>
    </row>
    <row r="603" spans="1:3" x14ac:dyDescent="0.3">
      <c r="A603" t="s">
        <v>850</v>
      </c>
      <c r="B603" t="s">
        <v>851</v>
      </c>
      <c r="C603" t="str">
        <f>(VLOOKUP($A603,VTD!C:F,4,FALSE))</f>
        <v>Port Heiden Precinct (Part; Also See Part In Lake And Peninsula Borough)</v>
      </c>
    </row>
    <row r="604" spans="1:3" x14ac:dyDescent="0.3">
      <c r="A604" t="s">
        <v>852</v>
      </c>
      <c r="B604" t="s">
        <v>853</v>
      </c>
      <c r="C604" t="str">
        <f>(VLOOKUP($A604,VTD!C:F,4,FALSE))</f>
        <v>Sand Point Precinct</v>
      </c>
    </row>
    <row r="605" spans="1:3" x14ac:dyDescent="0.3">
      <c r="A605" t="s">
        <v>854</v>
      </c>
      <c r="B605" t="s">
        <v>855</v>
      </c>
      <c r="C605" t="str">
        <f>(VLOOKUP($A605,VTD!C:F,4,FALSE))</f>
        <v>South Naknek Precinct</v>
      </c>
    </row>
    <row r="606" spans="1:3" x14ac:dyDescent="0.3">
      <c r="A606" t="s">
        <v>856</v>
      </c>
      <c r="B606" t="s">
        <v>857</v>
      </c>
      <c r="C606" t="str">
        <f>(VLOOKUP($A606,VTD!C:F,4,FALSE))</f>
        <v>St. George Precinct</v>
      </c>
    </row>
    <row r="607" spans="1:3" x14ac:dyDescent="0.3">
      <c r="A607" t="s">
        <v>858</v>
      </c>
      <c r="B607" t="s">
        <v>859</v>
      </c>
      <c r="C607" t="str">
        <f>(VLOOKUP($A607,VTD!C:F,4,FALSE))</f>
        <v>St. Paul Island Precinct</v>
      </c>
    </row>
    <row r="608" spans="1:3" x14ac:dyDescent="0.3">
      <c r="A608" t="s">
        <v>860</v>
      </c>
      <c r="B608" t="s">
        <v>861</v>
      </c>
      <c r="C608" t="str">
        <f>(VLOOKUP($A608,VTD!C:F,4,FALSE))</f>
        <v>Togiak Precinct</v>
      </c>
    </row>
    <row r="609" spans="1:3" x14ac:dyDescent="0.3">
      <c r="A609" t="s">
        <v>862</v>
      </c>
      <c r="B609" t="s">
        <v>41</v>
      </c>
      <c r="C609" t="e">
        <f>(VLOOKUP($A609,VTD!C:F,4,FALSE))</f>
        <v>#N/A</v>
      </c>
    </row>
    <row r="610" spans="1:3" x14ac:dyDescent="0.3">
      <c r="A610" t="s">
        <v>862</v>
      </c>
      <c r="B610" t="s">
        <v>44</v>
      </c>
      <c r="C610" t="e">
        <f>(VLOOKUP($A610,VTD!C:F,4,FALSE))</f>
        <v>#N/A</v>
      </c>
    </row>
    <row r="611" spans="1:3" x14ac:dyDescent="0.3">
      <c r="A611" t="s">
        <v>862</v>
      </c>
      <c r="B611" t="s">
        <v>46</v>
      </c>
      <c r="C611" t="e">
        <f>(VLOOKUP($A611,VTD!C:F,4,FALSE))</f>
        <v>#N/A</v>
      </c>
    </row>
    <row r="612" spans="1:3" x14ac:dyDescent="0.3">
      <c r="A612" t="s">
        <v>863</v>
      </c>
      <c r="B612" t="s">
        <v>49</v>
      </c>
      <c r="C612" t="e">
        <f>(VLOOKUP($A612,VTD!C:F,4,FALSE))</f>
        <v>#N/A</v>
      </c>
    </row>
    <row r="613" spans="1:3" x14ac:dyDescent="0.3">
      <c r="A613" t="s">
        <v>864</v>
      </c>
      <c r="B613" t="s">
        <v>52</v>
      </c>
      <c r="C613" t="e">
        <f>(VLOOKUP($A613,VTD!C:F,4,FALSE))</f>
        <v>#N/A</v>
      </c>
    </row>
    <row r="614" spans="1:3" x14ac:dyDescent="0.3">
      <c r="A614" t="s">
        <v>864</v>
      </c>
      <c r="B614" t="s">
        <v>52</v>
      </c>
      <c r="C614" t="e">
        <f>(VLOOKUP($A614,VTD!C:F,4,FALSE))</f>
        <v>#N/A</v>
      </c>
    </row>
    <row r="615" spans="1:3" x14ac:dyDescent="0.3">
      <c r="A615" t="s">
        <v>864</v>
      </c>
      <c r="B615" t="s">
        <v>52</v>
      </c>
      <c r="C615" t="e">
        <f>(VLOOKUP($A615,VTD!C:F,4,FALSE))</f>
        <v>#N/A</v>
      </c>
    </row>
    <row r="616" spans="1:3" x14ac:dyDescent="0.3">
      <c r="A616" t="s">
        <v>864</v>
      </c>
      <c r="B616" t="s">
        <v>52</v>
      </c>
      <c r="C616" t="e">
        <f>(VLOOKUP($A616,VTD!C:F,4,FALSE))</f>
        <v>#N/A</v>
      </c>
    </row>
    <row r="617" spans="1:3" x14ac:dyDescent="0.3">
      <c r="A617" t="s">
        <v>864</v>
      </c>
      <c r="B617" t="s">
        <v>52</v>
      </c>
      <c r="C617" t="e">
        <f>(VLOOKUP($A617,VTD!C:F,4,FALSE))</f>
        <v>#N/A</v>
      </c>
    </row>
    <row r="618" spans="1:3" x14ac:dyDescent="0.3">
      <c r="A618" t="s">
        <v>865</v>
      </c>
      <c r="B618" t="s">
        <v>54</v>
      </c>
      <c r="C618" t="e">
        <f>(VLOOKUP($A618,VTD!C:F,4,FALSE))</f>
        <v>#N/A</v>
      </c>
    </row>
    <row r="619" spans="1:3" x14ac:dyDescent="0.3">
      <c r="A619" t="s">
        <v>865</v>
      </c>
      <c r="B619" t="s">
        <v>54</v>
      </c>
      <c r="C619" t="e">
        <f>(VLOOKUP($A619,VTD!C:F,4,FALSE))</f>
        <v>#N/A</v>
      </c>
    </row>
    <row r="620" spans="1:3" x14ac:dyDescent="0.3">
      <c r="A620" t="s">
        <v>865</v>
      </c>
      <c r="B620" t="s">
        <v>54</v>
      </c>
      <c r="C620" t="e">
        <f>(VLOOKUP($A620,VTD!C:F,4,FALSE))</f>
        <v>#N/A</v>
      </c>
    </row>
    <row r="621" spans="1:3" x14ac:dyDescent="0.3">
      <c r="A621" t="s">
        <v>865</v>
      </c>
      <c r="B621" t="s">
        <v>54</v>
      </c>
      <c r="C621" t="e">
        <f>(VLOOKUP($A621,VTD!C:F,4,FALSE))</f>
        <v>#N/A</v>
      </c>
    </row>
    <row r="622" spans="1:3" x14ac:dyDescent="0.3">
      <c r="A622" t="s">
        <v>865</v>
      </c>
      <c r="B622" t="s">
        <v>54</v>
      </c>
      <c r="C622" t="e">
        <f>(VLOOKUP($A622,VTD!C:F,4,FALSE))</f>
        <v>#N/A</v>
      </c>
    </row>
    <row r="623" spans="1:3" x14ac:dyDescent="0.3">
      <c r="C623" t="e">
        <f>(VLOOKUP($A623,VTD!C:F,4,FALSE))</f>
        <v>#N/A</v>
      </c>
    </row>
    <row r="624" spans="1:3" x14ac:dyDescent="0.3">
      <c r="A624" t="s">
        <v>866</v>
      </c>
      <c r="B624" t="s">
        <v>867</v>
      </c>
      <c r="C624" t="str">
        <f>(VLOOKUP($A624,VTD!C:F,4,FALSE))</f>
        <v>Akiachak Precinct</v>
      </c>
    </row>
    <row r="625" spans="1:3" x14ac:dyDescent="0.3">
      <c r="A625" t="s">
        <v>868</v>
      </c>
      <c r="B625" t="s">
        <v>869</v>
      </c>
      <c r="C625" t="str">
        <f>(VLOOKUP($A625,VTD!C:F,4,FALSE))</f>
        <v>Akiak Precinct</v>
      </c>
    </row>
    <row r="626" spans="1:3" x14ac:dyDescent="0.3">
      <c r="A626" t="s">
        <v>870</v>
      </c>
      <c r="B626" t="s">
        <v>871</v>
      </c>
      <c r="C626" t="str">
        <f>(VLOOKUP($A626,VTD!C:F,4,FALSE))</f>
        <v>Atmautluak Precinct</v>
      </c>
    </row>
    <row r="627" spans="1:3" x14ac:dyDescent="0.3">
      <c r="A627" t="s">
        <v>872</v>
      </c>
      <c r="B627" t="s">
        <v>873</v>
      </c>
      <c r="C627" t="str">
        <f>(VLOOKUP($A627,VTD!C:F,4,FALSE))</f>
        <v>Bethel No. 1 Precinct</v>
      </c>
    </row>
    <row r="628" spans="1:3" x14ac:dyDescent="0.3">
      <c r="A628" t="s">
        <v>874</v>
      </c>
      <c r="B628" t="s">
        <v>875</v>
      </c>
      <c r="C628" t="str">
        <f>(VLOOKUP($A628,VTD!C:F,4,FALSE))</f>
        <v>Bethel No. 2 Precinct</v>
      </c>
    </row>
    <row r="629" spans="1:3" x14ac:dyDescent="0.3">
      <c r="A629" t="s">
        <v>876</v>
      </c>
      <c r="B629" t="s">
        <v>877</v>
      </c>
      <c r="C629" t="str">
        <f>(VLOOKUP($A629,VTD!C:F,4,FALSE))</f>
        <v>Bethel No. 3 Precinct</v>
      </c>
    </row>
    <row r="630" spans="1:3" x14ac:dyDescent="0.3">
      <c r="A630" t="s">
        <v>878</v>
      </c>
      <c r="B630" t="s">
        <v>879</v>
      </c>
      <c r="C630" t="str">
        <f>(VLOOKUP($A630,VTD!C:F,4,FALSE))</f>
        <v>Chefornak Precinct</v>
      </c>
    </row>
    <row r="631" spans="1:3" x14ac:dyDescent="0.3">
      <c r="A631" t="s">
        <v>880</v>
      </c>
      <c r="B631" t="s">
        <v>881</v>
      </c>
      <c r="C631" t="str">
        <f>(VLOOKUP($A631,VTD!C:F,4,FALSE))</f>
        <v>Eek Precinct</v>
      </c>
    </row>
    <row r="632" spans="1:3" x14ac:dyDescent="0.3">
      <c r="A632" t="s">
        <v>882</v>
      </c>
      <c r="B632" t="s">
        <v>883</v>
      </c>
      <c r="C632" t="str">
        <f>(VLOOKUP($A632,VTD!C:F,4,FALSE))</f>
        <v>Goodnews Bay Precinct</v>
      </c>
    </row>
    <row r="633" spans="1:3" x14ac:dyDescent="0.3">
      <c r="A633" t="s">
        <v>884</v>
      </c>
      <c r="B633" t="s">
        <v>885</v>
      </c>
      <c r="C633" t="str">
        <f>(VLOOKUP($A633,VTD!C:F,4,FALSE))</f>
        <v>Upper Kalskag Precinct</v>
      </c>
    </row>
    <row r="634" spans="1:3" x14ac:dyDescent="0.3">
      <c r="A634" t="s">
        <v>886</v>
      </c>
      <c r="B634" t="s">
        <v>887</v>
      </c>
      <c r="C634" t="str">
        <f>(VLOOKUP($A634,VTD!C:F,4,FALSE))</f>
        <v>Kasigluk Precinct</v>
      </c>
    </row>
    <row r="635" spans="1:3" x14ac:dyDescent="0.3">
      <c r="A635" t="s">
        <v>888</v>
      </c>
      <c r="B635" t="s">
        <v>889</v>
      </c>
      <c r="C635" t="str">
        <f>(VLOOKUP($A635,VTD!C:F,4,FALSE))</f>
        <v>Kipnuk Precinct</v>
      </c>
    </row>
    <row r="636" spans="1:3" x14ac:dyDescent="0.3">
      <c r="A636" t="s">
        <v>890</v>
      </c>
      <c r="B636" t="s">
        <v>891</v>
      </c>
      <c r="C636" t="str">
        <f>(VLOOKUP($A636,VTD!C:F,4,FALSE))</f>
        <v>Kongiganak Precinct</v>
      </c>
    </row>
    <row r="637" spans="1:3" x14ac:dyDescent="0.3">
      <c r="A637" t="s">
        <v>892</v>
      </c>
      <c r="B637" t="s">
        <v>893</v>
      </c>
      <c r="C637" t="str">
        <f>(VLOOKUP($A637,VTD!C:F,4,FALSE))</f>
        <v>Kwethluk Precinct</v>
      </c>
    </row>
    <row r="638" spans="1:3" x14ac:dyDescent="0.3">
      <c r="A638" t="s">
        <v>894</v>
      </c>
      <c r="B638" t="s">
        <v>895</v>
      </c>
      <c r="C638" t="str">
        <f>(VLOOKUP($A638,VTD!C:F,4,FALSE))</f>
        <v>Kwigillingok Precinct</v>
      </c>
    </row>
    <row r="639" spans="1:3" x14ac:dyDescent="0.3">
      <c r="A639" t="s">
        <v>896</v>
      </c>
      <c r="B639" t="s">
        <v>897</v>
      </c>
      <c r="C639" t="str">
        <f>(VLOOKUP($A639,VTD!C:F,4,FALSE))</f>
        <v>Lower Kalskag Precinct</v>
      </c>
    </row>
    <row r="640" spans="1:3" x14ac:dyDescent="0.3">
      <c r="A640" t="s">
        <v>898</v>
      </c>
      <c r="B640" t="s">
        <v>899</v>
      </c>
      <c r="C640" t="str">
        <f>(VLOOKUP($A640,VTD!C:F,4,FALSE))</f>
        <v>Mekoryuk Precinct</v>
      </c>
    </row>
    <row r="641" spans="1:3" x14ac:dyDescent="0.3">
      <c r="A641" t="s">
        <v>900</v>
      </c>
      <c r="B641" t="s">
        <v>901</v>
      </c>
      <c r="C641" t="str">
        <f>(VLOOKUP($A641,VTD!C:F,4,FALSE))</f>
        <v>Napakiak Precinct</v>
      </c>
    </row>
    <row r="642" spans="1:3" x14ac:dyDescent="0.3">
      <c r="A642" t="s">
        <v>902</v>
      </c>
      <c r="B642" t="s">
        <v>903</v>
      </c>
      <c r="C642" t="str">
        <f>(VLOOKUP($A642,VTD!C:F,4,FALSE))</f>
        <v>Napaskiak Precinct</v>
      </c>
    </row>
    <row r="643" spans="1:3" x14ac:dyDescent="0.3">
      <c r="A643" t="s">
        <v>904</v>
      </c>
      <c r="B643" t="s">
        <v>905</v>
      </c>
      <c r="C643" t="str">
        <f>(VLOOKUP($A643,VTD!C:F,4,FALSE))</f>
        <v>Newtok Precinct</v>
      </c>
    </row>
    <row r="644" spans="1:3" x14ac:dyDescent="0.3">
      <c r="A644" t="s">
        <v>906</v>
      </c>
      <c r="B644" t="s">
        <v>907</v>
      </c>
      <c r="C644" t="str">
        <f>(VLOOKUP($A644,VTD!C:F,4,FALSE))</f>
        <v>Nightmute Precinct</v>
      </c>
    </row>
    <row r="645" spans="1:3" x14ac:dyDescent="0.3">
      <c r="A645" t="s">
        <v>908</v>
      </c>
      <c r="B645" t="s">
        <v>909</v>
      </c>
      <c r="C645" t="str">
        <f>(VLOOKUP($A645,VTD!C:F,4,FALSE))</f>
        <v>Nunapitchuk Precinct</v>
      </c>
    </row>
    <row r="646" spans="1:3" x14ac:dyDescent="0.3">
      <c r="A646" t="s">
        <v>910</v>
      </c>
      <c r="B646" t="s">
        <v>911</v>
      </c>
      <c r="C646" t="str">
        <f>(VLOOKUP($A646,VTD!C:F,4,FALSE))</f>
        <v>Quinhagak Precinct</v>
      </c>
    </row>
    <row r="647" spans="1:3" x14ac:dyDescent="0.3">
      <c r="A647" t="s">
        <v>912</v>
      </c>
      <c r="B647" t="s">
        <v>913</v>
      </c>
      <c r="C647" t="str">
        <f>(VLOOKUP($A647,VTD!C:F,4,FALSE))</f>
        <v>Toksook Bay Precinct</v>
      </c>
    </row>
    <row r="648" spans="1:3" x14ac:dyDescent="0.3">
      <c r="A648" t="s">
        <v>914</v>
      </c>
      <c r="B648" t="s">
        <v>915</v>
      </c>
      <c r="C648" t="str">
        <f>(VLOOKUP($A648,VTD!C:F,4,FALSE))</f>
        <v>Tuluksak Precinct</v>
      </c>
    </row>
    <row r="649" spans="1:3" x14ac:dyDescent="0.3">
      <c r="A649" t="s">
        <v>916</v>
      </c>
      <c r="B649" t="s">
        <v>917</v>
      </c>
      <c r="C649" t="str">
        <f>(VLOOKUP($A649,VTD!C:F,4,FALSE))</f>
        <v>Tuntutuliak Precinct</v>
      </c>
    </row>
    <row r="650" spans="1:3" x14ac:dyDescent="0.3">
      <c r="A650" t="s">
        <v>918</v>
      </c>
      <c r="B650" t="s">
        <v>919</v>
      </c>
      <c r="C650" t="str">
        <f>(VLOOKUP($A650,VTD!C:F,4,FALSE))</f>
        <v>Tununak Precinct</v>
      </c>
    </row>
    <row r="651" spans="1:3" x14ac:dyDescent="0.3">
      <c r="A651" t="s">
        <v>920</v>
      </c>
      <c r="B651" t="s">
        <v>41</v>
      </c>
      <c r="C651" t="e">
        <f>(VLOOKUP($A651,VTD!C:F,4,FALSE))</f>
        <v>#N/A</v>
      </c>
    </row>
    <row r="652" spans="1:3" x14ac:dyDescent="0.3">
      <c r="A652" t="s">
        <v>920</v>
      </c>
      <c r="B652" t="s">
        <v>44</v>
      </c>
      <c r="C652" t="e">
        <f>(VLOOKUP($A652,VTD!C:F,4,FALSE))</f>
        <v>#N/A</v>
      </c>
    </row>
    <row r="653" spans="1:3" x14ac:dyDescent="0.3">
      <c r="A653" t="s">
        <v>920</v>
      </c>
      <c r="B653" t="s">
        <v>46</v>
      </c>
      <c r="C653" t="e">
        <f>(VLOOKUP($A653,VTD!C:F,4,FALSE))</f>
        <v>#N/A</v>
      </c>
    </row>
    <row r="654" spans="1:3" x14ac:dyDescent="0.3">
      <c r="A654" t="s">
        <v>921</v>
      </c>
      <c r="B654" t="s">
        <v>49</v>
      </c>
      <c r="C654" t="e">
        <f>(VLOOKUP($A654,VTD!C:F,4,FALSE))</f>
        <v>#N/A</v>
      </c>
    </row>
    <row r="655" spans="1:3" x14ac:dyDescent="0.3">
      <c r="C655" t="e">
        <f>(VLOOKUP($A655,VTD!C:F,4,FALSE))</f>
        <v>#N/A</v>
      </c>
    </row>
    <row r="656" spans="1:3" x14ac:dyDescent="0.3">
      <c r="A656" t="s">
        <v>922</v>
      </c>
      <c r="B656" t="s">
        <v>923</v>
      </c>
      <c r="C656" t="str">
        <f>(VLOOKUP($A656,VTD!C:F,4,FALSE))</f>
        <v>Alakanuk Precinct</v>
      </c>
    </row>
    <row r="657" spans="1:3" x14ac:dyDescent="0.3">
      <c r="A657" t="s">
        <v>924</v>
      </c>
      <c r="B657" t="s">
        <v>925</v>
      </c>
      <c r="C657" t="str">
        <f>(VLOOKUP($A657,VTD!C:F,4,FALSE))</f>
        <v>Brevig Mission Precinct</v>
      </c>
    </row>
    <row r="658" spans="1:3" x14ac:dyDescent="0.3">
      <c r="A658" t="s">
        <v>927</v>
      </c>
      <c r="B658" t="s">
        <v>928</v>
      </c>
      <c r="C658" t="str">
        <f>(VLOOKUP($A658,VTD!C:F,4,FALSE))</f>
        <v>Chevak Precinct</v>
      </c>
    </row>
    <row r="659" spans="1:3" x14ac:dyDescent="0.3">
      <c r="A659" t="s">
        <v>929</v>
      </c>
      <c r="B659" t="s">
        <v>930</v>
      </c>
      <c r="C659" t="str">
        <f>(VLOOKUP($A659,VTD!C:F,4,FALSE))</f>
        <v>Diomede Precinct</v>
      </c>
    </row>
    <row r="660" spans="1:3" x14ac:dyDescent="0.3">
      <c r="A660" t="s">
        <v>931</v>
      </c>
      <c r="B660" t="s">
        <v>932</v>
      </c>
      <c r="C660" t="str">
        <f>(VLOOKUP($A660,VTD!C:F,4,FALSE))</f>
        <v>Elim Precinct</v>
      </c>
    </row>
    <row r="661" spans="1:3" x14ac:dyDescent="0.3">
      <c r="A661" t="s">
        <v>933</v>
      </c>
      <c r="B661" t="s">
        <v>934</v>
      </c>
      <c r="C661" t="str">
        <f>(VLOOKUP($A661,VTD!C:F,4,FALSE))</f>
        <v>Emmonak Precinct</v>
      </c>
    </row>
    <row r="662" spans="1:3" x14ac:dyDescent="0.3">
      <c r="A662" t="s">
        <v>935</v>
      </c>
      <c r="B662" t="s">
        <v>936</v>
      </c>
      <c r="C662" t="str">
        <f>(VLOOKUP($A662,VTD!C:F,4,FALSE))</f>
        <v>Gambell Precinct</v>
      </c>
    </row>
    <row r="663" spans="1:3" x14ac:dyDescent="0.3">
      <c r="A663" t="s">
        <v>937</v>
      </c>
      <c r="B663" t="s">
        <v>938</v>
      </c>
      <c r="C663" t="str">
        <f>(VLOOKUP($A663,VTD!C:F,4,FALSE))</f>
        <v>Golovin Precinct</v>
      </c>
    </row>
    <row r="664" spans="1:3" x14ac:dyDescent="0.3">
      <c r="A664" t="s">
        <v>939</v>
      </c>
      <c r="B664" t="s">
        <v>940</v>
      </c>
      <c r="C664" t="str">
        <f>(VLOOKUP($A664,VTD!C:F,4,FALSE))</f>
        <v>Hooper Bay Precinct</v>
      </c>
    </row>
    <row r="665" spans="1:3" x14ac:dyDescent="0.3">
      <c r="A665" t="s">
        <v>941</v>
      </c>
      <c r="B665" t="s">
        <v>942</v>
      </c>
      <c r="C665" t="str">
        <f>(VLOOKUP($A665,VTD!C:F,4,FALSE))</f>
        <v>Kotlik Precinct</v>
      </c>
    </row>
    <row r="666" spans="1:3" x14ac:dyDescent="0.3">
      <c r="A666" t="s">
        <v>943</v>
      </c>
      <c r="B666" t="s">
        <v>944</v>
      </c>
      <c r="C666" t="str">
        <f>(VLOOKUP($A666,VTD!C:F,4,FALSE))</f>
        <v>Koyuk Precinct</v>
      </c>
    </row>
    <row r="667" spans="1:3" x14ac:dyDescent="0.3">
      <c r="A667" t="s">
        <v>945</v>
      </c>
      <c r="B667" t="s">
        <v>946</v>
      </c>
      <c r="C667" t="str">
        <f>(VLOOKUP($A667,VTD!C:F,4,FALSE))</f>
        <v>Mountain Village Precinct</v>
      </c>
    </row>
    <row r="668" spans="1:3" x14ac:dyDescent="0.3">
      <c r="A668" t="s">
        <v>947</v>
      </c>
      <c r="B668" t="s">
        <v>948</v>
      </c>
      <c r="C668" t="str">
        <f>(VLOOKUP($A668,VTD!C:F,4,FALSE))</f>
        <v>Nome No. 1 Precinct</v>
      </c>
    </row>
    <row r="669" spans="1:3" x14ac:dyDescent="0.3">
      <c r="A669" t="s">
        <v>949</v>
      </c>
      <c r="B669" t="s">
        <v>950</v>
      </c>
      <c r="C669" t="str">
        <f>(VLOOKUP($A669,VTD!C:F,4,FALSE))</f>
        <v>Nome No. 2 Precinct</v>
      </c>
    </row>
    <row r="670" spans="1:3" x14ac:dyDescent="0.3">
      <c r="A670" t="s">
        <v>951</v>
      </c>
      <c r="B670" t="s">
        <v>952</v>
      </c>
      <c r="C670" t="str">
        <f>(VLOOKUP($A670,VTD!C:F,4,FALSE))</f>
        <v>Nunam Iqua Precinct</v>
      </c>
    </row>
    <row r="671" spans="1:3" x14ac:dyDescent="0.3">
      <c r="A671" t="s">
        <v>953</v>
      </c>
      <c r="B671" t="s">
        <v>954</v>
      </c>
      <c r="C671" t="str">
        <f>(VLOOKUP($A671,VTD!C:F,4,FALSE))</f>
        <v>Pilot Station Precinct</v>
      </c>
    </row>
    <row r="672" spans="1:3" x14ac:dyDescent="0.3">
      <c r="A672" t="s">
        <v>955</v>
      </c>
      <c r="B672" t="s">
        <v>956</v>
      </c>
      <c r="C672" t="str">
        <f>(VLOOKUP($A672,VTD!C:F,4,FALSE))</f>
        <v>Pitkas Point Precinct</v>
      </c>
    </row>
    <row r="673" spans="1:3" x14ac:dyDescent="0.3">
      <c r="A673" t="s">
        <v>957</v>
      </c>
      <c r="B673" t="s">
        <v>958</v>
      </c>
      <c r="C673" t="str">
        <f>(VLOOKUP($A673,VTD!C:F,4,FALSE))</f>
        <v>Savoonga Precinct</v>
      </c>
    </row>
    <row r="674" spans="1:3" x14ac:dyDescent="0.3">
      <c r="A674" t="s">
        <v>959</v>
      </c>
      <c r="B674" t="s">
        <v>960</v>
      </c>
      <c r="C674" t="str">
        <f>(VLOOKUP($A674,VTD!C:F,4,FALSE))</f>
        <v>Scammon Bay Precinct</v>
      </c>
    </row>
    <row r="675" spans="1:3" x14ac:dyDescent="0.3">
      <c r="A675" t="s">
        <v>961</v>
      </c>
      <c r="B675" t="s">
        <v>962</v>
      </c>
      <c r="C675" t="str">
        <f>(VLOOKUP($A675,VTD!C:F,4,FALSE))</f>
        <v>Shaktoolik Precinct</v>
      </c>
    </row>
    <row r="676" spans="1:3" x14ac:dyDescent="0.3">
      <c r="A676" t="s">
        <v>963</v>
      </c>
      <c r="B676" t="s">
        <v>964</v>
      </c>
      <c r="C676" t="str">
        <f>(VLOOKUP($A676,VTD!C:F,4,FALSE))</f>
        <v>St. Mary's Precinct</v>
      </c>
    </row>
    <row r="677" spans="1:3" x14ac:dyDescent="0.3">
      <c r="A677" t="s">
        <v>965</v>
      </c>
      <c r="B677" t="s">
        <v>966</v>
      </c>
      <c r="C677" t="str">
        <f>(VLOOKUP($A677,VTD!C:F,4,FALSE))</f>
        <v>St. Michael Precinct</v>
      </c>
    </row>
    <row r="678" spans="1:3" x14ac:dyDescent="0.3">
      <c r="A678" t="s">
        <v>967</v>
      </c>
      <c r="B678" t="s">
        <v>968</v>
      </c>
      <c r="C678" t="str">
        <f>(VLOOKUP($A678,VTD!C:F,4,FALSE))</f>
        <v>Stebbins Precinct</v>
      </c>
    </row>
    <row r="679" spans="1:3" x14ac:dyDescent="0.3">
      <c r="A679" t="s">
        <v>969</v>
      </c>
      <c r="B679" t="s">
        <v>970</v>
      </c>
      <c r="C679" t="str">
        <f>(VLOOKUP($A679,VTD!C:F,4,FALSE))</f>
        <v>Teller Precinct</v>
      </c>
    </row>
    <row r="680" spans="1:3" x14ac:dyDescent="0.3">
      <c r="A680" t="s">
        <v>971</v>
      </c>
      <c r="B680" t="s">
        <v>972</v>
      </c>
      <c r="C680" t="str">
        <f>(VLOOKUP($A680,VTD!C:F,4,FALSE))</f>
        <v>Unalakleet Precinct</v>
      </c>
    </row>
    <row r="681" spans="1:3" x14ac:dyDescent="0.3">
      <c r="A681" t="s">
        <v>973</v>
      </c>
      <c r="B681" t="s">
        <v>974</v>
      </c>
      <c r="C681" t="str">
        <f>(VLOOKUP($A681,VTD!C:F,4,FALSE))</f>
        <v>Wales Precinct</v>
      </c>
    </row>
    <row r="682" spans="1:3" x14ac:dyDescent="0.3">
      <c r="A682" t="s">
        <v>975</v>
      </c>
      <c r="B682" t="s">
        <v>976</v>
      </c>
      <c r="C682" t="str">
        <f>(VLOOKUP($A682,VTD!C:F,4,FALSE))</f>
        <v>White Mountain Precinct</v>
      </c>
    </row>
    <row r="683" spans="1:3" x14ac:dyDescent="0.3">
      <c r="A683" t="s">
        <v>977</v>
      </c>
      <c r="B683" t="s">
        <v>41</v>
      </c>
      <c r="C683" t="e">
        <f>(VLOOKUP($A683,VTD!C:F,4,FALSE))</f>
        <v>#N/A</v>
      </c>
    </row>
    <row r="684" spans="1:3" x14ac:dyDescent="0.3">
      <c r="A684" t="s">
        <v>977</v>
      </c>
      <c r="B684" t="s">
        <v>44</v>
      </c>
      <c r="C684" t="e">
        <f>(VLOOKUP($A684,VTD!C:F,4,FALSE))</f>
        <v>#N/A</v>
      </c>
    </row>
    <row r="685" spans="1:3" x14ac:dyDescent="0.3">
      <c r="A685" t="s">
        <v>977</v>
      </c>
      <c r="B685" t="s">
        <v>46</v>
      </c>
      <c r="C685" t="e">
        <f>(VLOOKUP($A685,VTD!C:F,4,FALSE))</f>
        <v>#N/A</v>
      </c>
    </row>
    <row r="686" spans="1:3" x14ac:dyDescent="0.3">
      <c r="A686" t="s">
        <v>978</v>
      </c>
      <c r="B686" t="s">
        <v>49</v>
      </c>
      <c r="C686" t="e">
        <f>(VLOOKUP($A686,VTD!C:F,4,FALSE))</f>
        <v>#N/A</v>
      </c>
    </row>
    <row r="687" spans="1:3" x14ac:dyDescent="0.3">
      <c r="A687" t="s">
        <v>979</v>
      </c>
      <c r="B687" t="s">
        <v>52</v>
      </c>
      <c r="C687" t="e">
        <f>(VLOOKUP($A687,VTD!C:F,4,FALSE))</f>
        <v>#N/A</v>
      </c>
    </row>
    <row r="688" spans="1:3" x14ac:dyDescent="0.3">
      <c r="A688" t="s">
        <v>979</v>
      </c>
      <c r="B688" t="s">
        <v>52</v>
      </c>
      <c r="C688" t="e">
        <f>(VLOOKUP($A688,VTD!C:F,4,FALSE))</f>
        <v>#N/A</v>
      </c>
    </row>
    <row r="689" spans="1:3" x14ac:dyDescent="0.3">
      <c r="A689" t="s">
        <v>980</v>
      </c>
      <c r="B689" t="s">
        <v>54</v>
      </c>
      <c r="C689" t="e">
        <f>(VLOOKUP($A689,VTD!C:F,4,FALSE))</f>
        <v>#N/A</v>
      </c>
    </row>
    <row r="690" spans="1:3" x14ac:dyDescent="0.3">
      <c r="A690" t="s">
        <v>980</v>
      </c>
      <c r="B690" t="s">
        <v>54</v>
      </c>
      <c r="C690" t="e">
        <f>(VLOOKUP($A690,VTD!C:F,4,FALSE))</f>
        <v>#N/A</v>
      </c>
    </row>
    <row r="691" spans="1:3" x14ac:dyDescent="0.3">
      <c r="C691" t="e">
        <f>(VLOOKUP($A691,VTD!C:F,4,FALSE))</f>
        <v>#N/A</v>
      </c>
    </row>
    <row r="692" spans="1:3" x14ac:dyDescent="0.3">
      <c r="A692" t="s">
        <v>981</v>
      </c>
      <c r="B692" t="s">
        <v>982</v>
      </c>
      <c r="C692" t="str">
        <f>(VLOOKUP($A692,VTD!C:F,4,FALSE))</f>
        <v>Ambler Precinct</v>
      </c>
    </row>
    <row r="693" spans="1:3" x14ac:dyDescent="0.3">
      <c r="A693" t="s">
        <v>984</v>
      </c>
      <c r="B693" t="s">
        <v>985</v>
      </c>
      <c r="C693" t="str">
        <f>(VLOOKUP($A693,VTD!C:F,4,FALSE))</f>
        <v>Anaktuvuk Pass Precinct</v>
      </c>
    </row>
    <row r="694" spans="1:3" x14ac:dyDescent="0.3">
      <c r="A694" t="s">
        <v>987</v>
      </c>
      <c r="B694" t="s">
        <v>988</v>
      </c>
      <c r="C694" t="e">
        <f>(VLOOKUP($A694,VTD!C:F,4,FALSE))</f>
        <v>#N/A</v>
      </c>
    </row>
    <row r="695" spans="1:3" x14ac:dyDescent="0.3">
      <c r="A695" t="s">
        <v>989</v>
      </c>
      <c r="B695" t="s">
        <v>990</v>
      </c>
      <c r="C695" t="str">
        <f>(VLOOKUP($A695,VTD!C:F,4,FALSE))</f>
        <v>Barrow Precinct</v>
      </c>
    </row>
    <row r="696" spans="1:3" x14ac:dyDescent="0.3">
      <c r="A696" t="s">
        <v>991</v>
      </c>
      <c r="B696" t="s">
        <v>992</v>
      </c>
      <c r="C696" t="str">
        <f>(VLOOKUP($A696,VTD!C:F,4,FALSE))</f>
        <v>Browerville Precinct</v>
      </c>
    </row>
    <row r="697" spans="1:3" x14ac:dyDescent="0.3">
      <c r="A697" t="s">
        <v>993</v>
      </c>
      <c r="B697" t="s">
        <v>994</v>
      </c>
      <c r="C697" t="str">
        <f>(VLOOKUP($A697,VTD!C:F,4,FALSE))</f>
        <v>Buckland Precinct</v>
      </c>
    </row>
    <row r="698" spans="1:3" x14ac:dyDescent="0.3">
      <c r="A698" t="s">
        <v>995</v>
      </c>
      <c r="B698" t="s">
        <v>996</v>
      </c>
      <c r="C698" t="str">
        <f>(VLOOKUP($A698,VTD!C:F,4,FALSE))</f>
        <v>Deering Precinct</v>
      </c>
    </row>
    <row r="699" spans="1:3" x14ac:dyDescent="0.3">
      <c r="A699" t="s">
        <v>997</v>
      </c>
      <c r="B699" t="s">
        <v>998</v>
      </c>
      <c r="C699" t="str">
        <f>(VLOOKUP($A699,VTD!C:F,4,FALSE))</f>
        <v>Kaktovik Precinct</v>
      </c>
    </row>
    <row r="700" spans="1:3" x14ac:dyDescent="0.3">
      <c r="A700" t="s">
        <v>999</v>
      </c>
      <c r="B700" t="s">
        <v>1000</v>
      </c>
      <c r="C700" t="str">
        <f>(VLOOKUP($A700,VTD!C:F,4,FALSE))</f>
        <v>Kiana Precinct</v>
      </c>
    </row>
    <row r="701" spans="1:3" x14ac:dyDescent="0.3">
      <c r="A701" t="s">
        <v>1001</v>
      </c>
      <c r="B701" t="s">
        <v>1002</v>
      </c>
      <c r="C701" t="str">
        <f>(VLOOKUP($A701,VTD!C:F,4,FALSE))</f>
        <v>Kivalina Precinct</v>
      </c>
    </row>
    <row r="702" spans="1:3" x14ac:dyDescent="0.3">
      <c r="A702" t="s">
        <v>1003</v>
      </c>
      <c r="B702" t="s">
        <v>1004</v>
      </c>
      <c r="C702" t="str">
        <f>(VLOOKUP($A702,VTD!C:F,4,FALSE))</f>
        <v>Kobuk Precinct</v>
      </c>
    </row>
    <row r="703" spans="1:3" x14ac:dyDescent="0.3">
      <c r="A703" t="s">
        <v>1005</v>
      </c>
      <c r="B703" t="s">
        <v>1006</v>
      </c>
      <c r="C703" t="str">
        <f>(VLOOKUP($A703,VTD!C:F,4,FALSE))</f>
        <v>Kotzebue Precinct</v>
      </c>
    </row>
    <row r="704" spans="1:3" x14ac:dyDescent="0.3">
      <c r="A704" t="s">
        <v>1007</v>
      </c>
      <c r="B704" t="s">
        <v>1008</v>
      </c>
      <c r="C704" t="str">
        <f>(VLOOKUP($A704,VTD!C:F,4,FALSE))</f>
        <v>Noatak Precinct</v>
      </c>
    </row>
    <row r="705" spans="1:3" x14ac:dyDescent="0.3">
      <c r="A705" t="s">
        <v>1009</v>
      </c>
      <c r="B705" t="s">
        <v>1010</v>
      </c>
      <c r="C705" t="str">
        <f>(VLOOKUP($A705,VTD!C:F,4,FALSE))</f>
        <v>Noorvik Precinct</v>
      </c>
    </row>
    <row r="706" spans="1:3" x14ac:dyDescent="0.3">
      <c r="A706" t="s">
        <v>1011</v>
      </c>
      <c r="B706" t="s">
        <v>1012</v>
      </c>
      <c r="C706" t="str">
        <f>(VLOOKUP($A706,VTD!C:F,4,FALSE))</f>
        <v>Nuiqsut Precinct</v>
      </c>
    </row>
    <row r="707" spans="1:3" x14ac:dyDescent="0.3">
      <c r="A707" t="s">
        <v>1013</v>
      </c>
      <c r="B707" t="s">
        <v>1014</v>
      </c>
      <c r="C707" t="str">
        <f>(VLOOKUP($A707,VTD!C:F,4,FALSE))</f>
        <v>Point Hope Precinct</v>
      </c>
    </row>
    <row r="708" spans="1:3" x14ac:dyDescent="0.3">
      <c r="A708" t="s">
        <v>1015</v>
      </c>
      <c r="B708" t="s">
        <v>1016</v>
      </c>
      <c r="C708" t="str">
        <f>(VLOOKUP($A708,VTD!C:F,4,FALSE))</f>
        <v>Point Lay Precinct</v>
      </c>
    </row>
    <row r="709" spans="1:3" x14ac:dyDescent="0.3">
      <c r="A709" t="s">
        <v>1017</v>
      </c>
      <c r="B709" t="s">
        <v>1018</v>
      </c>
      <c r="C709" t="str">
        <f>(VLOOKUP($A709,VTD!C:F,4,FALSE))</f>
        <v>Selawik Precinct</v>
      </c>
    </row>
    <row r="710" spans="1:3" x14ac:dyDescent="0.3">
      <c r="A710" t="s">
        <v>1019</v>
      </c>
      <c r="B710" t="s">
        <v>1020</v>
      </c>
      <c r="C710" t="str">
        <f>(VLOOKUP($A710,VTD!C:F,4,FALSE))</f>
        <v>Shishmaref Precinct</v>
      </c>
    </row>
    <row r="711" spans="1:3" x14ac:dyDescent="0.3">
      <c r="A711" t="s">
        <v>1021</v>
      </c>
      <c r="B711" t="s">
        <v>1022</v>
      </c>
      <c r="C711" t="str">
        <f>(VLOOKUP($A711,VTD!C:F,4,FALSE))</f>
        <v>Shungnak Precinct</v>
      </c>
    </row>
    <row r="712" spans="1:3" x14ac:dyDescent="0.3">
      <c r="A712" t="s">
        <v>1023</v>
      </c>
      <c r="B712" t="s">
        <v>1024</v>
      </c>
      <c r="C712" t="str">
        <f>(VLOOKUP($A712,VTD!C:F,4,FALSE))</f>
        <v>Wainwright Precinct</v>
      </c>
    </row>
    <row r="713" spans="1:3" x14ac:dyDescent="0.3">
      <c r="A713" t="s">
        <v>1025</v>
      </c>
      <c r="B713" t="s">
        <v>41</v>
      </c>
      <c r="C713" t="e">
        <f>(VLOOKUP($A713,VTD!C:F,4,FALSE))</f>
        <v>#N/A</v>
      </c>
    </row>
    <row r="714" spans="1:3" x14ac:dyDescent="0.3">
      <c r="A714" t="s">
        <v>1025</v>
      </c>
      <c r="B714" t="s">
        <v>44</v>
      </c>
      <c r="C714" t="e">
        <f>(VLOOKUP($A714,VTD!C:F,4,FALSE))</f>
        <v>#N/A</v>
      </c>
    </row>
    <row r="715" spans="1:3" x14ac:dyDescent="0.3">
      <c r="A715" t="s">
        <v>1025</v>
      </c>
      <c r="B715" t="s">
        <v>46</v>
      </c>
      <c r="C715" t="e">
        <f>(VLOOKUP($A715,VTD!C:F,4,FALSE))</f>
        <v>#N/A</v>
      </c>
    </row>
    <row r="716" spans="1:3" x14ac:dyDescent="0.3">
      <c r="A716" t="s">
        <v>1026</v>
      </c>
      <c r="B716" t="s">
        <v>49</v>
      </c>
      <c r="C716" t="e">
        <f>(VLOOKUP($A716,VTD!C:F,4,FALSE))</f>
        <v>#N/A</v>
      </c>
    </row>
    <row r="717" spans="1:3" x14ac:dyDescent="0.3">
      <c r="A717" t="s">
        <v>1027</v>
      </c>
      <c r="B717" t="s">
        <v>52</v>
      </c>
      <c r="C717" t="e">
        <f>(VLOOKUP($A717,VTD!C:F,4,FALSE))</f>
        <v>#N/A</v>
      </c>
    </row>
    <row r="718" spans="1:3" x14ac:dyDescent="0.3">
      <c r="A718" t="s">
        <v>1027</v>
      </c>
      <c r="B718" t="s">
        <v>52</v>
      </c>
      <c r="C718" t="e">
        <f>(VLOOKUP($A718,VTD!C:F,4,FALSE))</f>
        <v>#N/A</v>
      </c>
    </row>
    <row r="719" spans="1:3" x14ac:dyDescent="0.3">
      <c r="A719" t="s">
        <v>1027</v>
      </c>
      <c r="B719" t="s">
        <v>52</v>
      </c>
      <c r="C719" t="e">
        <f>(VLOOKUP($A719,VTD!C:F,4,FALSE))</f>
        <v>#N/A</v>
      </c>
    </row>
    <row r="720" spans="1:3" x14ac:dyDescent="0.3">
      <c r="A720" t="s">
        <v>1028</v>
      </c>
      <c r="B720" t="s">
        <v>54</v>
      </c>
      <c r="C720" t="e">
        <f>(VLOOKUP($A720,VTD!C:F,4,FALSE))</f>
        <v>#N/A</v>
      </c>
    </row>
    <row r="721" spans="1:3" x14ac:dyDescent="0.3">
      <c r="A721" t="s">
        <v>1028</v>
      </c>
      <c r="B721" t="s">
        <v>54</v>
      </c>
      <c r="C721" t="e">
        <f>(VLOOKUP($A721,VTD!C:F,4,FALSE))</f>
        <v>#N/A</v>
      </c>
    </row>
    <row r="722" spans="1:3" x14ac:dyDescent="0.3">
      <c r="A722" t="s">
        <v>1028</v>
      </c>
      <c r="B722" t="s">
        <v>54</v>
      </c>
      <c r="C722" t="e">
        <f>(VLOOKUP($A722,VTD!C:F,4,FALSE))</f>
        <v>#N/A</v>
      </c>
    </row>
  </sheetData>
  <autoFilter ref="E1:H457" xr:uid="{5D585281-3556-47AB-834D-C11B767316CF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7C14-0858-4405-8852-824EB26B7AC9}">
  <dimension ref="A1:AK457"/>
  <sheetViews>
    <sheetView topLeftCell="A209" workbookViewId="0">
      <selection activeCell="F239" sqref="F239"/>
    </sheetView>
  </sheetViews>
  <sheetFormatPr defaultRowHeight="14.4" x14ac:dyDescent="0.3"/>
  <sheetData>
    <row r="1" spans="1:37" x14ac:dyDescent="0.3">
      <c r="A1" s="2" t="s">
        <v>1108</v>
      </c>
      <c r="B1" s="2" t="s">
        <v>1109</v>
      </c>
      <c r="C1" s="2" t="s">
        <v>1110</v>
      </c>
      <c r="D1" s="2" t="s">
        <v>1111</v>
      </c>
      <c r="E1" s="2" t="s">
        <v>1112</v>
      </c>
      <c r="F1" s="2" t="s">
        <v>1113</v>
      </c>
      <c r="G1" s="2" t="s">
        <v>1114</v>
      </c>
      <c r="H1" s="2" t="s">
        <v>1115</v>
      </c>
      <c r="I1" s="2" t="s">
        <v>1116</v>
      </c>
      <c r="J1" s="2" t="s">
        <v>1117</v>
      </c>
      <c r="K1" s="2" t="s">
        <v>1118</v>
      </c>
      <c r="L1" s="2" t="s">
        <v>1119</v>
      </c>
      <c r="M1" s="2" t="s">
        <v>1120</v>
      </c>
      <c r="N1" s="2" t="s">
        <v>1121</v>
      </c>
      <c r="O1" s="3" t="s">
        <v>1122</v>
      </c>
      <c r="P1" s="3" t="s">
        <v>1123</v>
      </c>
      <c r="Q1" s="3" t="s">
        <v>1124</v>
      </c>
      <c r="R1" s="3" t="s">
        <v>1125</v>
      </c>
      <c r="S1" s="3" t="s">
        <v>1126</v>
      </c>
      <c r="T1" s="3" t="s">
        <v>1127</v>
      </c>
      <c r="U1" s="3" t="s">
        <v>1128</v>
      </c>
      <c r="V1" s="3" t="s">
        <v>1129</v>
      </c>
      <c r="W1" s="3" t="s">
        <v>1130</v>
      </c>
      <c r="X1" s="3" t="s">
        <v>1131</v>
      </c>
      <c r="Y1" s="3" t="s">
        <v>1132</v>
      </c>
      <c r="Z1" s="3" t="s">
        <v>1133</v>
      </c>
      <c r="AA1" s="3" t="s">
        <v>1134</v>
      </c>
      <c r="AB1" s="3" t="s">
        <v>1135</v>
      </c>
      <c r="AC1" s="3" t="s">
        <v>1136</v>
      </c>
      <c r="AD1" s="3" t="s">
        <v>1137</v>
      </c>
      <c r="AE1" s="3" t="s">
        <v>1138</v>
      </c>
      <c r="AF1" s="3" t="s">
        <v>1139</v>
      </c>
      <c r="AG1" s="3" t="s">
        <v>1140</v>
      </c>
      <c r="AH1" s="3" t="s">
        <v>1141</v>
      </c>
      <c r="AI1" s="3" t="s">
        <v>1142</v>
      </c>
      <c r="AJ1" s="3" t="s">
        <v>1143</v>
      </c>
      <c r="AK1" s="2" t="s">
        <v>1144</v>
      </c>
    </row>
    <row r="2" spans="1:37" x14ac:dyDescent="0.3">
      <c r="A2" s="2" t="s">
        <v>1145</v>
      </c>
      <c r="B2" s="2" t="s">
        <v>1146</v>
      </c>
      <c r="C2" s="2" t="s">
        <v>967</v>
      </c>
      <c r="D2" s="2" t="s">
        <v>1147</v>
      </c>
      <c r="E2" s="2" t="s">
        <v>1148</v>
      </c>
      <c r="F2" s="2" t="s">
        <v>1149</v>
      </c>
      <c r="G2" s="2" t="s">
        <v>1149</v>
      </c>
      <c r="H2" s="2" t="s">
        <v>1150</v>
      </c>
      <c r="I2" s="2" t="s">
        <v>1151</v>
      </c>
      <c r="J2" s="2" t="s">
        <v>1152</v>
      </c>
      <c r="K2" s="2">
        <v>227397161</v>
      </c>
      <c r="L2" s="2">
        <v>513713410</v>
      </c>
      <c r="M2" s="2" t="s">
        <v>1153</v>
      </c>
      <c r="N2" s="2" t="s">
        <v>1154</v>
      </c>
      <c r="O2" s="3">
        <v>556</v>
      </c>
      <c r="P2" s="3">
        <v>24</v>
      </c>
      <c r="Q2" s="3">
        <v>1</v>
      </c>
      <c r="R2" s="3">
        <v>0</v>
      </c>
      <c r="S2" s="3">
        <v>1</v>
      </c>
      <c r="T2" s="3">
        <v>530</v>
      </c>
      <c r="U2" s="3">
        <v>0</v>
      </c>
      <c r="V2" s="3">
        <v>315</v>
      </c>
      <c r="W2" s="3">
        <v>24</v>
      </c>
      <c r="X2" s="3">
        <v>1</v>
      </c>
      <c r="Y2" s="3">
        <v>0</v>
      </c>
      <c r="Z2" s="3">
        <v>1</v>
      </c>
      <c r="AA2" s="3">
        <v>289</v>
      </c>
      <c r="AB2" s="3">
        <v>0</v>
      </c>
      <c r="AC2" s="3">
        <v>155</v>
      </c>
      <c r="AD2" s="3">
        <v>97</v>
      </c>
      <c r="AE2" s="3">
        <v>52</v>
      </c>
      <c r="AF2" s="3">
        <v>92</v>
      </c>
      <c r="AG2" s="3">
        <v>55</v>
      </c>
      <c r="AH2" s="3">
        <v>0.62580000000000002</v>
      </c>
      <c r="AI2" s="3">
        <v>0.33550000000000002</v>
      </c>
      <c r="AJ2" s="3">
        <v>2.6257999999999999</v>
      </c>
      <c r="AK2" s="2" t="s">
        <v>1155</v>
      </c>
    </row>
    <row r="3" spans="1:37" x14ac:dyDescent="0.3">
      <c r="A3" s="2" t="s">
        <v>1145</v>
      </c>
      <c r="B3" s="2" t="s">
        <v>1146</v>
      </c>
      <c r="C3" s="2" t="s">
        <v>971</v>
      </c>
      <c r="D3" s="2" t="s">
        <v>1156</v>
      </c>
      <c r="E3" s="2" t="s">
        <v>1148</v>
      </c>
      <c r="F3" s="2" t="s">
        <v>1157</v>
      </c>
      <c r="G3" s="2" t="s">
        <v>1157</v>
      </c>
      <c r="H3" s="2" t="s">
        <v>1150</v>
      </c>
      <c r="I3" s="2" t="s">
        <v>1151</v>
      </c>
      <c r="J3" s="2" t="s">
        <v>1152</v>
      </c>
      <c r="K3" s="2">
        <v>5181232300</v>
      </c>
      <c r="L3" s="2">
        <v>397277700</v>
      </c>
      <c r="M3" s="2" t="s">
        <v>1158</v>
      </c>
      <c r="N3" s="2" t="s">
        <v>1159</v>
      </c>
      <c r="O3" s="3">
        <v>688</v>
      </c>
      <c r="P3" s="3">
        <v>98</v>
      </c>
      <c r="Q3" s="3">
        <v>4</v>
      </c>
      <c r="R3" s="3">
        <v>7</v>
      </c>
      <c r="S3" s="3">
        <v>4</v>
      </c>
      <c r="T3" s="3">
        <v>531</v>
      </c>
      <c r="U3" s="3">
        <v>44</v>
      </c>
      <c r="V3" s="3">
        <v>482</v>
      </c>
      <c r="W3" s="3">
        <v>76</v>
      </c>
      <c r="X3" s="3">
        <v>3</v>
      </c>
      <c r="Y3" s="3">
        <v>5</v>
      </c>
      <c r="Z3" s="3">
        <v>3</v>
      </c>
      <c r="AA3" s="3">
        <v>375</v>
      </c>
      <c r="AB3" s="3">
        <v>20</v>
      </c>
      <c r="AC3" s="3">
        <v>302</v>
      </c>
      <c r="AD3" s="3">
        <v>137</v>
      </c>
      <c r="AE3" s="3">
        <v>164</v>
      </c>
      <c r="AF3" s="3">
        <v>168</v>
      </c>
      <c r="AG3" s="3">
        <v>126</v>
      </c>
      <c r="AH3" s="3">
        <v>0.4536</v>
      </c>
      <c r="AI3" s="3">
        <v>0.54300000000000004</v>
      </c>
      <c r="AJ3" s="3">
        <v>0.54300000000000004</v>
      </c>
      <c r="AK3" s="2" t="s">
        <v>1155</v>
      </c>
    </row>
    <row r="4" spans="1:37" x14ac:dyDescent="0.3">
      <c r="A4" s="2" t="s">
        <v>1145</v>
      </c>
      <c r="B4" s="2" t="s">
        <v>1146</v>
      </c>
      <c r="C4" s="2" t="s">
        <v>949</v>
      </c>
      <c r="D4" s="2" t="s">
        <v>1160</v>
      </c>
      <c r="E4" s="2" t="s">
        <v>1148</v>
      </c>
      <c r="F4" s="2" t="s">
        <v>1161</v>
      </c>
      <c r="G4" s="2" t="s">
        <v>1161</v>
      </c>
      <c r="H4" s="2" t="s">
        <v>1150</v>
      </c>
      <c r="I4" s="2" t="s">
        <v>1151</v>
      </c>
      <c r="J4" s="2" t="s">
        <v>1152</v>
      </c>
      <c r="K4" s="2">
        <v>3949259249</v>
      </c>
      <c r="L4" s="2">
        <v>353160116</v>
      </c>
      <c r="M4" s="2" t="s">
        <v>1162</v>
      </c>
      <c r="N4" s="2" t="s">
        <v>1163</v>
      </c>
      <c r="O4" s="3">
        <v>2252</v>
      </c>
      <c r="P4" s="3">
        <v>697</v>
      </c>
      <c r="Q4" s="3">
        <v>8</v>
      </c>
      <c r="R4" s="3">
        <v>56</v>
      </c>
      <c r="S4" s="3">
        <v>32</v>
      </c>
      <c r="T4" s="3">
        <v>1244</v>
      </c>
      <c r="U4" s="3">
        <v>215</v>
      </c>
      <c r="V4" s="3">
        <v>1526</v>
      </c>
      <c r="W4" s="3">
        <v>593</v>
      </c>
      <c r="X4" s="3">
        <v>6</v>
      </c>
      <c r="Y4" s="3">
        <v>32</v>
      </c>
      <c r="Z4" s="3">
        <v>26</v>
      </c>
      <c r="AA4" s="3">
        <v>766</v>
      </c>
      <c r="AB4" s="3">
        <v>103</v>
      </c>
      <c r="AC4" s="3">
        <v>703</v>
      </c>
      <c r="AD4" s="3">
        <v>298</v>
      </c>
      <c r="AE4" s="3">
        <v>381</v>
      </c>
      <c r="AF4" s="3">
        <v>347</v>
      </c>
      <c r="AG4" s="3">
        <v>316</v>
      </c>
      <c r="AH4" s="3">
        <v>0.4239</v>
      </c>
      <c r="AI4" s="3">
        <v>0.54200000000000004</v>
      </c>
      <c r="AJ4" s="3">
        <v>0.54200000000000004</v>
      </c>
      <c r="AK4" s="2" t="s">
        <v>1155</v>
      </c>
    </row>
    <row r="5" spans="1:37" x14ac:dyDescent="0.3">
      <c r="A5" s="2" t="s">
        <v>1145</v>
      </c>
      <c r="B5" s="2" t="s">
        <v>1146</v>
      </c>
      <c r="C5" s="2" t="s">
        <v>947</v>
      </c>
      <c r="D5" s="2" t="s">
        <v>1164</v>
      </c>
      <c r="E5" s="2" t="s">
        <v>1148</v>
      </c>
      <c r="F5" s="2" t="s">
        <v>1165</v>
      </c>
      <c r="G5" s="2" t="s">
        <v>1165</v>
      </c>
      <c r="H5" s="2" t="s">
        <v>1150</v>
      </c>
      <c r="I5" s="2" t="s">
        <v>1151</v>
      </c>
      <c r="J5" s="2" t="s">
        <v>1152</v>
      </c>
      <c r="K5" s="2">
        <v>1072441495</v>
      </c>
      <c r="L5" s="2">
        <v>353850749</v>
      </c>
      <c r="M5" s="2" t="s">
        <v>1166</v>
      </c>
      <c r="N5" s="2" t="s">
        <v>1167</v>
      </c>
      <c r="O5" s="3">
        <v>1515</v>
      </c>
      <c r="P5" s="3">
        <v>455</v>
      </c>
      <c r="Q5" s="3">
        <v>11</v>
      </c>
      <c r="R5" s="3">
        <v>36</v>
      </c>
      <c r="S5" s="3">
        <v>54</v>
      </c>
      <c r="T5" s="3">
        <v>749</v>
      </c>
      <c r="U5" s="3">
        <v>210</v>
      </c>
      <c r="V5" s="3">
        <v>1169</v>
      </c>
      <c r="W5" s="3">
        <v>389</v>
      </c>
      <c r="X5" s="3">
        <v>10</v>
      </c>
      <c r="Y5" s="3">
        <v>22</v>
      </c>
      <c r="Z5" s="3">
        <v>46</v>
      </c>
      <c r="AA5" s="3">
        <v>590</v>
      </c>
      <c r="AB5" s="3">
        <v>112</v>
      </c>
      <c r="AC5" s="3">
        <v>515</v>
      </c>
      <c r="AD5" s="3">
        <v>250</v>
      </c>
      <c r="AE5" s="3">
        <v>259</v>
      </c>
      <c r="AF5" s="3">
        <v>233</v>
      </c>
      <c r="AG5" s="3">
        <v>250</v>
      </c>
      <c r="AH5" s="3">
        <v>0.4854</v>
      </c>
      <c r="AI5" s="3">
        <v>0.50290000000000001</v>
      </c>
      <c r="AJ5" s="3">
        <v>0.50290000000000001</v>
      </c>
      <c r="AK5" s="2" t="s">
        <v>1155</v>
      </c>
    </row>
    <row r="6" spans="1:37" x14ac:dyDescent="0.3">
      <c r="A6" s="2" t="s">
        <v>1145</v>
      </c>
      <c r="B6" s="2" t="s">
        <v>1168</v>
      </c>
      <c r="C6" s="2" t="s">
        <v>854</v>
      </c>
      <c r="D6" s="2" t="s">
        <v>1169</v>
      </c>
      <c r="E6" s="2" t="s">
        <v>1148</v>
      </c>
      <c r="F6" s="2" t="s">
        <v>1170</v>
      </c>
      <c r="G6" s="2" t="s">
        <v>1170</v>
      </c>
      <c r="H6" s="2" t="s">
        <v>1150</v>
      </c>
      <c r="I6" s="2" t="s">
        <v>1151</v>
      </c>
      <c r="J6" s="2" t="s">
        <v>1152</v>
      </c>
      <c r="K6" s="2">
        <v>268022011</v>
      </c>
      <c r="L6" s="2">
        <v>491621554</v>
      </c>
      <c r="M6" s="2" t="s">
        <v>1171</v>
      </c>
      <c r="N6" s="2" t="s">
        <v>1172</v>
      </c>
      <c r="O6" s="3">
        <v>79</v>
      </c>
      <c r="P6" s="3">
        <v>10</v>
      </c>
      <c r="Q6" s="3">
        <v>0</v>
      </c>
      <c r="R6" s="3">
        <v>0</v>
      </c>
      <c r="S6" s="3">
        <v>1</v>
      </c>
      <c r="T6" s="3">
        <v>65</v>
      </c>
      <c r="U6" s="3">
        <v>3</v>
      </c>
      <c r="V6" s="3">
        <v>63</v>
      </c>
      <c r="W6" s="3">
        <v>10</v>
      </c>
      <c r="X6" s="3">
        <v>0</v>
      </c>
      <c r="Y6" s="3">
        <v>0</v>
      </c>
      <c r="Z6" s="3">
        <v>1</v>
      </c>
      <c r="AA6" s="3">
        <v>51</v>
      </c>
      <c r="AB6" s="3">
        <v>1</v>
      </c>
      <c r="AC6" s="3">
        <v>32</v>
      </c>
      <c r="AD6" s="3">
        <v>7</v>
      </c>
      <c r="AE6" s="3">
        <v>25</v>
      </c>
      <c r="AF6" s="3">
        <v>13</v>
      </c>
      <c r="AG6" s="3">
        <v>18</v>
      </c>
      <c r="AH6" s="3">
        <v>0.21879999999999999</v>
      </c>
      <c r="AI6" s="3">
        <v>0.78129999999999999</v>
      </c>
      <c r="AJ6" s="3">
        <v>0.78129999999999999</v>
      </c>
      <c r="AK6" s="2" t="s">
        <v>1155</v>
      </c>
    </row>
    <row r="7" spans="1:37" x14ac:dyDescent="0.3">
      <c r="A7" s="2" t="s">
        <v>1145</v>
      </c>
      <c r="B7" s="2" t="s">
        <v>1168</v>
      </c>
      <c r="C7" s="2" t="s">
        <v>839</v>
      </c>
      <c r="D7" s="2" t="s">
        <v>1173</v>
      </c>
      <c r="E7" s="2" t="s">
        <v>1148</v>
      </c>
      <c r="F7" s="2" t="s">
        <v>1174</v>
      </c>
      <c r="G7" s="2" t="s">
        <v>1174</v>
      </c>
      <c r="H7" s="2" t="s">
        <v>1150</v>
      </c>
      <c r="I7" s="2" t="s">
        <v>1151</v>
      </c>
      <c r="J7" s="2" t="s">
        <v>1152</v>
      </c>
      <c r="K7" s="2">
        <v>579134039</v>
      </c>
      <c r="L7" s="2">
        <v>55821125</v>
      </c>
      <c r="M7" s="2" t="s">
        <v>1175</v>
      </c>
      <c r="N7" s="2" t="s">
        <v>1176</v>
      </c>
      <c r="O7" s="3">
        <v>374</v>
      </c>
      <c r="P7" s="3">
        <v>226</v>
      </c>
      <c r="Q7" s="3">
        <v>0</v>
      </c>
      <c r="R7" s="3">
        <v>10</v>
      </c>
      <c r="S7" s="3">
        <v>6</v>
      </c>
      <c r="T7" s="3">
        <v>100</v>
      </c>
      <c r="U7" s="3">
        <v>32</v>
      </c>
      <c r="V7" s="3">
        <v>290</v>
      </c>
      <c r="W7" s="3">
        <v>194</v>
      </c>
      <c r="X7" s="3">
        <v>0</v>
      </c>
      <c r="Y7" s="3">
        <v>7</v>
      </c>
      <c r="Z7" s="3">
        <v>5</v>
      </c>
      <c r="AA7" s="3">
        <v>64</v>
      </c>
      <c r="AB7" s="3">
        <v>20</v>
      </c>
      <c r="AC7" s="3">
        <v>229</v>
      </c>
      <c r="AD7" s="3">
        <v>52</v>
      </c>
      <c r="AE7" s="3">
        <v>171</v>
      </c>
      <c r="AF7" s="3">
        <v>68</v>
      </c>
      <c r="AG7" s="3">
        <v>152</v>
      </c>
      <c r="AH7" s="3">
        <v>0.2271</v>
      </c>
      <c r="AI7" s="3">
        <v>0.74670000000000003</v>
      </c>
      <c r="AJ7" s="3">
        <v>0.74670000000000003</v>
      </c>
      <c r="AK7" s="2" t="s">
        <v>1155</v>
      </c>
    </row>
    <row r="8" spans="1:37" x14ac:dyDescent="0.3">
      <c r="A8" s="2" t="s">
        <v>1145</v>
      </c>
      <c r="B8" s="2" t="s">
        <v>1168</v>
      </c>
      <c r="C8" s="2" t="s">
        <v>846</v>
      </c>
      <c r="D8" s="2" t="s">
        <v>1177</v>
      </c>
      <c r="E8" s="2" t="s">
        <v>1148</v>
      </c>
      <c r="F8" s="2" t="s">
        <v>1178</v>
      </c>
      <c r="G8" s="2" t="s">
        <v>1178</v>
      </c>
      <c r="H8" s="2" t="s">
        <v>1150</v>
      </c>
      <c r="I8" s="2" t="s">
        <v>1151</v>
      </c>
      <c r="J8" s="2" t="s">
        <v>1152</v>
      </c>
      <c r="K8" s="2">
        <v>457813890</v>
      </c>
      <c r="L8" s="2">
        <v>446386894</v>
      </c>
      <c r="M8" s="2" t="s">
        <v>1179</v>
      </c>
      <c r="N8" s="2" t="s">
        <v>1180</v>
      </c>
      <c r="O8" s="3">
        <v>544</v>
      </c>
      <c r="P8" s="3">
        <v>240</v>
      </c>
      <c r="Q8" s="3">
        <v>0</v>
      </c>
      <c r="R8" s="3">
        <v>14</v>
      </c>
      <c r="S8" s="3">
        <v>4</v>
      </c>
      <c r="T8" s="3">
        <v>165</v>
      </c>
      <c r="U8" s="3">
        <v>121</v>
      </c>
      <c r="V8" s="3">
        <v>419</v>
      </c>
      <c r="W8" s="3">
        <v>200</v>
      </c>
      <c r="X8" s="3">
        <v>0</v>
      </c>
      <c r="Y8" s="3">
        <v>8</v>
      </c>
      <c r="Z8" s="3">
        <v>4</v>
      </c>
      <c r="AA8" s="3">
        <v>132</v>
      </c>
      <c r="AB8" s="3">
        <v>75</v>
      </c>
      <c r="AC8" s="3">
        <v>259</v>
      </c>
      <c r="AD8" s="3">
        <v>81</v>
      </c>
      <c r="AE8" s="3">
        <v>170</v>
      </c>
      <c r="AF8" s="3">
        <v>101</v>
      </c>
      <c r="AG8" s="3">
        <v>143</v>
      </c>
      <c r="AH8" s="3">
        <v>0.31269999999999998</v>
      </c>
      <c r="AI8" s="3">
        <v>0.65639999999999998</v>
      </c>
      <c r="AJ8" s="3">
        <v>0.65639999999999998</v>
      </c>
      <c r="AK8" s="2" t="s">
        <v>1155</v>
      </c>
    </row>
    <row r="9" spans="1:37" x14ac:dyDescent="0.3">
      <c r="A9" s="2" t="s">
        <v>1145</v>
      </c>
      <c r="B9" s="2" t="s">
        <v>1181</v>
      </c>
      <c r="C9" s="2" t="s">
        <v>1013</v>
      </c>
      <c r="D9" s="2" t="s">
        <v>1182</v>
      </c>
      <c r="E9" s="2" t="s">
        <v>1148</v>
      </c>
      <c r="F9" s="2" t="s">
        <v>1183</v>
      </c>
      <c r="G9" s="2" t="s">
        <v>1183</v>
      </c>
      <c r="H9" s="2" t="s">
        <v>1150</v>
      </c>
      <c r="I9" s="2" t="s">
        <v>1151</v>
      </c>
      <c r="J9" s="2" t="s">
        <v>1152</v>
      </c>
      <c r="K9" s="2">
        <v>12025275202</v>
      </c>
      <c r="L9" s="2">
        <v>2086307052</v>
      </c>
      <c r="M9" s="2" t="s">
        <v>1184</v>
      </c>
      <c r="N9" s="2" t="s">
        <v>1185</v>
      </c>
      <c r="O9" s="3">
        <v>678</v>
      </c>
      <c r="P9" s="3">
        <v>43</v>
      </c>
      <c r="Q9" s="3">
        <v>3</v>
      </c>
      <c r="R9" s="3">
        <v>13</v>
      </c>
      <c r="S9" s="3">
        <v>0</v>
      </c>
      <c r="T9" s="3">
        <v>592</v>
      </c>
      <c r="U9" s="3">
        <v>27</v>
      </c>
      <c r="V9" s="3">
        <v>440</v>
      </c>
      <c r="W9" s="3">
        <v>39</v>
      </c>
      <c r="X9" s="3">
        <v>3</v>
      </c>
      <c r="Y9" s="3">
        <v>5</v>
      </c>
      <c r="Z9" s="3">
        <v>0</v>
      </c>
      <c r="AA9" s="3">
        <v>378</v>
      </c>
      <c r="AB9" s="3">
        <v>15</v>
      </c>
      <c r="AC9" s="3">
        <v>237</v>
      </c>
      <c r="AD9" s="3">
        <v>118</v>
      </c>
      <c r="AE9" s="3">
        <v>108</v>
      </c>
      <c r="AF9" s="3">
        <v>147</v>
      </c>
      <c r="AG9" s="3">
        <v>64</v>
      </c>
      <c r="AH9" s="3">
        <v>0.49790000000000001</v>
      </c>
      <c r="AI9" s="3">
        <v>0.45569999999999999</v>
      </c>
      <c r="AJ9" s="3">
        <v>2.4979</v>
      </c>
      <c r="AK9" s="2" t="s">
        <v>1155</v>
      </c>
    </row>
    <row r="10" spans="1:37" x14ac:dyDescent="0.3">
      <c r="A10" s="2" t="s">
        <v>1145</v>
      </c>
      <c r="B10" s="2" t="s">
        <v>1181</v>
      </c>
      <c r="C10" s="2" t="s">
        <v>1015</v>
      </c>
      <c r="D10" s="2" t="s">
        <v>1186</v>
      </c>
      <c r="E10" s="2" t="s">
        <v>1148</v>
      </c>
      <c r="F10" s="2" t="s">
        <v>1187</v>
      </c>
      <c r="G10" s="2" t="s">
        <v>1187</v>
      </c>
      <c r="H10" s="2" t="s">
        <v>1150</v>
      </c>
      <c r="I10" s="2" t="s">
        <v>1151</v>
      </c>
      <c r="J10" s="2" t="s">
        <v>1152</v>
      </c>
      <c r="K10" s="2">
        <v>25609195538</v>
      </c>
      <c r="L10" s="2">
        <v>652774367</v>
      </c>
      <c r="M10" s="2" t="s">
        <v>1188</v>
      </c>
      <c r="N10" s="2" t="s">
        <v>1189</v>
      </c>
      <c r="O10" s="3">
        <v>189</v>
      </c>
      <c r="P10" s="3">
        <v>19</v>
      </c>
      <c r="Q10" s="3">
        <v>0</v>
      </c>
      <c r="R10" s="3">
        <v>1</v>
      </c>
      <c r="S10" s="3">
        <v>1</v>
      </c>
      <c r="T10" s="3">
        <v>167</v>
      </c>
      <c r="U10" s="3">
        <v>1</v>
      </c>
      <c r="V10" s="3">
        <v>131</v>
      </c>
      <c r="W10" s="3">
        <v>19</v>
      </c>
      <c r="X10" s="3">
        <v>0</v>
      </c>
      <c r="Y10" s="3">
        <v>1</v>
      </c>
      <c r="Z10" s="3">
        <v>1</v>
      </c>
      <c r="AA10" s="3">
        <v>109</v>
      </c>
      <c r="AB10" s="3">
        <v>1</v>
      </c>
      <c r="AC10" s="3">
        <v>60</v>
      </c>
      <c r="AD10" s="3">
        <v>17</v>
      </c>
      <c r="AE10" s="3">
        <v>42</v>
      </c>
      <c r="AF10" s="3">
        <v>17</v>
      </c>
      <c r="AG10" s="3">
        <v>41</v>
      </c>
      <c r="AH10" s="3">
        <v>0.2833</v>
      </c>
      <c r="AI10" s="3">
        <v>0.7</v>
      </c>
      <c r="AJ10" s="3">
        <v>0.7</v>
      </c>
      <c r="AK10" s="2" t="s">
        <v>1155</v>
      </c>
    </row>
    <row r="11" spans="1:37" x14ac:dyDescent="0.3">
      <c r="A11" s="2" t="s">
        <v>1145</v>
      </c>
      <c r="B11" s="2" t="s">
        <v>1181</v>
      </c>
      <c r="C11" s="2" t="s">
        <v>989</v>
      </c>
      <c r="D11" s="2" t="s">
        <v>1190</v>
      </c>
      <c r="E11" s="2" t="s">
        <v>1148</v>
      </c>
      <c r="F11" s="2" t="s">
        <v>1191</v>
      </c>
      <c r="G11" s="2" t="s">
        <v>1191</v>
      </c>
      <c r="H11" s="2" t="s">
        <v>1150</v>
      </c>
      <c r="I11" s="2" t="s">
        <v>1151</v>
      </c>
      <c r="J11" s="2" t="s">
        <v>1152</v>
      </c>
      <c r="K11" s="2">
        <v>140810949</v>
      </c>
      <c r="L11" s="2">
        <v>99899158</v>
      </c>
      <c r="M11" s="2" t="s">
        <v>1192</v>
      </c>
      <c r="N11" s="2" t="s">
        <v>1193</v>
      </c>
      <c r="O11" s="3">
        <v>1415</v>
      </c>
      <c r="P11" s="3">
        <v>301</v>
      </c>
      <c r="Q11" s="3">
        <v>14</v>
      </c>
      <c r="R11" s="3">
        <v>47</v>
      </c>
      <c r="S11" s="3">
        <v>155</v>
      </c>
      <c r="T11" s="3">
        <v>797</v>
      </c>
      <c r="U11" s="3">
        <v>101</v>
      </c>
      <c r="V11" s="3">
        <v>1018</v>
      </c>
      <c r="W11" s="3">
        <v>239</v>
      </c>
      <c r="X11" s="3">
        <v>10</v>
      </c>
      <c r="Y11" s="3">
        <v>27</v>
      </c>
      <c r="Z11" s="3">
        <v>131</v>
      </c>
      <c r="AA11" s="3">
        <v>573</v>
      </c>
      <c r="AB11" s="3">
        <v>38</v>
      </c>
      <c r="AC11" s="3">
        <v>502</v>
      </c>
      <c r="AD11" s="3">
        <v>210</v>
      </c>
      <c r="AE11" s="3">
        <v>281</v>
      </c>
      <c r="AF11" s="3">
        <v>262</v>
      </c>
      <c r="AG11" s="3">
        <v>197</v>
      </c>
      <c r="AH11" s="3">
        <v>0.41830000000000001</v>
      </c>
      <c r="AI11" s="3">
        <v>0.55979999999999996</v>
      </c>
      <c r="AJ11" s="3">
        <v>0.55979999999999996</v>
      </c>
      <c r="AK11" s="2" t="s">
        <v>1155</v>
      </c>
    </row>
    <row r="12" spans="1:37" x14ac:dyDescent="0.3">
      <c r="A12" s="2" t="s">
        <v>1145</v>
      </c>
      <c r="B12" s="2" t="s">
        <v>1181</v>
      </c>
      <c r="C12" s="2" t="s">
        <v>991</v>
      </c>
      <c r="D12" s="2" t="s">
        <v>1194</v>
      </c>
      <c r="E12" s="2" t="s">
        <v>1148</v>
      </c>
      <c r="F12" s="2" t="s">
        <v>1195</v>
      </c>
      <c r="G12" s="2" t="s">
        <v>1195</v>
      </c>
      <c r="H12" s="2" t="s">
        <v>1150</v>
      </c>
      <c r="I12" s="2" t="s">
        <v>1151</v>
      </c>
      <c r="J12" s="2" t="s">
        <v>1152</v>
      </c>
      <c r="K12" s="2">
        <v>1158283135</v>
      </c>
      <c r="L12" s="2">
        <v>858246218</v>
      </c>
      <c r="M12" s="2" t="s">
        <v>1196</v>
      </c>
      <c r="N12" s="2" t="s">
        <v>1197</v>
      </c>
      <c r="O12" s="3">
        <v>2798</v>
      </c>
      <c r="P12" s="3">
        <v>381</v>
      </c>
      <c r="Q12" s="3">
        <v>24</v>
      </c>
      <c r="R12" s="3">
        <v>84</v>
      </c>
      <c r="S12" s="3">
        <v>318</v>
      </c>
      <c r="T12" s="3">
        <v>1750</v>
      </c>
      <c r="U12" s="3">
        <v>241</v>
      </c>
      <c r="V12" s="3">
        <v>1810</v>
      </c>
      <c r="W12" s="3">
        <v>327</v>
      </c>
      <c r="X12" s="3">
        <v>22</v>
      </c>
      <c r="Y12" s="3">
        <v>45</v>
      </c>
      <c r="Z12" s="3">
        <v>252</v>
      </c>
      <c r="AA12" s="3">
        <v>1060</v>
      </c>
      <c r="AB12" s="3">
        <v>104</v>
      </c>
      <c r="AC12" s="3">
        <v>909</v>
      </c>
      <c r="AD12" s="3">
        <v>433</v>
      </c>
      <c r="AE12" s="3">
        <v>451</v>
      </c>
      <c r="AF12" s="3">
        <v>462</v>
      </c>
      <c r="AG12" s="3">
        <v>365</v>
      </c>
      <c r="AH12" s="3">
        <v>0.4763</v>
      </c>
      <c r="AI12" s="3">
        <v>0.49609999999999999</v>
      </c>
      <c r="AJ12" s="3">
        <v>0.49609999999999999</v>
      </c>
      <c r="AK12" s="2" t="s">
        <v>1155</v>
      </c>
    </row>
    <row r="13" spans="1:37" x14ac:dyDescent="0.3">
      <c r="A13" s="2" t="s">
        <v>1145</v>
      </c>
      <c r="B13" s="2" t="s">
        <v>1181</v>
      </c>
      <c r="C13" s="2" t="s">
        <v>1023</v>
      </c>
      <c r="D13" s="2" t="s">
        <v>1198</v>
      </c>
      <c r="E13" s="2" t="s">
        <v>1148</v>
      </c>
      <c r="F13" s="2" t="s">
        <v>1199</v>
      </c>
      <c r="G13" s="2" t="s">
        <v>1199</v>
      </c>
      <c r="H13" s="2" t="s">
        <v>1150</v>
      </c>
      <c r="I13" s="2" t="s">
        <v>1151</v>
      </c>
      <c r="J13" s="2" t="s">
        <v>1152</v>
      </c>
      <c r="K13" s="2">
        <v>21442574853</v>
      </c>
      <c r="L13" s="2">
        <v>2713886294</v>
      </c>
      <c r="M13" s="2" t="s">
        <v>1200</v>
      </c>
      <c r="N13" s="2" t="s">
        <v>1201</v>
      </c>
      <c r="O13" s="3">
        <v>556</v>
      </c>
      <c r="P13" s="3">
        <v>44</v>
      </c>
      <c r="Q13" s="3">
        <v>0</v>
      </c>
      <c r="R13" s="3">
        <v>2</v>
      </c>
      <c r="S13" s="3">
        <v>0</v>
      </c>
      <c r="T13" s="3">
        <v>501</v>
      </c>
      <c r="U13" s="3">
        <v>9</v>
      </c>
      <c r="V13" s="3">
        <v>369</v>
      </c>
      <c r="W13" s="3">
        <v>43</v>
      </c>
      <c r="X13" s="3">
        <v>0</v>
      </c>
      <c r="Y13" s="3">
        <v>2</v>
      </c>
      <c r="Z13" s="3">
        <v>0</v>
      </c>
      <c r="AA13" s="3">
        <v>317</v>
      </c>
      <c r="AB13" s="3">
        <v>7</v>
      </c>
      <c r="AC13" s="3">
        <v>226</v>
      </c>
      <c r="AD13" s="3">
        <v>71</v>
      </c>
      <c r="AE13" s="3">
        <v>145</v>
      </c>
      <c r="AF13" s="3">
        <v>103</v>
      </c>
      <c r="AG13" s="3">
        <v>101</v>
      </c>
      <c r="AH13" s="3">
        <v>0.31419999999999998</v>
      </c>
      <c r="AI13" s="3">
        <v>0.64159999999999995</v>
      </c>
      <c r="AJ13" s="3">
        <v>0.64159999999999995</v>
      </c>
      <c r="AK13" s="2" t="s">
        <v>1155</v>
      </c>
    </row>
    <row r="14" spans="1:37" x14ac:dyDescent="0.3">
      <c r="A14" s="2" t="s">
        <v>1145</v>
      </c>
      <c r="B14" s="2" t="s">
        <v>1181</v>
      </c>
      <c r="C14" s="2" t="s">
        <v>1202</v>
      </c>
      <c r="D14" s="2" t="s">
        <v>1203</v>
      </c>
      <c r="E14" s="2" t="s">
        <v>1148</v>
      </c>
      <c r="F14" s="2" t="s">
        <v>1204</v>
      </c>
      <c r="G14" s="2" t="s">
        <v>1204</v>
      </c>
      <c r="H14" s="2" t="s">
        <v>1150</v>
      </c>
      <c r="I14" s="2" t="s">
        <v>1151</v>
      </c>
      <c r="J14" s="2" t="s">
        <v>1152</v>
      </c>
      <c r="K14" s="2">
        <v>5131417562</v>
      </c>
      <c r="L14" s="2">
        <v>9365008</v>
      </c>
      <c r="M14" s="2" t="s">
        <v>1205</v>
      </c>
      <c r="N14" s="2" t="s">
        <v>1206</v>
      </c>
      <c r="O14" s="3">
        <v>233</v>
      </c>
      <c r="P14" s="3">
        <v>16</v>
      </c>
      <c r="Q14" s="3">
        <v>0</v>
      </c>
      <c r="R14" s="3">
        <v>0</v>
      </c>
      <c r="S14" s="3">
        <v>0</v>
      </c>
      <c r="T14" s="3">
        <v>215</v>
      </c>
      <c r="U14" s="3">
        <v>2</v>
      </c>
      <c r="V14" s="3">
        <v>142</v>
      </c>
      <c r="W14" s="3">
        <v>15</v>
      </c>
      <c r="X14" s="3">
        <v>0</v>
      </c>
      <c r="Y14" s="3">
        <v>0</v>
      </c>
      <c r="Z14" s="3">
        <v>0</v>
      </c>
      <c r="AA14" s="3">
        <v>126</v>
      </c>
      <c r="AB14" s="3">
        <v>1</v>
      </c>
      <c r="AC14" s="3">
        <v>70</v>
      </c>
      <c r="AD14" s="3">
        <v>31</v>
      </c>
      <c r="AE14" s="3">
        <v>38</v>
      </c>
      <c r="AF14" s="3">
        <v>35</v>
      </c>
      <c r="AG14" s="3">
        <v>28</v>
      </c>
      <c r="AH14" s="3">
        <v>0.44290000000000002</v>
      </c>
      <c r="AI14" s="3">
        <v>0.54290000000000005</v>
      </c>
      <c r="AJ14" s="3">
        <v>0.54290000000000005</v>
      </c>
      <c r="AK14" s="2" t="s">
        <v>1155</v>
      </c>
    </row>
    <row r="15" spans="1:37" x14ac:dyDescent="0.3">
      <c r="A15" s="2" t="s">
        <v>1145</v>
      </c>
      <c r="B15" s="2" t="s">
        <v>1181</v>
      </c>
      <c r="C15" s="2" t="s">
        <v>997</v>
      </c>
      <c r="D15" s="2" t="s">
        <v>1207</v>
      </c>
      <c r="E15" s="2" t="s">
        <v>1148</v>
      </c>
      <c r="F15" s="2" t="s">
        <v>1208</v>
      </c>
      <c r="G15" s="2" t="s">
        <v>1208</v>
      </c>
      <c r="H15" s="2" t="s">
        <v>1150</v>
      </c>
      <c r="I15" s="2" t="s">
        <v>1151</v>
      </c>
      <c r="J15" s="2" t="s">
        <v>1152</v>
      </c>
      <c r="K15" s="2">
        <v>38043176547</v>
      </c>
      <c r="L15" s="2">
        <v>1713395999</v>
      </c>
      <c r="M15" s="2" t="s">
        <v>1209</v>
      </c>
      <c r="N15" s="2" t="s">
        <v>1210</v>
      </c>
      <c r="O15" s="3">
        <v>243</v>
      </c>
      <c r="P15" s="3">
        <v>25</v>
      </c>
      <c r="Q15" s="3">
        <v>0</v>
      </c>
      <c r="R15" s="3">
        <v>0</v>
      </c>
      <c r="S15" s="3">
        <v>0</v>
      </c>
      <c r="T15" s="3">
        <v>213</v>
      </c>
      <c r="U15" s="3">
        <v>5</v>
      </c>
      <c r="V15" s="3">
        <v>171</v>
      </c>
      <c r="W15" s="3">
        <v>19</v>
      </c>
      <c r="X15" s="3">
        <v>0</v>
      </c>
      <c r="Y15" s="3">
        <v>0</v>
      </c>
      <c r="Z15" s="3">
        <v>0</v>
      </c>
      <c r="AA15" s="3">
        <v>147</v>
      </c>
      <c r="AB15" s="3">
        <v>5</v>
      </c>
      <c r="AC15" s="3">
        <v>115</v>
      </c>
      <c r="AD15" s="3">
        <v>32</v>
      </c>
      <c r="AE15" s="3">
        <v>76</v>
      </c>
      <c r="AF15" s="3">
        <v>47</v>
      </c>
      <c r="AG15" s="3">
        <v>60</v>
      </c>
      <c r="AH15" s="3">
        <v>0.27829999999999999</v>
      </c>
      <c r="AI15" s="3">
        <v>0.66090000000000004</v>
      </c>
      <c r="AJ15" s="3">
        <v>0.66090000000000004</v>
      </c>
      <c r="AK15" s="2" t="s">
        <v>1155</v>
      </c>
    </row>
    <row r="16" spans="1:37" x14ac:dyDescent="0.3">
      <c r="A16" s="2" t="s">
        <v>1145</v>
      </c>
      <c r="B16" s="2" t="s">
        <v>1181</v>
      </c>
      <c r="C16" s="2" t="s">
        <v>1011</v>
      </c>
      <c r="D16" s="2" t="s">
        <v>1211</v>
      </c>
      <c r="E16" s="2" t="s">
        <v>1148</v>
      </c>
      <c r="F16" s="2" t="s">
        <v>1212</v>
      </c>
      <c r="G16" s="2" t="s">
        <v>1212</v>
      </c>
      <c r="H16" s="2" t="s">
        <v>1150</v>
      </c>
      <c r="I16" s="2" t="s">
        <v>1151</v>
      </c>
      <c r="J16" s="2" t="s">
        <v>1152</v>
      </c>
      <c r="K16" s="2">
        <v>62738265770</v>
      </c>
      <c r="L16" s="2">
        <v>4552397887</v>
      </c>
      <c r="M16" s="2" t="s">
        <v>1213</v>
      </c>
      <c r="N16" s="2" t="s">
        <v>1214</v>
      </c>
      <c r="O16" s="3">
        <v>496</v>
      </c>
      <c r="P16" s="3">
        <v>119</v>
      </c>
      <c r="Q16" s="3">
        <v>3</v>
      </c>
      <c r="R16" s="3">
        <v>3</v>
      </c>
      <c r="S16" s="3">
        <v>1</v>
      </c>
      <c r="T16" s="3">
        <v>359</v>
      </c>
      <c r="U16" s="3">
        <v>11</v>
      </c>
      <c r="V16" s="3">
        <v>382</v>
      </c>
      <c r="W16" s="3">
        <v>118</v>
      </c>
      <c r="X16" s="3">
        <v>3</v>
      </c>
      <c r="Y16" s="3">
        <v>3</v>
      </c>
      <c r="Z16" s="3">
        <v>1</v>
      </c>
      <c r="AA16" s="3">
        <v>253</v>
      </c>
      <c r="AB16" s="3">
        <v>4</v>
      </c>
      <c r="AC16" s="3">
        <v>133</v>
      </c>
      <c r="AD16" s="3">
        <v>69</v>
      </c>
      <c r="AE16" s="3">
        <v>56</v>
      </c>
      <c r="AF16" s="3">
        <v>79</v>
      </c>
      <c r="AG16" s="3">
        <v>45</v>
      </c>
      <c r="AH16" s="3">
        <v>0.51880000000000004</v>
      </c>
      <c r="AI16" s="3">
        <v>0.42109999999999997</v>
      </c>
      <c r="AJ16" s="3">
        <v>2.5188000000000001</v>
      </c>
      <c r="AK16" s="2" t="s">
        <v>1155</v>
      </c>
    </row>
    <row r="17" spans="1:37" x14ac:dyDescent="0.3">
      <c r="A17" s="2" t="s">
        <v>1145</v>
      </c>
      <c r="B17" s="2" t="s">
        <v>1181</v>
      </c>
      <c r="C17" s="2" t="s">
        <v>984</v>
      </c>
      <c r="D17" s="2" t="s">
        <v>1215</v>
      </c>
      <c r="E17" s="2" t="s">
        <v>1148</v>
      </c>
      <c r="F17" s="2" t="s">
        <v>1216</v>
      </c>
      <c r="G17" s="2" t="s">
        <v>1216</v>
      </c>
      <c r="H17" s="2" t="s">
        <v>1150</v>
      </c>
      <c r="I17" s="2" t="s">
        <v>1151</v>
      </c>
      <c r="J17" s="2" t="s">
        <v>1152</v>
      </c>
      <c r="K17" s="2">
        <v>63431485795</v>
      </c>
      <c r="L17" s="2">
        <v>3114778218</v>
      </c>
      <c r="M17" s="2" t="s">
        <v>1217</v>
      </c>
      <c r="N17" s="2" t="s">
        <v>1218</v>
      </c>
      <c r="O17" s="3">
        <v>2822</v>
      </c>
      <c r="P17" s="3">
        <v>2111</v>
      </c>
      <c r="Q17" s="3">
        <v>47</v>
      </c>
      <c r="R17" s="3">
        <v>99</v>
      </c>
      <c r="S17" s="3">
        <v>42</v>
      </c>
      <c r="T17" s="3">
        <v>452</v>
      </c>
      <c r="U17" s="3">
        <v>71</v>
      </c>
      <c r="V17" s="3">
        <v>2716</v>
      </c>
      <c r="W17" s="3">
        <v>2110</v>
      </c>
      <c r="X17" s="3">
        <v>47</v>
      </c>
      <c r="Y17" s="3">
        <v>95</v>
      </c>
      <c r="Z17" s="3">
        <v>42</v>
      </c>
      <c r="AA17" s="3">
        <v>371</v>
      </c>
      <c r="AB17" s="3">
        <v>51</v>
      </c>
      <c r="AC17" s="3">
        <v>116</v>
      </c>
      <c r="AD17" s="3">
        <v>60</v>
      </c>
      <c r="AE17" s="3">
        <v>54</v>
      </c>
      <c r="AF17" s="3">
        <v>76</v>
      </c>
      <c r="AG17" s="3">
        <v>18</v>
      </c>
      <c r="AH17" s="3">
        <v>0.51719999999999999</v>
      </c>
      <c r="AI17" s="3">
        <v>0.46550000000000002</v>
      </c>
      <c r="AJ17" s="3">
        <v>2.5171999999999999</v>
      </c>
      <c r="AK17" s="2" t="s">
        <v>1155</v>
      </c>
    </row>
    <row r="18" spans="1:37" x14ac:dyDescent="0.3">
      <c r="A18" s="2" t="s">
        <v>1145</v>
      </c>
      <c r="B18" s="2" t="s">
        <v>1146</v>
      </c>
      <c r="C18" s="2" t="s">
        <v>965</v>
      </c>
      <c r="D18" s="2" t="s">
        <v>1219</v>
      </c>
      <c r="E18" s="2" t="s">
        <v>1148</v>
      </c>
      <c r="F18" s="2" t="s">
        <v>1220</v>
      </c>
      <c r="G18" s="2" t="s">
        <v>1220</v>
      </c>
      <c r="H18" s="2" t="s">
        <v>1150</v>
      </c>
      <c r="I18" s="2" t="s">
        <v>1151</v>
      </c>
      <c r="J18" s="2" t="s">
        <v>1152</v>
      </c>
      <c r="K18" s="2">
        <v>3912066366</v>
      </c>
      <c r="L18" s="2">
        <v>609159378</v>
      </c>
      <c r="M18" s="2" t="s">
        <v>1221</v>
      </c>
      <c r="N18" s="2" t="s">
        <v>1222</v>
      </c>
      <c r="O18" s="3">
        <v>401</v>
      </c>
      <c r="P18" s="3">
        <v>21</v>
      </c>
      <c r="Q18" s="3">
        <v>0</v>
      </c>
      <c r="R18" s="3">
        <v>3</v>
      </c>
      <c r="S18" s="3">
        <v>0</v>
      </c>
      <c r="T18" s="3">
        <v>368</v>
      </c>
      <c r="U18" s="3">
        <v>9</v>
      </c>
      <c r="V18" s="3">
        <v>232</v>
      </c>
      <c r="W18" s="3">
        <v>21</v>
      </c>
      <c r="X18" s="3">
        <v>0</v>
      </c>
      <c r="Y18" s="3">
        <v>3</v>
      </c>
      <c r="Z18" s="3">
        <v>0</v>
      </c>
      <c r="AA18" s="3">
        <v>205</v>
      </c>
      <c r="AB18" s="3">
        <v>3</v>
      </c>
      <c r="AC18" s="3">
        <v>103</v>
      </c>
      <c r="AD18" s="3">
        <v>43</v>
      </c>
      <c r="AE18" s="3">
        <v>55</v>
      </c>
      <c r="AF18" s="3">
        <v>51</v>
      </c>
      <c r="AG18" s="3">
        <v>42</v>
      </c>
      <c r="AH18" s="3">
        <v>0.41749999999999998</v>
      </c>
      <c r="AI18" s="3">
        <v>0.53400000000000003</v>
      </c>
      <c r="AJ18" s="3">
        <v>0.53400000000000003</v>
      </c>
      <c r="AK18" s="2" t="s">
        <v>1155</v>
      </c>
    </row>
    <row r="19" spans="1:37" x14ac:dyDescent="0.3">
      <c r="A19" s="2" t="s">
        <v>1145</v>
      </c>
      <c r="B19" s="2" t="s">
        <v>1223</v>
      </c>
      <c r="C19" s="2" t="s">
        <v>391</v>
      </c>
      <c r="D19" s="2" t="s">
        <v>1224</v>
      </c>
      <c r="E19" s="2" t="s">
        <v>1148</v>
      </c>
      <c r="F19" s="2" t="s">
        <v>1225</v>
      </c>
      <c r="G19" s="2" t="s">
        <v>1225</v>
      </c>
      <c r="H19" s="2" t="s">
        <v>1150</v>
      </c>
      <c r="I19" s="2" t="s">
        <v>1151</v>
      </c>
      <c r="J19" s="2" t="s">
        <v>1152</v>
      </c>
      <c r="K19" s="2">
        <v>16587471</v>
      </c>
      <c r="L19" s="2">
        <v>1127501</v>
      </c>
      <c r="M19" s="2" t="s">
        <v>1226</v>
      </c>
      <c r="N19" s="2" t="s">
        <v>1227</v>
      </c>
      <c r="O19" s="3">
        <v>1185</v>
      </c>
      <c r="P19" s="3">
        <v>1019</v>
      </c>
      <c r="Q19" s="3">
        <v>11</v>
      </c>
      <c r="R19" s="3">
        <v>52</v>
      </c>
      <c r="S19" s="3">
        <v>14</v>
      </c>
      <c r="T19" s="3">
        <v>36</v>
      </c>
      <c r="U19" s="3">
        <v>53</v>
      </c>
      <c r="V19" s="3">
        <v>852</v>
      </c>
      <c r="W19" s="3">
        <v>746</v>
      </c>
      <c r="X19" s="3">
        <v>5</v>
      </c>
      <c r="Y19" s="3">
        <v>26</v>
      </c>
      <c r="Z19" s="3">
        <v>13</v>
      </c>
      <c r="AA19" s="3">
        <v>27</v>
      </c>
      <c r="AB19" s="3">
        <v>35</v>
      </c>
      <c r="AC19" s="3">
        <v>604</v>
      </c>
      <c r="AD19" s="3">
        <v>139</v>
      </c>
      <c r="AE19" s="3">
        <v>452</v>
      </c>
      <c r="AF19" s="3">
        <v>201</v>
      </c>
      <c r="AG19" s="3">
        <v>351</v>
      </c>
      <c r="AH19" s="3">
        <v>0.2301</v>
      </c>
      <c r="AI19" s="3">
        <v>0.74829999999999997</v>
      </c>
      <c r="AJ19" s="3">
        <v>0.74829999999999997</v>
      </c>
      <c r="AK19" s="2" t="s">
        <v>1155</v>
      </c>
    </row>
    <row r="20" spans="1:37" x14ac:dyDescent="0.3">
      <c r="A20" s="2" t="s">
        <v>1145</v>
      </c>
      <c r="B20" s="2" t="s">
        <v>1223</v>
      </c>
      <c r="C20" s="2" t="s">
        <v>418</v>
      </c>
      <c r="D20" s="2" t="s">
        <v>1228</v>
      </c>
      <c r="E20" s="2" t="s">
        <v>1148</v>
      </c>
      <c r="F20" s="2" t="s">
        <v>1229</v>
      </c>
      <c r="G20" s="2" t="s">
        <v>1229</v>
      </c>
      <c r="H20" s="2" t="s">
        <v>1150</v>
      </c>
      <c r="I20" s="2" t="s">
        <v>1151</v>
      </c>
      <c r="J20" s="2" t="s">
        <v>1152</v>
      </c>
      <c r="K20" s="2">
        <v>12560706</v>
      </c>
      <c r="L20" s="2">
        <v>279759</v>
      </c>
      <c r="M20" s="2" t="s">
        <v>1230</v>
      </c>
      <c r="N20" s="2" t="s">
        <v>1231</v>
      </c>
      <c r="O20" s="3">
        <v>3694</v>
      </c>
      <c r="P20" s="3">
        <v>2987</v>
      </c>
      <c r="Q20" s="3">
        <v>53</v>
      </c>
      <c r="R20" s="3">
        <v>166</v>
      </c>
      <c r="S20" s="3">
        <v>83</v>
      </c>
      <c r="T20" s="3">
        <v>185</v>
      </c>
      <c r="U20" s="3">
        <v>220</v>
      </c>
      <c r="V20" s="3">
        <v>2704</v>
      </c>
      <c r="W20" s="3">
        <v>2273</v>
      </c>
      <c r="X20" s="3">
        <v>35</v>
      </c>
      <c r="Y20" s="3">
        <v>94</v>
      </c>
      <c r="Z20" s="3">
        <v>72</v>
      </c>
      <c r="AA20" s="3">
        <v>125</v>
      </c>
      <c r="AB20" s="3">
        <v>105</v>
      </c>
      <c r="AC20" s="3">
        <v>1553</v>
      </c>
      <c r="AD20" s="3">
        <v>371</v>
      </c>
      <c r="AE20" s="3">
        <v>1158</v>
      </c>
      <c r="AF20" s="3">
        <v>597</v>
      </c>
      <c r="AG20" s="3">
        <v>839</v>
      </c>
      <c r="AH20" s="3">
        <v>0.2389</v>
      </c>
      <c r="AI20" s="3">
        <v>0.74570000000000003</v>
      </c>
      <c r="AJ20" s="3">
        <v>0.74570000000000003</v>
      </c>
      <c r="AK20" s="2" t="s">
        <v>1155</v>
      </c>
    </row>
    <row r="21" spans="1:37" x14ac:dyDescent="0.3">
      <c r="A21" s="2" t="s">
        <v>1145</v>
      </c>
      <c r="B21" s="2" t="s">
        <v>1223</v>
      </c>
      <c r="C21" s="2" t="s">
        <v>427</v>
      </c>
      <c r="D21" s="2" t="s">
        <v>1232</v>
      </c>
      <c r="E21" s="2" t="s">
        <v>1148</v>
      </c>
      <c r="F21" s="2" t="s">
        <v>1233</v>
      </c>
      <c r="G21" s="2" t="s">
        <v>1233</v>
      </c>
      <c r="H21" s="2" t="s">
        <v>1150</v>
      </c>
      <c r="I21" s="2" t="s">
        <v>1151</v>
      </c>
      <c r="J21" s="2" t="s">
        <v>1152</v>
      </c>
      <c r="K21" s="2">
        <v>120694711</v>
      </c>
      <c r="L21" s="2">
        <v>3871202</v>
      </c>
      <c r="M21" s="2" t="s">
        <v>1234</v>
      </c>
      <c r="N21" s="2" t="s">
        <v>1235</v>
      </c>
      <c r="O21" s="3">
        <v>3774</v>
      </c>
      <c r="P21" s="3">
        <v>3135</v>
      </c>
      <c r="Q21" s="3">
        <v>35</v>
      </c>
      <c r="R21" s="3">
        <v>138</v>
      </c>
      <c r="S21" s="3">
        <v>52</v>
      </c>
      <c r="T21" s="3">
        <v>228</v>
      </c>
      <c r="U21" s="3">
        <v>186</v>
      </c>
      <c r="V21" s="3">
        <v>2622</v>
      </c>
      <c r="W21" s="3">
        <v>2238</v>
      </c>
      <c r="X21" s="3">
        <v>29</v>
      </c>
      <c r="Y21" s="3">
        <v>75</v>
      </c>
      <c r="Z21" s="3">
        <v>39</v>
      </c>
      <c r="AA21" s="3">
        <v>150</v>
      </c>
      <c r="AB21" s="3">
        <v>91</v>
      </c>
      <c r="AC21" s="3">
        <v>1396</v>
      </c>
      <c r="AD21" s="3">
        <v>266</v>
      </c>
      <c r="AE21" s="3">
        <v>1087</v>
      </c>
      <c r="AF21" s="3">
        <v>463</v>
      </c>
      <c r="AG21" s="3">
        <v>846</v>
      </c>
      <c r="AH21" s="3">
        <v>0.1905</v>
      </c>
      <c r="AI21" s="3">
        <v>0.77869999999999995</v>
      </c>
      <c r="AJ21" s="3">
        <v>0.77869999999999995</v>
      </c>
      <c r="AK21" s="2" t="s">
        <v>1155</v>
      </c>
    </row>
    <row r="22" spans="1:37" x14ac:dyDescent="0.3">
      <c r="A22" s="2" t="s">
        <v>1145</v>
      </c>
      <c r="B22" s="2" t="s">
        <v>1223</v>
      </c>
      <c r="C22" s="2" t="s">
        <v>401</v>
      </c>
      <c r="D22" s="2" t="s">
        <v>1236</v>
      </c>
      <c r="E22" s="2" t="s">
        <v>1148</v>
      </c>
      <c r="F22" s="2" t="s">
        <v>1237</v>
      </c>
      <c r="G22" s="2" t="s">
        <v>1237</v>
      </c>
      <c r="H22" s="2" t="s">
        <v>1150</v>
      </c>
      <c r="I22" s="2" t="s">
        <v>1151</v>
      </c>
      <c r="J22" s="2" t="s">
        <v>1152</v>
      </c>
      <c r="K22" s="2">
        <v>16490223</v>
      </c>
      <c r="L22" s="2">
        <v>61361</v>
      </c>
      <c r="M22" s="2" t="s">
        <v>1238</v>
      </c>
      <c r="N22" s="2" t="s">
        <v>1239</v>
      </c>
      <c r="O22" s="3">
        <v>2957</v>
      </c>
      <c r="P22" s="3">
        <v>2422</v>
      </c>
      <c r="Q22" s="3">
        <v>30</v>
      </c>
      <c r="R22" s="3">
        <v>124</v>
      </c>
      <c r="S22" s="3">
        <v>37</v>
      </c>
      <c r="T22" s="3">
        <v>148</v>
      </c>
      <c r="U22" s="3">
        <v>196</v>
      </c>
      <c r="V22" s="3">
        <v>2065</v>
      </c>
      <c r="W22" s="3">
        <v>1757</v>
      </c>
      <c r="X22" s="3">
        <v>23</v>
      </c>
      <c r="Y22" s="3">
        <v>73</v>
      </c>
      <c r="Z22" s="3">
        <v>27</v>
      </c>
      <c r="AA22" s="3">
        <v>93</v>
      </c>
      <c r="AB22" s="3">
        <v>92</v>
      </c>
      <c r="AC22" s="3">
        <v>1561</v>
      </c>
      <c r="AD22" s="3">
        <v>339</v>
      </c>
      <c r="AE22" s="3">
        <v>1193</v>
      </c>
      <c r="AF22" s="3">
        <v>556</v>
      </c>
      <c r="AG22" s="3">
        <v>919</v>
      </c>
      <c r="AH22" s="3">
        <v>0.2172</v>
      </c>
      <c r="AI22" s="3">
        <v>0.76429999999999998</v>
      </c>
      <c r="AJ22" s="3">
        <v>0.76429999999999998</v>
      </c>
      <c r="AK22" s="2" t="s">
        <v>1155</v>
      </c>
    </row>
    <row r="23" spans="1:37" x14ac:dyDescent="0.3">
      <c r="A23" s="2" t="s">
        <v>1145</v>
      </c>
      <c r="B23" s="2" t="s">
        <v>1240</v>
      </c>
      <c r="C23" s="2" t="s">
        <v>215</v>
      </c>
      <c r="D23" s="2" t="s">
        <v>1241</v>
      </c>
      <c r="E23" s="2" t="s">
        <v>1148</v>
      </c>
      <c r="F23" s="2" t="s">
        <v>1242</v>
      </c>
      <c r="G23" s="2" t="s">
        <v>1242</v>
      </c>
      <c r="H23" s="2" t="s">
        <v>1150</v>
      </c>
      <c r="I23" s="2" t="s">
        <v>1151</v>
      </c>
      <c r="J23" s="2" t="s">
        <v>1152</v>
      </c>
      <c r="K23" s="2">
        <v>1952674879</v>
      </c>
      <c r="L23" s="2">
        <v>6373567</v>
      </c>
      <c r="M23" s="2" t="s">
        <v>1243</v>
      </c>
      <c r="N23" s="2" t="s">
        <v>1244</v>
      </c>
      <c r="O23" s="3">
        <v>118</v>
      </c>
      <c r="P23" s="3">
        <v>32</v>
      </c>
      <c r="Q23" s="3">
        <v>0</v>
      </c>
      <c r="R23" s="3">
        <v>0</v>
      </c>
      <c r="S23" s="3">
        <v>0</v>
      </c>
      <c r="T23" s="3">
        <v>85</v>
      </c>
      <c r="U23" s="3">
        <v>1</v>
      </c>
      <c r="V23" s="3">
        <v>88</v>
      </c>
      <c r="W23" s="3">
        <v>31</v>
      </c>
      <c r="X23" s="3">
        <v>0</v>
      </c>
      <c r="Y23" s="3">
        <v>0</v>
      </c>
      <c r="Z23" s="3">
        <v>0</v>
      </c>
      <c r="AA23" s="3">
        <v>57</v>
      </c>
      <c r="AB23" s="3">
        <v>0</v>
      </c>
      <c r="AC23" s="3">
        <v>54</v>
      </c>
      <c r="AD23" s="3">
        <v>24</v>
      </c>
      <c r="AE23" s="3">
        <v>26</v>
      </c>
      <c r="AF23" s="3">
        <v>33</v>
      </c>
      <c r="AG23" s="3">
        <v>14</v>
      </c>
      <c r="AH23" s="3">
        <v>0.44440000000000002</v>
      </c>
      <c r="AI23" s="3">
        <v>0.48149999999999998</v>
      </c>
      <c r="AJ23" s="3">
        <v>0.48149999999999998</v>
      </c>
      <c r="AK23" s="2" t="s">
        <v>1155</v>
      </c>
    </row>
    <row r="24" spans="1:37" x14ac:dyDescent="0.3">
      <c r="A24" s="2" t="s">
        <v>1145</v>
      </c>
      <c r="B24" s="2" t="s">
        <v>1240</v>
      </c>
      <c r="C24" s="2" t="s">
        <v>367</v>
      </c>
      <c r="D24" s="2" t="s">
        <v>1245</v>
      </c>
      <c r="E24" s="2" t="s">
        <v>1148</v>
      </c>
      <c r="F24" s="2" t="s">
        <v>1246</v>
      </c>
      <c r="G24" s="2" t="s">
        <v>1246</v>
      </c>
      <c r="H24" s="2" t="s">
        <v>1150</v>
      </c>
      <c r="I24" s="2" t="s">
        <v>1151</v>
      </c>
      <c r="J24" s="2" t="s">
        <v>1152</v>
      </c>
      <c r="K24" s="2">
        <v>15629438457</v>
      </c>
      <c r="L24" s="2">
        <v>439723885</v>
      </c>
      <c r="M24" s="2" t="s">
        <v>1247</v>
      </c>
      <c r="N24" s="2" t="s">
        <v>1248</v>
      </c>
      <c r="O24" s="3">
        <v>717</v>
      </c>
      <c r="P24" s="3">
        <v>591</v>
      </c>
      <c r="Q24" s="3">
        <v>5</v>
      </c>
      <c r="R24" s="3">
        <v>8</v>
      </c>
      <c r="S24" s="3">
        <v>13</v>
      </c>
      <c r="T24" s="3">
        <v>49</v>
      </c>
      <c r="U24" s="3">
        <v>51</v>
      </c>
      <c r="V24" s="3">
        <v>577</v>
      </c>
      <c r="W24" s="3">
        <v>499</v>
      </c>
      <c r="X24" s="3">
        <v>5</v>
      </c>
      <c r="Y24" s="3">
        <v>6</v>
      </c>
      <c r="Z24" s="3">
        <v>4</v>
      </c>
      <c r="AA24" s="3">
        <v>37</v>
      </c>
      <c r="AB24" s="3">
        <v>26</v>
      </c>
      <c r="AC24" s="3">
        <v>458</v>
      </c>
      <c r="AD24" s="3">
        <v>96</v>
      </c>
      <c r="AE24" s="3">
        <v>357</v>
      </c>
      <c r="AF24" s="3">
        <v>115</v>
      </c>
      <c r="AG24" s="3">
        <v>270</v>
      </c>
      <c r="AH24" s="3">
        <v>0.20960000000000001</v>
      </c>
      <c r="AI24" s="3">
        <v>0.77949999999999997</v>
      </c>
      <c r="AJ24" s="3">
        <v>0.77949999999999997</v>
      </c>
      <c r="AK24" s="2" t="s">
        <v>1155</v>
      </c>
    </row>
    <row r="25" spans="1:37" x14ac:dyDescent="0.3">
      <c r="A25" s="2" t="s">
        <v>1145</v>
      </c>
      <c r="B25" s="2" t="s">
        <v>1240</v>
      </c>
      <c r="C25" s="2" t="s">
        <v>204</v>
      </c>
      <c r="D25" s="2" t="s">
        <v>1249</v>
      </c>
      <c r="E25" s="2" t="s">
        <v>1148</v>
      </c>
      <c r="F25" s="2" t="s">
        <v>1250</v>
      </c>
      <c r="G25" s="2" t="s">
        <v>1250</v>
      </c>
      <c r="H25" s="2" t="s">
        <v>1150</v>
      </c>
      <c r="I25" s="2" t="s">
        <v>1151</v>
      </c>
      <c r="J25" s="2" t="s">
        <v>1152</v>
      </c>
      <c r="K25" s="2">
        <v>1125352282</v>
      </c>
      <c r="L25" s="2">
        <v>2397582</v>
      </c>
      <c r="M25" s="2" t="s">
        <v>1251</v>
      </c>
      <c r="N25" s="2" t="s">
        <v>1252</v>
      </c>
      <c r="O25" s="3">
        <v>514</v>
      </c>
      <c r="P25" s="3">
        <v>411</v>
      </c>
      <c r="Q25" s="3">
        <v>5</v>
      </c>
      <c r="R25" s="3">
        <v>19</v>
      </c>
      <c r="S25" s="3">
        <v>3</v>
      </c>
      <c r="T25" s="3">
        <v>48</v>
      </c>
      <c r="U25" s="3">
        <v>28</v>
      </c>
      <c r="V25" s="3">
        <v>397</v>
      </c>
      <c r="W25" s="3">
        <v>328</v>
      </c>
      <c r="X25" s="3">
        <v>2</v>
      </c>
      <c r="Y25" s="3">
        <v>10</v>
      </c>
      <c r="Z25" s="3">
        <v>2</v>
      </c>
      <c r="AA25" s="3">
        <v>40</v>
      </c>
      <c r="AB25" s="3">
        <v>15</v>
      </c>
      <c r="AC25" s="3">
        <v>287</v>
      </c>
      <c r="AD25" s="3">
        <v>77</v>
      </c>
      <c r="AE25" s="3">
        <v>200</v>
      </c>
      <c r="AF25" s="3">
        <v>104</v>
      </c>
      <c r="AG25" s="3">
        <v>145</v>
      </c>
      <c r="AH25" s="3">
        <v>0.26829999999999998</v>
      </c>
      <c r="AI25" s="3">
        <v>0.69689999999999996</v>
      </c>
      <c r="AJ25" s="3">
        <v>0.69689999999999996</v>
      </c>
      <c r="AK25" s="2" t="s">
        <v>1155</v>
      </c>
    </row>
    <row r="26" spans="1:37" x14ac:dyDescent="0.3">
      <c r="A26" s="2" t="s">
        <v>1145</v>
      </c>
      <c r="B26" s="2" t="s">
        <v>1240</v>
      </c>
      <c r="C26" s="2" t="s">
        <v>223</v>
      </c>
      <c r="D26" s="2" t="s">
        <v>1253</v>
      </c>
      <c r="E26" s="2" t="s">
        <v>1148</v>
      </c>
      <c r="F26" s="2" t="s">
        <v>1254</v>
      </c>
      <c r="G26" s="2" t="s">
        <v>1254</v>
      </c>
      <c r="H26" s="2" t="s">
        <v>1150</v>
      </c>
      <c r="I26" s="2" t="s">
        <v>1151</v>
      </c>
      <c r="J26" s="2" t="s">
        <v>1152</v>
      </c>
      <c r="K26" s="2">
        <v>217112075</v>
      </c>
      <c r="L26" s="2">
        <v>129649</v>
      </c>
      <c r="M26" s="2" t="s">
        <v>1255</v>
      </c>
      <c r="N26" s="2" t="s">
        <v>1256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9</v>
      </c>
      <c r="AK26" s="2" t="s">
        <v>1155</v>
      </c>
    </row>
    <row r="27" spans="1:37" x14ac:dyDescent="0.3">
      <c r="A27" s="2" t="s">
        <v>1145</v>
      </c>
      <c r="B27" s="2" t="s">
        <v>1240</v>
      </c>
      <c r="C27" s="2" t="s">
        <v>245</v>
      </c>
      <c r="D27" s="2" t="s">
        <v>1257</v>
      </c>
      <c r="E27" s="2" t="s">
        <v>1148</v>
      </c>
      <c r="F27" s="2" t="s">
        <v>1258</v>
      </c>
      <c r="G27" s="2" t="s">
        <v>1258</v>
      </c>
      <c r="H27" s="2" t="s">
        <v>1150</v>
      </c>
      <c r="I27" s="2" t="s">
        <v>1151</v>
      </c>
      <c r="J27" s="2" t="s">
        <v>1152</v>
      </c>
      <c r="K27" s="2">
        <v>45565853</v>
      </c>
      <c r="L27" s="2">
        <v>0</v>
      </c>
      <c r="M27" s="2" t="s">
        <v>1259</v>
      </c>
      <c r="N27" s="2" t="s">
        <v>1260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9</v>
      </c>
      <c r="AK27" s="2" t="s">
        <v>1155</v>
      </c>
    </row>
    <row r="28" spans="1:37" x14ac:dyDescent="0.3">
      <c r="A28" s="2" t="s">
        <v>1145</v>
      </c>
      <c r="B28" s="2" t="s">
        <v>1240</v>
      </c>
      <c r="C28" s="2" t="s">
        <v>377</v>
      </c>
      <c r="D28" s="2" t="s">
        <v>1261</v>
      </c>
      <c r="E28" s="2" t="s">
        <v>1148</v>
      </c>
      <c r="F28" s="2" t="s">
        <v>1262</v>
      </c>
      <c r="G28" s="2" t="s">
        <v>1262</v>
      </c>
      <c r="H28" s="2" t="s">
        <v>1150</v>
      </c>
      <c r="I28" s="2" t="s">
        <v>1151</v>
      </c>
      <c r="J28" s="2" t="s">
        <v>1152</v>
      </c>
      <c r="K28" s="2">
        <v>7140702</v>
      </c>
      <c r="L28" s="2">
        <v>1752524</v>
      </c>
      <c r="M28" s="2" t="s">
        <v>1263</v>
      </c>
      <c r="N28" s="2" t="s">
        <v>1264</v>
      </c>
      <c r="O28" s="3">
        <v>1014</v>
      </c>
      <c r="P28" s="3">
        <v>783</v>
      </c>
      <c r="Q28" s="3">
        <v>11</v>
      </c>
      <c r="R28" s="3">
        <v>44</v>
      </c>
      <c r="S28" s="3">
        <v>46</v>
      </c>
      <c r="T28" s="3">
        <v>71</v>
      </c>
      <c r="U28" s="3">
        <v>59</v>
      </c>
      <c r="V28" s="3">
        <v>796</v>
      </c>
      <c r="W28" s="3">
        <v>637</v>
      </c>
      <c r="X28" s="3">
        <v>11</v>
      </c>
      <c r="Y28" s="3">
        <v>22</v>
      </c>
      <c r="Z28" s="3">
        <v>42</v>
      </c>
      <c r="AA28" s="3">
        <v>53</v>
      </c>
      <c r="AB28" s="3">
        <v>31</v>
      </c>
      <c r="AC28" s="3">
        <v>549</v>
      </c>
      <c r="AD28" s="3">
        <v>182</v>
      </c>
      <c r="AE28" s="3">
        <v>345</v>
      </c>
      <c r="AF28" s="3">
        <v>219</v>
      </c>
      <c r="AG28" s="3">
        <v>266</v>
      </c>
      <c r="AH28" s="3">
        <v>0.33150000000000002</v>
      </c>
      <c r="AI28" s="3">
        <v>0.62839999999999996</v>
      </c>
      <c r="AJ28" s="3">
        <v>0.62839999999999996</v>
      </c>
      <c r="AK28" s="2" t="s">
        <v>1155</v>
      </c>
    </row>
    <row r="29" spans="1:37" x14ac:dyDescent="0.3">
      <c r="A29" s="2" t="s">
        <v>1145</v>
      </c>
      <c r="B29" s="2" t="s">
        <v>1240</v>
      </c>
      <c r="C29" s="2" t="s">
        <v>375</v>
      </c>
      <c r="D29" s="2" t="s">
        <v>1265</v>
      </c>
      <c r="E29" s="2" t="s">
        <v>1148</v>
      </c>
      <c r="F29" s="2" t="s">
        <v>1266</v>
      </c>
      <c r="G29" s="2" t="s">
        <v>1266</v>
      </c>
      <c r="H29" s="2" t="s">
        <v>1150</v>
      </c>
      <c r="I29" s="2" t="s">
        <v>1151</v>
      </c>
      <c r="J29" s="2" t="s">
        <v>1152</v>
      </c>
      <c r="K29" s="2">
        <v>199396058</v>
      </c>
      <c r="L29" s="2">
        <v>111475079</v>
      </c>
      <c r="M29" s="2" t="s">
        <v>1267</v>
      </c>
      <c r="N29" s="2" t="s">
        <v>1268</v>
      </c>
      <c r="O29" s="3">
        <v>1362</v>
      </c>
      <c r="P29" s="3">
        <v>1067</v>
      </c>
      <c r="Q29" s="3">
        <v>9</v>
      </c>
      <c r="R29" s="3">
        <v>67</v>
      </c>
      <c r="S29" s="3">
        <v>36</v>
      </c>
      <c r="T29" s="3">
        <v>111</v>
      </c>
      <c r="U29" s="3">
        <v>72</v>
      </c>
      <c r="V29" s="3">
        <v>974</v>
      </c>
      <c r="W29" s="3">
        <v>788</v>
      </c>
      <c r="X29" s="3">
        <v>9</v>
      </c>
      <c r="Y29" s="3">
        <v>44</v>
      </c>
      <c r="Z29" s="3">
        <v>29</v>
      </c>
      <c r="AA29" s="3">
        <v>76</v>
      </c>
      <c r="AB29" s="3">
        <v>28</v>
      </c>
      <c r="AC29" s="3">
        <v>846</v>
      </c>
      <c r="AD29" s="3">
        <v>258</v>
      </c>
      <c r="AE29" s="3">
        <v>570</v>
      </c>
      <c r="AF29" s="3">
        <v>385</v>
      </c>
      <c r="AG29" s="3">
        <v>381</v>
      </c>
      <c r="AH29" s="3">
        <v>0.30499999999999999</v>
      </c>
      <c r="AI29" s="3">
        <v>0.67379999999999995</v>
      </c>
      <c r="AJ29" s="3">
        <v>0.67379999999999995</v>
      </c>
      <c r="AK29" s="2" t="s">
        <v>1155</v>
      </c>
    </row>
    <row r="30" spans="1:37" x14ac:dyDescent="0.3">
      <c r="A30" s="2" t="s">
        <v>1145</v>
      </c>
      <c r="B30" s="2" t="s">
        <v>1240</v>
      </c>
      <c r="C30" s="2" t="s">
        <v>379</v>
      </c>
      <c r="D30" s="2" t="s">
        <v>1269</v>
      </c>
      <c r="E30" s="2" t="s">
        <v>1148</v>
      </c>
      <c r="F30" s="2" t="s">
        <v>1270</v>
      </c>
      <c r="G30" s="2" t="s">
        <v>1270</v>
      </c>
      <c r="H30" s="2" t="s">
        <v>1150</v>
      </c>
      <c r="I30" s="2" t="s">
        <v>1151</v>
      </c>
      <c r="J30" s="2" t="s">
        <v>1152</v>
      </c>
      <c r="K30" s="2">
        <v>6014643995</v>
      </c>
      <c r="L30" s="2">
        <v>917715541</v>
      </c>
      <c r="M30" s="2" t="s">
        <v>1271</v>
      </c>
      <c r="N30" s="2" t="s">
        <v>1272</v>
      </c>
      <c r="O30" s="3">
        <v>1647</v>
      </c>
      <c r="P30" s="3">
        <v>1315</v>
      </c>
      <c r="Q30" s="3">
        <v>4</v>
      </c>
      <c r="R30" s="3">
        <v>75</v>
      </c>
      <c r="S30" s="3">
        <v>31</v>
      </c>
      <c r="T30" s="3">
        <v>123</v>
      </c>
      <c r="U30" s="3">
        <v>99</v>
      </c>
      <c r="V30" s="3">
        <v>1246</v>
      </c>
      <c r="W30" s="3">
        <v>1035</v>
      </c>
      <c r="X30" s="3">
        <v>3</v>
      </c>
      <c r="Y30" s="3">
        <v>54</v>
      </c>
      <c r="Z30" s="3">
        <v>24</v>
      </c>
      <c r="AA30" s="3">
        <v>88</v>
      </c>
      <c r="AB30" s="3">
        <v>42</v>
      </c>
      <c r="AC30" s="3">
        <v>802</v>
      </c>
      <c r="AD30" s="3">
        <v>273</v>
      </c>
      <c r="AE30" s="3">
        <v>508</v>
      </c>
      <c r="AF30" s="3">
        <v>364</v>
      </c>
      <c r="AG30" s="3">
        <v>374</v>
      </c>
      <c r="AH30" s="3">
        <v>0.34039999999999998</v>
      </c>
      <c r="AI30" s="3">
        <v>0.63339999999999996</v>
      </c>
      <c r="AJ30" s="3">
        <v>0.63339999999999996</v>
      </c>
      <c r="AK30" s="2" t="s">
        <v>1155</v>
      </c>
    </row>
    <row r="31" spans="1:37" x14ac:dyDescent="0.3">
      <c r="A31" s="2" t="s">
        <v>1145</v>
      </c>
      <c r="B31" s="2" t="s">
        <v>1240</v>
      </c>
      <c r="C31" s="2" t="s">
        <v>723</v>
      </c>
      <c r="D31" s="2" t="s">
        <v>1273</v>
      </c>
      <c r="E31" s="2" t="s">
        <v>1148</v>
      </c>
      <c r="F31" s="2" t="s">
        <v>1274</v>
      </c>
      <c r="G31" s="2" t="s">
        <v>1274</v>
      </c>
      <c r="H31" s="2" t="s">
        <v>1150</v>
      </c>
      <c r="I31" s="2" t="s">
        <v>1151</v>
      </c>
      <c r="J31" s="2" t="s">
        <v>1152</v>
      </c>
      <c r="K31" s="2">
        <v>68218326</v>
      </c>
      <c r="L31" s="2">
        <v>19452662</v>
      </c>
      <c r="M31" s="2" t="s">
        <v>1275</v>
      </c>
      <c r="N31" s="2" t="s">
        <v>1276</v>
      </c>
      <c r="O31" s="3">
        <v>220</v>
      </c>
      <c r="P31" s="3">
        <v>147</v>
      </c>
      <c r="Q31" s="3">
        <v>1</v>
      </c>
      <c r="R31" s="3">
        <v>11</v>
      </c>
      <c r="S31" s="3">
        <v>24</v>
      </c>
      <c r="T31" s="3">
        <v>11</v>
      </c>
      <c r="U31" s="3">
        <v>26</v>
      </c>
      <c r="V31" s="3">
        <v>187</v>
      </c>
      <c r="W31" s="3">
        <v>129</v>
      </c>
      <c r="X31" s="3">
        <v>1</v>
      </c>
      <c r="Y31" s="3">
        <v>10</v>
      </c>
      <c r="Z31" s="3">
        <v>21</v>
      </c>
      <c r="AA31" s="3">
        <v>9</v>
      </c>
      <c r="AB31" s="3">
        <v>17</v>
      </c>
      <c r="AC31" s="3">
        <v>167</v>
      </c>
      <c r="AD31" s="3">
        <v>55</v>
      </c>
      <c r="AE31" s="3">
        <v>106</v>
      </c>
      <c r="AF31" s="3">
        <v>80</v>
      </c>
      <c r="AG31" s="3">
        <v>82</v>
      </c>
      <c r="AH31" s="3">
        <v>0.32929999999999998</v>
      </c>
      <c r="AI31" s="3">
        <v>0.63470000000000004</v>
      </c>
      <c r="AJ31" s="3">
        <v>0.63470000000000004</v>
      </c>
      <c r="AK31" s="2" t="s">
        <v>1155</v>
      </c>
    </row>
    <row r="32" spans="1:37" x14ac:dyDescent="0.3">
      <c r="A32" s="2" t="s">
        <v>1145</v>
      </c>
      <c r="B32" s="2" t="s">
        <v>1240</v>
      </c>
      <c r="C32" s="2" t="s">
        <v>177</v>
      </c>
      <c r="D32" s="2" t="s">
        <v>1277</v>
      </c>
      <c r="E32" s="2" t="s">
        <v>1148</v>
      </c>
      <c r="F32" s="2" t="s">
        <v>1278</v>
      </c>
      <c r="G32" s="2" t="s">
        <v>1278</v>
      </c>
      <c r="H32" s="2" t="s">
        <v>1150</v>
      </c>
      <c r="I32" s="2" t="s">
        <v>1151</v>
      </c>
      <c r="J32" s="2" t="s">
        <v>1152</v>
      </c>
      <c r="K32" s="2">
        <v>25233304701</v>
      </c>
      <c r="L32" s="2">
        <v>633456250</v>
      </c>
      <c r="M32" s="2" t="s">
        <v>1279</v>
      </c>
      <c r="N32" s="2" t="s">
        <v>1280</v>
      </c>
      <c r="O32" s="3">
        <v>956</v>
      </c>
      <c r="P32" s="3">
        <v>578</v>
      </c>
      <c r="Q32" s="3">
        <v>0</v>
      </c>
      <c r="R32" s="3">
        <v>16</v>
      </c>
      <c r="S32" s="3">
        <v>7</v>
      </c>
      <c r="T32" s="3">
        <v>278</v>
      </c>
      <c r="U32" s="3">
        <v>77</v>
      </c>
      <c r="V32" s="3">
        <v>685</v>
      </c>
      <c r="W32" s="3">
        <v>454</v>
      </c>
      <c r="X32" s="3">
        <v>0</v>
      </c>
      <c r="Y32" s="3">
        <v>9</v>
      </c>
      <c r="Z32" s="3">
        <v>5</v>
      </c>
      <c r="AA32" s="3">
        <v>179</v>
      </c>
      <c r="AB32" s="3">
        <v>38</v>
      </c>
      <c r="AC32" s="3">
        <v>396</v>
      </c>
      <c r="AD32" s="3">
        <v>92</v>
      </c>
      <c r="AE32" s="3">
        <v>301</v>
      </c>
      <c r="AF32" s="3">
        <v>149</v>
      </c>
      <c r="AG32" s="3">
        <v>211</v>
      </c>
      <c r="AH32" s="3">
        <v>0.23230000000000001</v>
      </c>
      <c r="AI32" s="3">
        <v>0.7601</v>
      </c>
      <c r="AJ32" s="3">
        <v>0.7601</v>
      </c>
      <c r="AK32" s="2" t="s">
        <v>1155</v>
      </c>
    </row>
    <row r="33" spans="1:37" x14ac:dyDescent="0.3">
      <c r="A33" s="2" t="s">
        <v>1145</v>
      </c>
      <c r="B33" s="2" t="s">
        <v>1240</v>
      </c>
      <c r="C33" s="2" t="s">
        <v>190</v>
      </c>
      <c r="D33" s="2" t="s">
        <v>1281</v>
      </c>
      <c r="E33" s="2" t="s">
        <v>1148</v>
      </c>
      <c r="F33" s="2" t="s">
        <v>1282</v>
      </c>
      <c r="G33" s="2" t="s">
        <v>1282</v>
      </c>
      <c r="H33" s="2" t="s">
        <v>1150</v>
      </c>
      <c r="I33" s="2" t="s">
        <v>1151</v>
      </c>
      <c r="J33" s="2" t="s">
        <v>1152</v>
      </c>
      <c r="K33" s="2">
        <v>3410785865</v>
      </c>
      <c r="L33" s="2">
        <v>3682311</v>
      </c>
      <c r="M33" s="2" t="s">
        <v>1283</v>
      </c>
      <c r="N33" s="2" t="s">
        <v>1284</v>
      </c>
      <c r="O33" s="3">
        <v>394</v>
      </c>
      <c r="P33" s="3">
        <v>238</v>
      </c>
      <c r="Q33" s="3">
        <v>0</v>
      </c>
      <c r="R33" s="3">
        <v>10</v>
      </c>
      <c r="S33" s="3">
        <v>1</v>
      </c>
      <c r="T33" s="3">
        <v>131</v>
      </c>
      <c r="U33" s="3">
        <v>14</v>
      </c>
      <c r="V33" s="3">
        <v>279</v>
      </c>
      <c r="W33" s="3">
        <v>178</v>
      </c>
      <c r="X33" s="3">
        <v>0</v>
      </c>
      <c r="Y33" s="3">
        <v>5</v>
      </c>
      <c r="Z33" s="3">
        <v>1</v>
      </c>
      <c r="AA33" s="3">
        <v>89</v>
      </c>
      <c r="AB33" s="3">
        <v>6</v>
      </c>
      <c r="AC33" s="3">
        <v>205</v>
      </c>
      <c r="AD33" s="3">
        <v>45</v>
      </c>
      <c r="AE33" s="3">
        <v>153</v>
      </c>
      <c r="AF33" s="3">
        <v>71</v>
      </c>
      <c r="AG33" s="3">
        <v>122</v>
      </c>
      <c r="AH33" s="3">
        <v>0.2195</v>
      </c>
      <c r="AI33" s="3">
        <v>0.74629999999999996</v>
      </c>
      <c r="AJ33" s="3">
        <v>0.74629999999999996</v>
      </c>
      <c r="AK33" s="2" t="s">
        <v>1155</v>
      </c>
    </row>
    <row r="34" spans="1:37" x14ac:dyDescent="0.3">
      <c r="A34" s="2" t="s">
        <v>1145</v>
      </c>
      <c r="B34" s="2" t="s">
        <v>1240</v>
      </c>
      <c r="C34" s="2" t="s">
        <v>171</v>
      </c>
      <c r="D34" s="2" t="s">
        <v>1285</v>
      </c>
      <c r="E34" s="2" t="s">
        <v>1148</v>
      </c>
      <c r="F34" s="2" t="s">
        <v>1286</v>
      </c>
      <c r="G34" s="2" t="s">
        <v>1286</v>
      </c>
      <c r="H34" s="2" t="s">
        <v>1150</v>
      </c>
      <c r="I34" s="2" t="s">
        <v>1151</v>
      </c>
      <c r="J34" s="2" t="s">
        <v>1152</v>
      </c>
      <c r="K34" s="2">
        <v>16064304626</v>
      </c>
      <c r="L34" s="2">
        <v>129408289</v>
      </c>
      <c r="M34" s="2" t="s">
        <v>1287</v>
      </c>
      <c r="N34" s="2" t="s">
        <v>1288</v>
      </c>
      <c r="O34" s="3">
        <v>253</v>
      </c>
      <c r="P34" s="3">
        <v>170</v>
      </c>
      <c r="Q34" s="3">
        <v>1</v>
      </c>
      <c r="R34" s="3">
        <v>0</v>
      </c>
      <c r="S34" s="3">
        <v>0</v>
      </c>
      <c r="T34" s="3">
        <v>68</v>
      </c>
      <c r="U34" s="3">
        <v>14</v>
      </c>
      <c r="V34" s="3">
        <v>203</v>
      </c>
      <c r="W34" s="3">
        <v>144</v>
      </c>
      <c r="X34" s="3">
        <v>1</v>
      </c>
      <c r="Y34" s="3">
        <v>0</v>
      </c>
      <c r="Z34" s="3">
        <v>0</v>
      </c>
      <c r="AA34" s="3">
        <v>50</v>
      </c>
      <c r="AB34" s="3">
        <v>8</v>
      </c>
      <c r="AC34" s="3">
        <v>146</v>
      </c>
      <c r="AD34" s="3">
        <v>24</v>
      </c>
      <c r="AE34" s="3">
        <v>120</v>
      </c>
      <c r="AF34" s="3">
        <v>40</v>
      </c>
      <c r="AG34" s="3">
        <v>96</v>
      </c>
      <c r="AH34" s="3">
        <v>0.16439999999999999</v>
      </c>
      <c r="AI34" s="3">
        <v>0.82189999999999996</v>
      </c>
      <c r="AJ34" s="3">
        <v>0.82189999999999996</v>
      </c>
      <c r="AK34" s="2" t="s">
        <v>1155</v>
      </c>
    </row>
    <row r="35" spans="1:37" x14ac:dyDescent="0.3">
      <c r="A35" s="2" t="s">
        <v>1145</v>
      </c>
      <c r="B35" s="2" t="s">
        <v>1240</v>
      </c>
      <c r="C35" s="2" t="s">
        <v>117</v>
      </c>
      <c r="D35" s="2" t="s">
        <v>1289</v>
      </c>
      <c r="E35" s="2" t="s">
        <v>1148</v>
      </c>
      <c r="F35" s="2" t="s">
        <v>1290</v>
      </c>
      <c r="G35" s="2" t="s">
        <v>1290</v>
      </c>
      <c r="H35" s="2" t="s">
        <v>1150</v>
      </c>
      <c r="I35" s="2" t="s">
        <v>1151</v>
      </c>
      <c r="J35" s="2" t="s">
        <v>1152</v>
      </c>
      <c r="K35" s="2">
        <v>155311800</v>
      </c>
      <c r="L35" s="2">
        <v>40634618</v>
      </c>
      <c r="M35" s="2" t="s">
        <v>1291</v>
      </c>
      <c r="N35" s="2" t="s">
        <v>1292</v>
      </c>
      <c r="O35" s="3">
        <v>2239</v>
      </c>
      <c r="P35" s="3">
        <v>1530</v>
      </c>
      <c r="Q35" s="3">
        <v>9</v>
      </c>
      <c r="R35" s="3">
        <v>94</v>
      </c>
      <c r="S35" s="3">
        <v>241</v>
      </c>
      <c r="T35" s="3">
        <v>194</v>
      </c>
      <c r="U35" s="3">
        <v>171</v>
      </c>
      <c r="V35" s="3">
        <v>1717</v>
      </c>
      <c r="W35" s="3">
        <v>1229</v>
      </c>
      <c r="X35" s="3">
        <v>7</v>
      </c>
      <c r="Y35" s="3">
        <v>59</v>
      </c>
      <c r="Z35" s="3">
        <v>171</v>
      </c>
      <c r="AA35" s="3">
        <v>152</v>
      </c>
      <c r="AB35" s="3">
        <v>99</v>
      </c>
      <c r="AC35" s="3">
        <v>1133</v>
      </c>
      <c r="AD35" s="3">
        <v>489</v>
      </c>
      <c r="AE35" s="3">
        <v>622</v>
      </c>
      <c r="AF35" s="3">
        <v>585</v>
      </c>
      <c r="AG35" s="3">
        <v>471</v>
      </c>
      <c r="AH35" s="3">
        <v>0.43159999999999998</v>
      </c>
      <c r="AI35" s="3">
        <v>0.54900000000000004</v>
      </c>
      <c r="AJ35" s="3">
        <v>0.54900000000000004</v>
      </c>
      <c r="AK35" s="2" t="s">
        <v>1155</v>
      </c>
    </row>
    <row r="36" spans="1:37" x14ac:dyDescent="0.3">
      <c r="A36" s="2" t="s">
        <v>1145</v>
      </c>
      <c r="B36" s="2" t="s">
        <v>1240</v>
      </c>
      <c r="C36" s="2" t="s">
        <v>145</v>
      </c>
      <c r="D36" s="2" t="s">
        <v>1293</v>
      </c>
      <c r="E36" s="2" t="s">
        <v>1148</v>
      </c>
      <c r="F36" s="2" t="s">
        <v>1294</v>
      </c>
      <c r="G36" s="2" t="s">
        <v>1294</v>
      </c>
      <c r="H36" s="2" t="s">
        <v>1150</v>
      </c>
      <c r="I36" s="2" t="s">
        <v>1151</v>
      </c>
      <c r="J36" s="2" t="s">
        <v>1152</v>
      </c>
      <c r="K36" s="2">
        <v>18557823396</v>
      </c>
      <c r="L36" s="2">
        <v>13493529353</v>
      </c>
      <c r="M36" s="2" t="s">
        <v>1295</v>
      </c>
      <c r="N36" s="2" t="s">
        <v>1296</v>
      </c>
      <c r="O36" s="3">
        <v>202</v>
      </c>
      <c r="P36" s="3">
        <v>87</v>
      </c>
      <c r="Q36" s="3">
        <v>0</v>
      </c>
      <c r="R36" s="3">
        <v>5</v>
      </c>
      <c r="S36" s="3">
        <v>2</v>
      </c>
      <c r="T36" s="3">
        <v>101</v>
      </c>
      <c r="U36" s="3">
        <v>7</v>
      </c>
      <c r="V36" s="3">
        <v>139</v>
      </c>
      <c r="W36" s="3">
        <v>64</v>
      </c>
      <c r="X36" s="3">
        <v>0</v>
      </c>
      <c r="Y36" s="3">
        <v>2</v>
      </c>
      <c r="Z36" s="3">
        <v>2</v>
      </c>
      <c r="AA36" s="3">
        <v>65</v>
      </c>
      <c r="AB36" s="3">
        <v>6</v>
      </c>
      <c r="AC36" s="3">
        <v>35</v>
      </c>
      <c r="AD36" s="3">
        <v>18</v>
      </c>
      <c r="AE36" s="3">
        <v>17</v>
      </c>
      <c r="AF36" s="3">
        <v>19</v>
      </c>
      <c r="AG36" s="3">
        <v>15</v>
      </c>
      <c r="AH36" s="3">
        <v>0.51429999999999998</v>
      </c>
      <c r="AI36" s="3">
        <v>0.48570000000000002</v>
      </c>
      <c r="AJ36" s="3">
        <v>2.5143</v>
      </c>
      <c r="AK36" s="2" t="s">
        <v>1155</v>
      </c>
    </row>
    <row r="37" spans="1:37" x14ac:dyDescent="0.3">
      <c r="A37" s="2" t="s">
        <v>1145</v>
      </c>
      <c r="B37" s="2" t="s">
        <v>1223</v>
      </c>
      <c r="C37" s="2" t="s">
        <v>399</v>
      </c>
      <c r="D37" s="2" t="s">
        <v>1297</v>
      </c>
      <c r="E37" s="2" t="s">
        <v>1148</v>
      </c>
      <c r="F37" s="2" t="s">
        <v>1298</v>
      </c>
      <c r="G37" s="2" t="s">
        <v>1298</v>
      </c>
      <c r="H37" s="2" t="s">
        <v>1150</v>
      </c>
      <c r="I37" s="2" t="s">
        <v>1151</v>
      </c>
      <c r="J37" s="2" t="s">
        <v>1152</v>
      </c>
      <c r="K37" s="2">
        <v>12551555</v>
      </c>
      <c r="L37" s="2">
        <v>2647645</v>
      </c>
      <c r="M37" s="2" t="s">
        <v>1299</v>
      </c>
      <c r="N37" s="2" t="s">
        <v>1300</v>
      </c>
      <c r="O37" s="3">
        <v>1824</v>
      </c>
      <c r="P37" s="3">
        <v>1548</v>
      </c>
      <c r="Q37" s="3">
        <v>8</v>
      </c>
      <c r="R37" s="3">
        <v>57</v>
      </c>
      <c r="S37" s="3">
        <v>12</v>
      </c>
      <c r="T37" s="3">
        <v>86</v>
      </c>
      <c r="U37" s="3">
        <v>113</v>
      </c>
      <c r="V37" s="3">
        <v>1322</v>
      </c>
      <c r="W37" s="3">
        <v>1159</v>
      </c>
      <c r="X37" s="3">
        <v>7</v>
      </c>
      <c r="Y37" s="3">
        <v>35</v>
      </c>
      <c r="Z37" s="3">
        <v>9</v>
      </c>
      <c r="AA37" s="3">
        <v>63</v>
      </c>
      <c r="AB37" s="3">
        <v>49</v>
      </c>
      <c r="AC37" s="3">
        <v>956</v>
      </c>
      <c r="AD37" s="3">
        <v>212</v>
      </c>
      <c r="AE37" s="3">
        <v>728</v>
      </c>
      <c r="AF37" s="3">
        <v>297</v>
      </c>
      <c r="AG37" s="3">
        <v>578</v>
      </c>
      <c r="AH37" s="3">
        <v>0.2218</v>
      </c>
      <c r="AI37" s="3">
        <v>0.76149999999999995</v>
      </c>
      <c r="AJ37" s="3">
        <v>0.76149999999999995</v>
      </c>
      <c r="AK37" s="2" t="s">
        <v>1155</v>
      </c>
    </row>
    <row r="38" spans="1:37" x14ac:dyDescent="0.3">
      <c r="A38" s="2" t="s">
        <v>1145</v>
      </c>
      <c r="B38" s="2" t="s">
        <v>1223</v>
      </c>
      <c r="C38" s="2" t="s">
        <v>403</v>
      </c>
      <c r="D38" s="2" t="s">
        <v>1301</v>
      </c>
      <c r="E38" s="2" t="s">
        <v>1148</v>
      </c>
      <c r="F38" s="2" t="s">
        <v>1302</v>
      </c>
      <c r="G38" s="2" t="s">
        <v>1302</v>
      </c>
      <c r="H38" s="2" t="s">
        <v>1150</v>
      </c>
      <c r="I38" s="2" t="s">
        <v>1151</v>
      </c>
      <c r="J38" s="2" t="s">
        <v>1152</v>
      </c>
      <c r="K38" s="2">
        <v>6519552</v>
      </c>
      <c r="L38" s="2">
        <v>193102</v>
      </c>
      <c r="M38" s="2" t="s">
        <v>1303</v>
      </c>
      <c r="N38" s="2" t="s">
        <v>1304</v>
      </c>
      <c r="O38" s="3">
        <v>1279</v>
      </c>
      <c r="P38" s="3">
        <v>1065</v>
      </c>
      <c r="Q38" s="3">
        <v>16</v>
      </c>
      <c r="R38" s="3">
        <v>35</v>
      </c>
      <c r="S38" s="3">
        <v>26</v>
      </c>
      <c r="T38" s="3">
        <v>54</v>
      </c>
      <c r="U38" s="3">
        <v>83</v>
      </c>
      <c r="V38" s="3">
        <v>850</v>
      </c>
      <c r="W38" s="3">
        <v>743</v>
      </c>
      <c r="X38" s="3">
        <v>10</v>
      </c>
      <c r="Y38" s="3">
        <v>18</v>
      </c>
      <c r="Z38" s="3">
        <v>16</v>
      </c>
      <c r="AA38" s="3">
        <v>27</v>
      </c>
      <c r="AB38" s="3">
        <v>36</v>
      </c>
      <c r="AC38" s="3">
        <v>656</v>
      </c>
      <c r="AD38" s="3">
        <v>148</v>
      </c>
      <c r="AE38" s="3">
        <v>498</v>
      </c>
      <c r="AF38" s="3">
        <v>252</v>
      </c>
      <c r="AG38" s="3">
        <v>366</v>
      </c>
      <c r="AH38" s="3">
        <v>0.22559999999999999</v>
      </c>
      <c r="AI38" s="3">
        <v>0.7591</v>
      </c>
      <c r="AJ38" s="3">
        <v>0.7591</v>
      </c>
      <c r="AK38" s="2" t="s">
        <v>1155</v>
      </c>
    </row>
    <row r="39" spans="1:37" x14ac:dyDescent="0.3">
      <c r="A39" s="2" t="s">
        <v>1145</v>
      </c>
      <c r="B39" s="2" t="s">
        <v>1223</v>
      </c>
      <c r="C39" s="2" t="s">
        <v>393</v>
      </c>
      <c r="D39" s="2" t="s">
        <v>1305</v>
      </c>
      <c r="E39" s="2" t="s">
        <v>1148</v>
      </c>
      <c r="F39" s="2" t="s">
        <v>1306</v>
      </c>
      <c r="G39" s="2" t="s">
        <v>1306</v>
      </c>
      <c r="H39" s="2" t="s">
        <v>1150</v>
      </c>
      <c r="I39" s="2" t="s">
        <v>1151</v>
      </c>
      <c r="J39" s="2" t="s">
        <v>1152</v>
      </c>
      <c r="K39" s="2">
        <v>8245143</v>
      </c>
      <c r="L39" s="2">
        <v>21176</v>
      </c>
      <c r="M39" s="2" t="s">
        <v>1307</v>
      </c>
      <c r="N39" s="2" t="s">
        <v>1308</v>
      </c>
      <c r="O39" s="3">
        <v>2908</v>
      </c>
      <c r="P39" s="3">
        <v>2184</v>
      </c>
      <c r="Q39" s="3">
        <v>43</v>
      </c>
      <c r="R39" s="3">
        <v>138</v>
      </c>
      <c r="S39" s="3">
        <v>36</v>
      </c>
      <c r="T39" s="3">
        <v>275</v>
      </c>
      <c r="U39" s="3">
        <v>232</v>
      </c>
      <c r="V39" s="3">
        <v>2125</v>
      </c>
      <c r="W39" s="3">
        <v>1659</v>
      </c>
      <c r="X39" s="3">
        <v>37</v>
      </c>
      <c r="Y39" s="3">
        <v>74</v>
      </c>
      <c r="Z39" s="3">
        <v>27</v>
      </c>
      <c r="AA39" s="3">
        <v>207</v>
      </c>
      <c r="AB39" s="3">
        <v>121</v>
      </c>
      <c r="AC39" s="3">
        <v>1172</v>
      </c>
      <c r="AD39" s="3">
        <v>399</v>
      </c>
      <c r="AE39" s="3">
        <v>750</v>
      </c>
      <c r="AF39" s="3">
        <v>539</v>
      </c>
      <c r="AG39" s="3">
        <v>532</v>
      </c>
      <c r="AH39" s="3">
        <v>0.34039999999999998</v>
      </c>
      <c r="AI39" s="3">
        <v>0.63990000000000002</v>
      </c>
      <c r="AJ39" s="3">
        <v>0.63990000000000002</v>
      </c>
      <c r="AK39" s="2" t="s">
        <v>1155</v>
      </c>
    </row>
    <row r="40" spans="1:37" x14ac:dyDescent="0.3">
      <c r="A40" s="2" t="s">
        <v>1145</v>
      </c>
      <c r="B40" s="2" t="s">
        <v>1223</v>
      </c>
      <c r="C40" s="2" t="s">
        <v>387</v>
      </c>
      <c r="D40" s="2" t="s">
        <v>1309</v>
      </c>
      <c r="E40" s="2" t="s">
        <v>1148</v>
      </c>
      <c r="F40" s="2" t="s">
        <v>1310</v>
      </c>
      <c r="G40" s="2" t="s">
        <v>1310</v>
      </c>
      <c r="H40" s="2" t="s">
        <v>1150</v>
      </c>
      <c r="I40" s="2" t="s">
        <v>1151</v>
      </c>
      <c r="J40" s="2" t="s">
        <v>1152</v>
      </c>
      <c r="K40" s="2">
        <v>17881197</v>
      </c>
      <c r="L40" s="2">
        <v>210572</v>
      </c>
      <c r="M40" s="2" t="s">
        <v>1311</v>
      </c>
      <c r="N40" s="2" t="s">
        <v>1312</v>
      </c>
      <c r="O40" s="3">
        <v>2968</v>
      </c>
      <c r="P40" s="3">
        <v>2467</v>
      </c>
      <c r="Q40" s="3">
        <v>50</v>
      </c>
      <c r="R40" s="3">
        <v>112</v>
      </c>
      <c r="S40" s="3">
        <v>53</v>
      </c>
      <c r="T40" s="3">
        <v>106</v>
      </c>
      <c r="U40" s="3">
        <v>180</v>
      </c>
      <c r="V40" s="3">
        <v>2017</v>
      </c>
      <c r="W40" s="3">
        <v>1743</v>
      </c>
      <c r="X40" s="3">
        <v>37</v>
      </c>
      <c r="Y40" s="3">
        <v>54</v>
      </c>
      <c r="Z40" s="3">
        <v>38</v>
      </c>
      <c r="AA40" s="3">
        <v>69</v>
      </c>
      <c r="AB40" s="3">
        <v>76</v>
      </c>
      <c r="AC40" s="3">
        <v>1466</v>
      </c>
      <c r="AD40" s="3">
        <v>356</v>
      </c>
      <c r="AE40" s="3">
        <v>1087</v>
      </c>
      <c r="AF40" s="3">
        <v>576</v>
      </c>
      <c r="AG40" s="3">
        <v>790</v>
      </c>
      <c r="AH40" s="3">
        <v>0.24279999999999999</v>
      </c>
      <c r="AI40" s="3">
        <v>0.74150000000000005</v>
      </c>
      <c r="AJ40" s="3">
        <v>0.74150000000000005</v>
      </c>
      <c r="AK40" s="2" t="s">
        <v>1155</v>
      </c>
    </row>
    <row r="41" spans="1:37" x14ac:dyDescent="0.3">
      <c r="A41" s="2" t="s">
        <v>1145</v>
      </c>
      <c r="B41" s="2" t="s">
        <v>1223</v>
      </c>
      <c r="C41" s="2" t="s">
        <v>397</v>
      </c>
      <c r="D41" s="2" t="s">
        <v>1313</v>
      </c>
      <c r="E41" s="2" t="s">
        <v>1148</v>
      </c>
      <c r="F41" s="2" t="s">
        <v>1314</v>
      </c>
      <c r="G41" s="2" t="s">
        <v>1314</v>
      </c>
      <c r="H41" s="2" t="s">
        <v>1150</v>
      </c>
      <c r="I41" s="2" t="s">
        <v>1151</v>
      </c>
      <c r="J41" s="2" t="s">
        <v>1152</v>
      </c>
      <c r="K41" s="2">
        <v>17910033</v>
      </c>
      <c r="L41" s="2">
        <v>28237</v>
      </c>
      <c r="M41" s="2" t="s">
        <v>1315</v>
      </c>
      <c r="N41" s="2" t="s">
        <v>1316</v>
      </c>
      <c r="O41" s="3">
        <v>1657</v>
      </c>
      <c r="P41" s="3">
        <v>1410</v>
      </c>
      <c r="Q41" s="3">
        <v>8</v>
      </c>
      <c r="R41" s="3">
        <v>47</v>
      </c>
      <c r="S41" s="3">
        <v>45</v>
      </c>
      <c r="T41" s="3">
        <v>57</v>
      </c>
      <c r="U41" s="3">
        <v>90</v>
      </c>
      <c r="V41" s="3">
        <v>1148</v>
      </c>
      <c r="W41" s="3">
        <v>1017</v>
      </c>
      <c r="X41" s="3">
        <v>5</v>
      </c>
      <c r="Y41" s="3">
        <v>24</v>
      </c>
      <c r="Z41" s="3">
        <v>19</v>
      </c>
      <c r="AA41" s="3">
        <v>36</v>
      </c>
      <c r="AB41" s="3">
        <v>47</v>
      </c>
      <c r="AC41" s="3">
        <v>902</v>
      </c>
      <c r="AD41" s="3">
        <v>203</v>
      </c>
      <c r="AE41" s="3">
        <v>670</v>
      </c>
      <c r="AF41" s="3">
        <v>315</v>
      </c>
      <c r="AG41" s="3">
        <v>504</v>
      </c>
      <c r="AH41" s="3">
        <v>0.22509999999999999</v>
      </c>
      <c r="AI41" s="3">
        <v>0.74280000000000002</v>
      </c>
      <c r="AJ41" s="3">
        <v>0.74280000000000002</v>
      </c>
      <c r="AK41" s="2" t="s">
        <v>1155</v>
      </c>
    </row>
    <row r="42" spans="1:37" x14ac:dyDescent="0.3">
      <c r="A42" s="2" t="s">
        <v>1145</v>
      </c>
      <c r="B42" s="2" t="s">
        <v>1223</v>
      </c>
      <c r="C42" s="2" t="s">
        <v>385</v>
      </c>
      <c r="D42" s="2" t="s">
        <v>1317</v>
      </c>
      <c r="E42" s="2" t="s">
        <v>1148</v>
      </c>
      <c r="F42" s="2" t="s">
        <v>1318</v>
      </c>
      <c r="G42" s="2" t="s">
        <v>1318</v>
      </c>
      <c r="H42" s="2" t="s">
        <v>1150</v>
      </c>
      <c r="I42" s="2" t="s">
        <v>1151</v>
      </c>
      <c r="J42" s="2" t="s">
        <v>1152</v>
      </c>
      <c r="K42" s="2">
        <v>140433326</v>
      </c>
      <c r="L42" s="2">
        <v>1054536</v>
      </c>
      <c r="M42" s="2" t="s">
        <v>1319</v>
      </c>
      <c r="N42" s="2" t="s">
        <v>1320</v>
      </c>
      <c r="O42" s="3">
        <v>3056</v>
      </c>
      <c r="P42" s="3">
        <v>2670</v>
      </c>
      <c r="Q42" s="3">
        <v>20</v>
      </c>
      <c r="R42" s="3">
        <v>84</v>
      </c>
      <c r="S42" s="3">
        <v>40</v>
      </c>
      <c r="T42" s="3">
        <v>99</v>
      </c>
      <c r="U42" s="3">
        <v>143</v>
      </c>
      <c r="V42" s="3">
        <v>2146</v>
      </c>
      <c r="W42" s="3">
        <v>1925</v>
      </c>
      <c r="X42" s="3">
        <v>12</v>
      </c>
      <c r="Y42" s="3">
        <v>52</v>
      </c>
      <c r="Z42" s="3">
        <v>25</v>
      </c>
      <c r="AA42" s="3">
        <v>58</v>
      </c>
      <c r="AB42" s="3">
        <v>74</v>
      </c>
      <c r="AC42" s="3">
        <v>1575</v>
      </c>
      <c r="AD42" s="3">
        <v>428</v>
      </c>
      <c r="AE42" s="3">
        <v>1106</v>
      </c>
      <c r="AF42" s="3">
        <v>595</v>
      </c>
      <c r="AG42" s="3">
        <v>839</v>
      </c>
      <c r="AH42" s="3">
        <v>0.2717</v>
      </c>
      <c r="AI42" s="3">
        <v>0.70220000000000005</v>
      </c>
      <c r="AJ42" s="3">
        <v>0.70220000000000005</v>
      </c>
      <c r="AK42" s="2" t="s">
        <v>1155</v>
      </c>
    </row>
    <row r="43" spans="1:37" x14ac:dyDescent="0.3">
      <c r="A43" s="2" t="s">
        <v>1145</v>
      </c>
      <c r="B43" s="2" t="s">
        <v>1223</v>
      </c>
      <c r="C43" s="2" t="s">
        <v>414</v>
      </c>
      <c r="D43" s="2" t="s">
        <v>1321</v>
      </c>
      <c r="E43" s="2" t="s">
        <v>1148</v>
      </c>
      <c r="F43" s="2" t="s">
        <v>1322</v>
      </c>
      <c r="G43" s="2" t="s">
        <v>1322</v>
      </c>
      <c r="H43" s="2" t="s">
        <v>1150</v>
      </c>
      <c r="I43" s="2" t="s">
        <v>1151</v>
      </c>
      <c r="J43" s="2" t="s">
        <v>1152</v>
      </c>
      <c r="K43" s="2">
        <v>7324727</v>
      </c>
      <c r="L43" s="2">
        <v>1151389</v>
      </c>
      <c r="M43" s="2" t="s">
        <v>1323</v>
      </c>
      <c r="N43" s="2" t="s">
        <v>1324</v>
      </c>
      <c r="O43" s="3">
        <v>2031</v>
      </c>
      <c r="P43" s="3">
        <v>1621</v>
      </c>
      <c r="Q43" s="3">
        <v>25</v>
      </c>
      <c r="R43" s="3">
        <v>69</v>
      </c>
      <c r="S43" s="3">
        <v>43</v>
      </c>
      <c r="T43" s="3">
        <v>102</v>
      </c>
      <c r="U43" s="3">
        <v>171</v>
      </c>
      <c r="V43" s="3">
        <v>1502</v>
      </c>
      <c r="W43" s="3">
        <v>1242</v>
      </c>
      <c r="X43" s="3">
        <v>19</v>
      </c>
      <c r="Y43" s="3">
        <v>42</v>
      </c>
      <c r="Z43" s="3">
        <v>31</v>
      </c>
      <c r="AA43" s="3">
        <v>68</v>
      </c>
      <c r="AB43" s="3">
        <v>100</v>
      </c>
      <c r="AC43" s="3">
        <v>747</v>
      </c>
      <c r="AD43" s="3">
        <v>182</v>
      </c>
      <c r="AE43" s="3">
        <v>554</v>
      </c>
      <c r="AF43" s="3">
        <v>284</v>
      </c>
      <c r="AG43" s="3">
        <v>395</v>
      </c>
      <c r="AH43" s="3">
        <v>0.24360000000000001</v>
      </c>
      <c r="AI43" s="3">
        <v>0.74160000000000004</v>
      </c>
      <c r="AJ43" s="3">
        <v>0.74160000000000004</v>
      </c>
      <c r="AK43" s="2" t="s">
        <v>1155</v>
      </c>
    </row>
    <row r="44" spans="1:37" x14ac:dyDescent="0.3">
      <c r="A44" s="2" t="s">
        <v>1145</v>
      </c>
      <c r="B44" s="2" t="s">
        <v>1223</v>
      </c>
      <c r="C44" s="2" t="s">
        <v>412</v>
      </c>
      <c r="D44" s="2" t="s">
        <v>1325</v>
      </c>
      <c r="E44" s="2" t="s">
        <v>1148</v>
      </c>
      <c r="F44" s="2" t="s">
        <v>1326</v>
      </c>
      <c r="G44" s="2" t="s">
        <v>1326</v>
      </c>
      <c r="H44" s="2" t="s">
        <v>1150</v>
      </c>
      <c r="I44" s="2" t="s">
        <v>1151</v>
      </c>
      <c r="J44" s="2" t="s">
        <v>1152</v>
      </c>
      <c r="K44" s="2">
        <v>9811873</v>
      </c>
      <c r="L44" s="2">
        <v>231346</v>
      </c>
      <c r="M44" s="2" t="s">
        <v>1327</v>
      </c>
      <c r="N44" s="2" t="s">
        <v>1328</v>
      </c>
      <c r="O44" s="3">
        <v>2486</v>
      </c>
      <c r="P44" s="3">
        <v>2057</v>
      </c>
      <c r="Q44" s="3">
        <v>39</v>
      </c>
      <c r="R44" s="3">
        <v>107</v>
      </c>
      <c r="S44" s="3">
        <v>25</v>
      </c>
      <c r="T44" s="3">
        <v>117</v>
      </c>
      <c r="U44" s="3">
        <v>141</v>
      </c>
      <c r="V44" s="3">
        <v>1766</v>
      </c>
      <c r="W44" s="3">
        <v>1504</v>
      </c>
      <c r="X44" s="3">
        <v>25</v>
      </c>
      <c r="Y44" s="3">
        <v>69</v>
      </c>
      <c r="Z44" s="3">
        <v>20</v>
      </c>
      <c r="AA44" s="3">
        <v>69</v>
      </c>
      <c r="AB44" s="3">
        <v>79</v>
      </c>
      <c r="AC44" s="3">
        <v>1237</v>
      </c>
      <c r="AD44" s="3">
        <v>258</v>
      </c>
      <c r="AE44" s="3">
        <v>966</v>
      </c>
      <c r="AF44" s="3">
        <v>389</v>
      </c>
      <c r="AG44" s="3">
        <v>735</v>
      </c>
      <c r="AH44" s="3">
        <v>0.20860000000000001</v>
      </c>
      <c r="AI44" s="3">
        <v>0.78090000000000004</v>
      </c>
      <c r="AJ44" s="3">
        <v>0.78090000000000004</v>
      </c>
      <c r="AK44" s="2" t="s">
        <v>1155</v>
      </c>
    </row>
    <row r="45" spans="1:37" x14ac:dyDescent="0.3">
      <c r="A45" s="2" t="s">
        <v>1145</v>
      </c>
      <c r="B45" s="2" t="s">
        <v>1223</v>
      </c>
      <c r="C45" s="2" t="s">
        <v>410</v>
      </c>
      <c r="D45" s="2" t="s">
        <v>1329</v>
      </c>
      <c r="E45" s="2" t="s">
        <v>1148</v>
      </c>
      <c r="F45" s="2" t="s">
        <v>1330</v>
      </c>
      <c r="G45" s="2" t="s">
        <v>1330</v>
      </c>
      <c r="H45" s="2" t="s">
        <v>1150</v>
      </c>
      <c r="I45" s="2" t="s">
        <v>1151</v>
      </c>
      <c r="J45" s="2" t="s">
        <v>1152</v>
      </c>
      <c r="K45" s="2">
        <v>66343389</v>
      </c>
      <c r="L45" s="2">
        <v>681812</v>
      </c>
      <c r="M45" s="2" t="s">
        <v>1331</v>
      </c>
      <c r="N45" s="2" t="s">
        <v>1332</v>
      </c>
      <c r="O45" s="3">
        <v>5941</v>
      </c>
      <c r="P45" s="3">
        <v>4958</v>
      </c>
      <c r="Q45" s="3">
        <v>52</v>
      </c>
      <c r="R45" s="3">
        <v>240</v>
      </c>
      <c r="S45" s="3">
        <v>86</v>
      </c>
      <c r="T45" s="3">
        <v>263</v>
      </c>
      <c r="U45" s="3">
        <v>342</v>
      </c>
      <c r="V45" s="3">
        <v>3962</v>
      </c>
      <c r="W45" s="3">
        <v>3393</v>
      </c>
      <c r="X45" s="3">
        <v>40</v>
      </c>
      <c r="Y45" s="3">
        <v>142</v>
      </c>
      <c r="Z45" s="3">
        <v>64</v>
      </c>
      <c r="AA45" s="3">
        <v>163</v>
      </c>
      <c r="AB45" s="3">
        <v>160</v>
      </c>
      <c r="AC45" s="3">
        <v>2572</v>
      </c>
      <c r="AD45" s="3">
        <v>518</v>
      </c>
      <c r="AE45" s="3">
        <v>2009</v>
      </c>
      <c r="AF45" s="3">
        <v>922</v>
      </c>
      <c r="AG45" s="3">
        <v>1463</v>
      </c>
      <c r="AH45" s="3">
        <v>0.2014</v>
      </c>
      <c r="AI45" s="3">
        <v>0.78110000000000002</v>
      </c>
      <c r="AJ45" s="3">
        <v>0.78110000000000002</v>
      </c>
      <c r="AK45" s="2" t="s">
        <v>1155</v>
      </c>
    </row>
    <row r="46" spans="1:37" x14ac:dyDescent="0.3">
      <c r="A46" s="2" t="s">
        <v>1145</v>
      </c>
      <c r="B46" s="2" t="s">
        <v>1223</v>
      </c>
      <c r="C46" s="2" t="s">
        <v>408</v>
      </c>
      <c r="D46" s="2" t="s">
        <v>1333</v>
      </c>
      <c r="E46" s="2" t="s">
        <v>1148</v>
      </c>
      <c r="F46" s="2" t="s">
        <v>1334</v>
      </c>
      <c r="G46" s="2" t="s">
        <v>1334</v>
      </c>
      <c r="H46" s="2" t="s">
        <v>1150</v>
      </c>
      <c r="I46" s="2" t="s">
        <v>1151</v>
      </c>
      <c r="J46" s="2" t="s">
        <v>1152</v>
      </c>
      <c r="K46" s="2">
        <v>5514250</v>
      </c>
      <c r="L46" s="2">
        <v>0</v>
      </c>
      <c r="M46" s="2" t="s">
        <v>1335</v>
      </c>
      <c r="N46" s="2" t="s">
        <v>1336</v>
      </c>
      <c r="O46" s="3">
        <v>1136</v>
      </c>
      <c r="P46" s="3">
        <v>922</v>
      </c>
      <c r="Q46" s="3">
        <v>2</v>
      </c>
      <c r="R46" s="3">
        <v>53</v>
      </c>
      <c r="S46" s="3">
        <v>26</v>
      </c>
      <c r="T46" s="3">
        <v>43</v>
      </c>
      <c r="U46" s="3">
        <v>90</v>
      </c>
      <c r="V46" s="3">
        <v>732</v>
      </c>
      <c r="W46" s="3">
        <v>628</v>
      </c>
      <c r="X46" s="3">
        <v>2</v>
      </c>
      <c r="Y46" s="3">
        <v>27</v>
      </c>
      <c r="Z46" s="3">
        <v>14</v>
      </c>
      <c r="AA46" s="3">
        <v>23</v>
      </c>
      <c r="AB46" s="3">
        <v>38</v>
      </c>
      <c r="AC46" s="3">
        <v>412</v>
      </c>
      <c r="AD46" s="3">
        <v>70</v>
      </c>
      <c r="AE46" s="3">
        <v>336</v>
      </c>
      <c r="AF46" s="3">
        <v>130</v>
      </c>
      <c r="AG46" s="3">
        <v>241</v>
      </c>
      <c r="AH46" s="3">
        <v>0.1699</v>
      </c>
      <c r="AI46" s="3">
        <v>0.8155</v>
      </c>
      <c r="AJ46" s="3">
        <v>0.8155</v>
      </c>
      <c r="AK46" s="2" t="s">
        <v>1155</v>
      </c>
    </row>
    <row r="47" spans="1:37" x14ac:dyDescent="0.3">
      <c r="A47" s="2" t="s">
        <v>1145</v>
      </c>
      <c r="B47" s="2" t="s">
        <v>1223</v>
      </c>
      <c r="C47" s="2" t="s">
        <v>406</v>
      </c>
      <c r="D47" s="2" t="s">
        <v>1337</v>
      </c>
      <c r="E47" s="2" t="s">
        <v>1148</v>
      </c>
      <c r="F47" s="2" t="s">
        <v>1338</v>
      </c>
      <c r="G47" s="2" t="s">
        <v>1338</v>
      </c>
      <c r="H47" s="2" t="s">
        <v>1150</v>
      </c>
      <c r="I47" s="2" t="s">
        <v>1151</v>
      </c>
      <c r="J47" s="2" t="s">
        <v>1152</v>
      </c>
      <c r="K47" s="2">
        <v>21103913</v>
      </c>
      <c r="L47" s="2">
        <v>1412472</v>
      </c>
      <c r="M47" s="2" t="s">
        <v>1339</v>
      </c>
      <c r="N47" s="2" t="s">
        <v>1340</v>
      </c>
      <c r="O47" s="3">
        <v>4260</v>
      </c>
      <c r="P47" s="3">
        <v>3517</v>
      </c>
      <c r="Q47" s="3">
        <v>24</v>
      </c>
      <c r="R47" s="3">
        <v>224</v>
      </c>
      <c r="S47" s="3">
        <v>52</v>
      </c>
      <c r="T47" s="3">
        <v>190</v>
      </c>
      <c r="U47" s="3">
        <v>253</v>
      </c>
      <c r="V47" s="3">
        <v>2940</v>
      </c>
      <c r="W47" s="3">
        <v>2519</v>
      </c>
      <c r="X47" s="3">
        <v>18</v>
      </c>
      <c r="Y47" s="3">
        <v>134</v>
      </c>
      <c r="Z47" s="3">
        <v>40</v>
      </c>
      <c r="AA47" s="3">
        <v>118</v>
      </c>
      <c r="AB47" s="3">
        <v>111</v>
      </c>
      <c r="AC47" s="3">
        <v>2167</v>
      </c>
      <c r="AD47" s="3">
        <v>417</v>
      </c>
      <c r="AE47" s="3">
        <v>1715</v>
      </c>
      <c r="AF47" s="3">
        <v>727</v>
      </c>
      <c r="AG47" s="3">
        <v>1247</v>
      </c>
      <c r="AH47" s="3">
        <v>0.19239999999999999</v>
      </c>
      <c r="AI47" s="3">
        <v>0.79139999999999999</v>
      </c>
      <c r="AJ47" s="3">
        <v>0.79139999999999999</v>
      </c>
      <c r="AK47" s="2" t="s">
        <v>1155</v>
      </c>
    </row>
    <row r="48" spans="1:37" x14ac:dyDescent="0.3">
      <c r="A48" s="2" t="s">
        <v>1145</v>
      </c>
      <c r="B48" s="2" t="s">
        <v>1223</v>
      </c>
      <c r="C48" s="2" t="s">
        <v>455</v>
      </c>
      <c r="D48" s="2" t="s">
        <v>1341</v>
      </c>
      <c r="E48" s="2" t="s">
        <v>1148</v>
      </c>
      <c r="F48" s="2" t="s">
        <v>1342</v>
      </c>
      <c r="G48" s="2" t="s">
        <v>1342</v>
      </c>
      <c r="H48" s="2" t="s">
        <v>1150</v>
      </c>
      <c r="I48" s="2" t="s">
        <v>1151</v>
      </c>
      <c r="J48" s="2" t="s">
        <v>1152</v>
      </c>
      <c r="K48" s="2">
        <v>20391943</v>
      </c>
      <c r="L48" s="2">
        <v>6632990</v>
      </c>
      <c r="M48" s="2" t="s">
        <v>1343</v>
      </c>
      <c r="N48" s="2" t="s">
        <v>1344</v>
      </c>
      <c r="O48" s="3">
        <v>894</v>
      </c>
      <c r="P48" s="3">
        <v>807</v>
      </c>
      <c r="Q48" s="3">
        <v>2</v>
      </c>
      <c r="R48" s="3">
        <v>23</v>
      </c>
      <c r="S48" s="3">
        <v>5</v>
      </c>
      <c r="T48" s="3">
        <v>18</v>
      </c>
      <c r="U48" s="3">
        <v>39</v>
      </c>
      <c r="V48" s="3">
        <v>658</v>
      </c>
      <c r="W48" s="3">
        <v>611</v>
      </c>
      <c r="X48" s="3">
        <v>0</v>
      </c>
      <c r="Y48" s="3">
        <v>12</v>
      </c>
      <c r="Z48" s="3">
        <v>5</v>
      </c>
      <c r="AA48" s="3">
        <v>11</v>
      </c>
      <c r="AB48" s="3">
        <v>19</v>
      </c>
      <c r="AC48" s="3">
        <v>498</v>
      </c>
      <c r="AD48" s="3">
        <v>127</v>
      </c>
      <c r="AE48" s="3">
        <v>366</v>
      </c>
      <c r="AF48" s="3">
        <v>193</v>
      </c>
      <c r="AG48" s="3">
        <v>279</v>
      </c>
      <c r="AH48" s="3">
        <v>0.255</v>
      </c>
      <c r="AI48" s="3">
        <v>0.7349</v>
      </c>
      <c r="AJ48" s="3">
        <v>0.7349</v>
      </c>
      <c r="AK48" s="2" t="s">
        <v>1155</v>
      </c>
    </row>
    <row r="49" spans="1:37" x14ac:dyDescent="0.3">
      <c r="A49" s="2" t="s">
        <v>1145</v>
      </c>
      <c r="B49" s="2" t="s">
        <v>1223</v>
      </c>
      <c r="C49" s="2" t="s">
        <v>453</v>
      </c>
      <c r="D49" s="2" t="s">
        <v>1345</v>
      </c>
      <c r="E49" s="2" t="s">
        <v>1148</v>
      </c>
      <c r="F49" s="2" t="s">
        <v>1346</v>
      </c>
      <c r="G49" s="2" t="s">
        <v>1346</v>
      </c>
      <c r="H49" s="2" t="s">
        <v>1150</v>
      </c>
      <c r="I49" s="2" t="s">
        <v>1151</v>
      </c>
      <c r="J49" s="2" t="s">
        <v>1152</v>
      </c>
      <c r="K49" s="2">
        <v>31486771</v>
      </c>
      <c r="L49" s="2">
        <v>279428</v>
      </c>
      <c r="M49" s="2" t="s">
        <v>1347</v>
      </c>
      <c r="N49" s="2" t="s">
        <v>1348</v>
      </c>
      <c r="O49" s="3">
        <v>4199</v>
      </c>
      <c r="P49" s="3">
        <v>3448</v>
      </c>
      <c r="Q49" s="3">
        <v>39</v>
      </c>
      <c r="R49" s="3">
        <v>186</v>
      </c>
      <c r="S49" s="3">
        <v>68</v>
      </c>
      <c r="T49" s="3">
        <v>179</v>
      </c>
      <c r="U49" s="3">
        <v>279</v>
      </c>
      <c r="V49" s="3">
        <v>2837</v>
      </c>
      <c r="W49" s="3">
        <v>2432</v>
      </c>
      <c r="X49" s="3">
        <v>22</v>
      </c>
      <c r="Y49" s="3">
        <v>86</v>
      </c>
      <c r="Z49" s="3">
        <v>44</v>
      </c>
      <c r="AA49" s="3">
        <v>124</v>
      </c>
      <c r="AB49" s="3">
        <v>129</v>
      </c>
      <c r="AC49" s="3">
        <v>1664</v>
      </c>
      <c r="AD49" s="3">
        <v>346</v>
      </c>
      <c r="AE49" s="3">
        <v>1278</v>
      </c>
      <c r="AF49" s="3">
        <v>569</v>
      </c>
      <c r="AG49" s="3">
        <v>980</v>
      </c>
      <c r="AH49" s="3">
        <v>0.2079</v>
      </c>
      <c r="AI49" s="3">
        <v>0.76800000000000002</v>
      </c>
      <c r="AJ49" s="3">
        <v>0.76800000000000002</v>
      </c>
      <c r="AK49" s="2" t="s">
        <v>1155</v>
      </c>
    </row>
    <row r="50" spans="1:37" x14ac:dyDescent="0.3">
      <c r="A50" s="2" t="s">
        <v>1145</v>
      </c>
      <c r="B50" s="2" t="s">
        <v>1223</v>
      </c>
      <c r="C50" s="2" t="s">
        <v>445</v>
      </c>
      <c r="D50" s="2" t="s">
        <v>1349</v>
      </c>
      <c r="E50" s="2" t="s">
        <v>1148</v>
      </c>
      <c r="F50" s="2" t="s">
        <v>1350</v>
      </c>
      <c r="G50" s="2" t="s">
        <v>1350</v>
      </c>
      <c r="H50" s="2" t="s">
        <v>1150</v>
      </c>
      <c r="I50" s="2" t="s">
        <v>1151</v>
      </c>
      <c r="J50" s="2" t="s">
        <v>1152</v>
      </c>
      <c r="K50" s="2">
        <v>86806835</v>
      </c>
      <c r="L50" s="2">
        <v>62985628</v>
      </c>
      <c r="M50" s="2" t="s">
        <v>1351</v>
      </c>
      <c r="N50" s="2" t="s">
        <v>1352</v>
      </c>
      <c r="O50" s="3">
        <v>1964</v>
      </c>
      <c r="P50" s="3">
        <v>1615</v>
      </c>
      <c r="Q50" s="3">
        <v>20</v>
      </c>
      <c r="R50" s="3">
        <v>44</v>
      </c>
      <c r="S50" s="3">
        <v>62</v>
      </c>
      <c r="T50" s="3">
        <v>99</v>
      </c>
      <c r="U50" s="3">
        <v>124</v>
      </c>
      <c r="V50" s="3">
        <v>1359</v>
      </c>
      <c r="W50" s="3">
        <v>1165</v>
      </c>
      <c r="X50" s="3">
        <v>14</v>
      </c>
      <c r="Y50" s="3">
        <v>32</v>
      </c>
      <c r="Z50" s="3">
        <v>34</v>
      </c>
      <c r="AA50" s="3">
        <v>61</v>
      </c>
      <c r="AB50" s="3">
        <v>53</v>
      </c>
      <c r="AC50" s="3">
        <v>715</v>
      </c>
      <c r="AD50" s="3">
        <v>106</v>
      </c>
      <c r="AE50" s="3">
        <v>594</v>
      </c>
      <c r="AF50" s="3">
        <v>204</v>
      </c>
      <c r="AG50" s="3">
        <v>453</v>
      </c>
      <c r="AH50" s="3">
        <v>0.14829999999999999</v>
      </c>
      <c r="AI50" s="3">
        <v>0.83079999999999998</v>
      </c>
      <c r="AJ50" s="3">
        <v>0.83079999999999998</v>
      </c>
      <c r="AK50" s="2" t="s">
        <v>1155</v>
      </c>
    </row>
    <row r="51" spans="1:37" x14ac:dyDescent="0.3">
      <c r="A51" s="2" t="s">
        <v>1145</v>
      </c>
      <c r="B51" s="2" t="s">
        <v>1223</v>
      </c>
      <c r="C51" s="2" t="s">
        <v>431</v>
      </c>
      <c r="D51" s="2" t="s">
        <v>1353</v>
      </c>
      <c r="E51" s="2" t="s">
        <v>1148</v>
      </c>
      <c r="F51" s="2" t="s">
        <v>1354</v>
      </c>
      <c r="G51" s="2" t="s">
        <v>1354</v>
      </c>
      <c r="H51" s="2" t="s">
        <v>1150</v>
      </c>
      <c r="I51" s="2" t="s">
        <v>1151</v>
      </c>
      <c r="J51" s="2" t="s">
        <v>1152</v>
      </c>
      <c r="K51" s="2">
        <v>1178239036</v>
      </c>
      <c r="L51" s="2">
        <v>3879793</v>
      </c>
      <c r="M51" s="2" t="s">
        <v>1355</v>
      </c>
      <c r="N51" s="2" t="s">
        <v>1356</v>
      </c>
      <c r="O51" s="3">
        <v>1195</v>
      </c>
      <c r="P51" s="3">
        <v>1022</v>
      </c>
      <c r="Q51" s="3">
        <v>4</v>
      </c>
      <c r="R51" s="3">
        <v>34</v>
      </c>
      <c r="S51" s="3">
        <v>8</v>
      </c>
      <c r="T51" s="3">
        <v>66</v>
      </c>
      <c r="U51" s="3">
        <v>61</v>
      </c>
      <c r="V51" s="3">
        <v>945</v>
      </c>
      <c r="W51" s="3">
        <v>824</v>
      </c>
      <c r="X51" s="3">
        <v>3</v>
      </c>
      <c r="Y51" s="3">
        <v>20</v>
      </c>
      <c r="Z51" s="3">
        <v>7</v>
      </c>
      <c r="AA51" s="3">
        <v>51</v>
      </c>
      <c r="AB51" s="3">
        <v>40</v>
      </c>
      <c r="AC51" s="3">
        <v>620</v>
      </c>
      <c r="AD51" s="3">
        <v>201</v>
      </c>
      <c r="AE51" s="3">
        <v>402</v>
      </c>
      <c r="AF51" s="3">
        <v>252</v>
      </c>
      <c r="AG51" s="3">
        <v>303</v>
      </c>
      <c r="AH51" s="3">
        <v>0.32419999999999999</v>
      </c>
      <c r="AI51" s="3">
        <v>0.64839999999999998</v>
      </c>
      <c r="AJ51" s="3">
        <v>0.64839999999999998</v>
      </c>
      <c r="AK51" s="2" t="s">
        <v>1155</v>
      </c>
    </row>
    <row r="52" spans="1:37" x14ac:dyDescent="0.3">
      <c r="A52" s="2" t="s">
        <v>1145</v>
      </c>
      <c r="B52" s="2" t="s">
        <v>1223</v>
      </c>
      <c r="C52" s="2" t="s">
        <v>435</v>
      </c>
      <c r="D52" s="2" t="s">
        <v>1357</v>
      </c>
      <c r="E52" s="2" t="s">
        <v>1148</v>
      </c>
      <c r="F52" s="2" t="s">
        <v>1358</v>
      </c>
      <c r="G52" s="2" t="s">
        <v>1358</v>
      </c>
      <c r="H52" s="2" t="s">
        <v>1150</v>
      </c>
      <c r="I52" s="2" t="s">
        <v>1151</v>
      </c>
      <c r="J52" s="2" t="s">
        <v>1152</v>
      </c>
      <c r="K52" s="2">
        <v>25296103798</v>
      </c>
      <c r="L52" s="2">
        <v>722001152</v>
      </c>
      <c r="M52" s="2" t="s">
        <v>1359</v>
      </c>
      <c r="N52" s="2" t="s">
        <v>1360</v>
      </c>
      <c r="O52" s="3">
        <v>566</v>
      </c>
      <c r="P52" s="3">
        <v>498</v>
      </c>
      <c r="Q52" s="3">
        <v>2</v>
      </c>
      <c r="R52" s="3">
        <v>5</v>
      </c>
      <c r="S52" s="3">
        <v>5</v>
      </c>
      <c r="T52" s="3">
        <v>30</v>
      </c>
      <c r="U52" s="3">
        <v>26</v>
      </c>
      <c r="V52" s="3">
        <v>463</v>
      </c>
      <c r="W52" s="3">
        <v>414</v>
      </c>
      <c r="X52" s="3">
        <v>1</v>
      </c>
      <c r="Y52" s="3">
        <v>5</v>
      </c>
      <c r="Z52" s="3">
        <v>5</v>
      </c>
      <c r="AA52" s="3">
        <v>22</v>
      </c>
      <c r="AB52" s="3">
        <v>16</v>
      </c>
      <c r="AC52" s="3">
        <v>257</v>
      </c>
      <c r="AD52" s="3">
        <v>65</v>
      </c>
      <c r="AE52" s="3">
        <v>178</v>
      </c>
      <c r="AF52" s="3">
        <v>93</v>
      </c>
      <c r="AG52" s="3">
        <v>141</v>
      </c>
      <c r="AH52" s="3">
        <v>0.25290000000000001</v>
      </c>
      <c r="AI52" s="3">
        <v>0.69259999999999999</v>
      </c>
      <c r="AJ52" s="3">
        <v>0.69259999999999999</v>
      </c>
      <c r="AK52" s="2" t="s">
        <v>1155</v>
      </c>
    </row>
    <row r="53" spans="1:37" x14ac:dyDescent="0.3">
      <c r="A53" s="2" t="s">
        <v>1145</v>
      </c>
      <c r="B53" s="2" t="s">
        <v>1223</v>
      </c>
      <c r="C53" s="2" t="s">
        <v>423</v>
      </c>
      <c r="D53" s="2" t="s">
        <v>1361</v>
      </c>
      <c r="E53" s="2" t="s">
        <v>1148</v>
      </c>
      <c r="F53" s="2" t="s">
        <v>1362</v>
      </c>
      <c r="G53" s="2" t="s">
        <v>1362</v>
      </c>
      <c r="H53" s="2" t="s">
        <v>1150</v>
      </c>
      <c r="I53" s="2" t="s">
        <v>1151</v>
      </c>
      <c r="J53" s="2" t="s">
        <v>1152</v>
      </c>
      <c r="K53" s="2">
        <v>58020484</v>
      </c>
      <c r="L53" s="2">
        <v>3015467</v>
      </c>
      <c r="M53" s="2" t="s">
        <v>1363</v>
      </c>
      <c r="N53" s="2" t="s">
        <v>1364</v>
      </c>
      <c r="O53" s="3">
        <v>1912</v>
      </c>
      <c r="P53" s="3">
        <v>1537</v>
      </c>
      <c r="Q53" s="3">
        <v>6</v>
      </c>
      <c r="R53" s="3">
        <v>64</v>
      </c>
      <c r="S53" s="3">
        <v>15</v>
      </c>
      <c r="T53" s="3">
        <v>128</v>
      </c>
      <c r="U53" s="3">
        <v>162</v>
      </c>
      <c r="V53" s="3">
        <v>1385</v>
      </c>
      <c r="W53" s="3">
        <v>1175</v>
      </c>
      <c r="X53" s="3">
        <v>6</v>
      </c>
      <c r="Y53" s="3">
        <v>30</v>
      </c>
      <c r="Z53" s="3">
        <v>10</v>
      </c>
      <c r="AA53" s="3">
        <v>86</v>
      </c>
      <c r="AB53" s="3">
        <v>78</v>
      </c>
      <c r="AC53" s="3">
        <v>762</v>
      </c>
      <c r="AD53" s="3">
        <v>149</v>
      </c>
      <c r="AE53" s="3">
        <v>594</v>
      </c>
      <c r="AF53" s="3">
        <v>270</v>
      </c>
      <c r="AG53" s="3">
        <v>430</v>
      </c>
      <c r="AH53" s="3">
        <v>0.19550000000000001</v>
      </c>
      <c r="AI53" s="3">
        <v>0.77949999999999997</v>
      </c>
      <c r="AJ53" s="3">
        <v>0.77949999999999997</v>
      </c>
      <c r="AK53" s="2" t="s">
        <v>1155</v>
      </c>
    </row>
    <row r="54" spans="1:37" x14ac:dyDescent="0.3">
      <c r="A54" s="2" t="s">
        <v>1145</v>
      </c>
      <c r="B54" s="2" t="s">
        <v>1223</v>
      </c>
      <c r="C54" s="2" t="s">
        <v>421</v>
      </c>
      <c r="D54" s="2" t="s">
        <v>1365</v>
      </c>
      <c r="E54" s="2" t="s">
        <v>1148</v>
      </c>
      <c r="F54" s="2" t="s">
        <v>1366</v>
      </c>
      <c r="G54" s="2" t="s">
        <v>1366</v>
      </c>
      <c r="H54" s="2" t="s">
        <v>1150</v>
      </c>
      <c r="I54" s="2" t="s">
        <v>1151</v>
      </c>
      <c r="J54" s="2" t="s">
        <v>1152</v>
      </c>
      <c r="K54" s="2">
        <v>276881411</v>
      </c>
      <c r="L54" s="2">
        <v>31534452</v>
      </c>
      <c r="M54" s="2" t="s">
        <v>1367</v>
      </c>
      <c r="N54" s="2" t="s">
        <v>1368</v>
      </c>
      <c r="O54" s="3">
        <v>3329</v>
      </c>
      <c r="P54" s="3">
        <v>2820</v>
      </c>
      <c r="Q54" s="3">
        <v>7</v>
      </c>
      <c r="R54" s="3">
        <v>103</v>
      </c>
      <c r="S54" s="3">
        <v>22</v>
      </c>
      <c r="T54" s="3">
        <v>226</v>
      </c>
      <c r="U54" s="3">
        <v>151</v>
      </c>
      <c r="V54" s="3">
        <v>2549</v>
      </c>
      <c r="W54" s="3">
        <v>2222</v>
      </c>
      <c r="X54" s="3">
        <v>7</v>
      </c>
      <c r="Y54" s="3">
        <v>57</v>
      </c>
      <c r="Z54" s="3">
        <v>17</v>
      </c>
      <c r="AA54" s="3">
        <v>163</v>
      </c>
      <c r="AB54" s="3">
        <v>83</v>
      </c>
      <c r="AC54" s="3">
        <v>1692</v>
      </c>
      <c r="AD54" s="3">
        <v>318</v>
      </c>
      <c r="AE54" s="3">
        <v>1336</v>
      </c>
      <c r="AF54" s="3">
        <v>505</v>
      </c>
      <c r="AG54" s="3">
        <v>1062</v>
      </c>
      <c r="AH54" s="3">
        <v>0.18790000000000001</v>
      </c>
      <c r="AI54" s="3">
        <v>0.78959999999999997</v>
      </c>
      <c r="AJ54" s="3">
        <v>0.78959999999999997</v>
      </c>
      <c r="AK54" s="2" t="s">
        <v>1155</v>
      </c>
    </row>
    <row r="55" spans="1:37" x14ac:dyDescent="0.3">
      <c r="A55" s="2" t="s">
        <v>1145</v>
      </c>
      <c r="B55" s="2" t="s">
        <v>1223</v>
      </c>
      <c r="C55" s="2" t="s">
        <v>433</v>
      </c>
      <c r="D55" s="2" t="s">
        <v>1369</v>
      </c>
      <c r="E55" s="2" t="s">
        <v>1148</v>
      </c>
      <c r="F55" s="2" t="s">
        <v>1370</v>
      </c>
      <c r="G55" s="2" t="s">
        <v>1370</v>
      </c>
      <c r="H55" s="2" t="s">
        <v>1150</v>
      </c>
      <c r="I55" s="2" t="s">
        <v>1151</v>
      </c>
      <c r="J55" s="2" t="s">
        <v>1152</v>
      </c>
      <c r="K55" s="2">
        <v>4113570867</v>
      </c>
      <c r="L55" s="2">
        <v>49257644</v>
      </c>
      <c r="M55" s="2" t="s">
        <v>1371</v>
      </c>
      <c r="N55" s="2" t="s">
        <v>1372</v>
      </c>
      <c r="O55" s="3">
        <v>1032</v>
      </c>
      <c r="P55" s="3">
        <v>940</v>
      </c>
      <c r="Q55" s="3">
        <v>4</v>
      </c>
      <c r="R55" s="3">
        <v>16</v>
      </c>
      <c r="S55" s="3">
        <v>9</v>
      </c>
      <c r="T55" s="3">
        <v>30</v>
      </c>
      <c r="U55" s="3">
        <v>33</v>
      </c>
      <c r="V55" s="3">
        <v>850</v>
      </c>
      <c r="W55" s="3">
        <v>782</v>
      </c>
      <c r="X55" s="3">
        <v>4</v>
      </c>
      <c r="Y55" s="3">
        <v>12</v>
      </c>
      <c r="Z55" s="3">
        <v>9</v>
      </c>
      <c r="AA55" s="3">
        <v>24</v>
      </c>
      <c r="AB55" s="3">
        <v>19</v>
      </c>
      <c r="AC55" s="3">
        <v>611</v>
      </c>
      <c r="AD55" s="3">
        <v>330</v>
      </c>
      <c r="AE55" s="3">
        <v>253</v>
      </c>
      <c r="AF55" s="3">
        <v>355</v>
      </c>
      <c r="AG55" s="3">
        <v>201</v>
      </c>
      <c r="AH55" s="3">
        <v>0.54010000000000002</v>
      </c>
      <c r="AI55" s="3">
        <v>0.41410000000000002</v>
      </c>
      <c r="AJ55" s="3">
        <v>2.5400999999999998</v>
      </c>
      <c r="AK55" s="2" t="s">
        <v>1155</v>
      </c>
    </row>
    <row r="56" spans="1:37" x14ac:dyDescent="0.3">
      <c r="A56" s="2" t="s">
        <v>1145</v>
      </c>
      <c r="B56" s="2" t="s">
        <v>1223</v>
      </c>
      <c r="C56" s="2" t="s">
        <v>373</v>
      </c>
      <c r="D56" s="2" t="s">
        <v>1373</v>
      </c>
      <c r="E56" s="2" t="s">
        <v>1148</v>
      </c>
      <c r="F56" s="2" t="s">
        <v>1374</v>
      </c>
      <c r="G56" s="2" t="s">
        <v>1374</v>
      </c>
      <c r="H56" s="2" t="s">
        <v>1150</v>
      </c>
      <c r="I56" s="2" t="s">
        <v>1151</v>
      </c>
      <c r="J56" s="2" t="s">
        <v>1152</v>
      </c>
      <c r="K56" s="2">
        <v>654760797</v>
      </c>
      <c r="L56" s="2">
        <v>3566655</v>
      </c>
      <c r="M56" s="2" t="s">
        <v>1375</v>
      </c>
      <c r="N56" s="2" t="s">
        <v>1376</v>
      </c>
      <c r="O56" s="3">
        <v>1719</v>
      </c>
      <c r="P56" s="3">
        <v>1208</v>
      </c>
      <c r="Q56" s="3">
        <v>33</v>
      </c>
      <c r="R56" s="3">
        <v>73</v>
      </c>
      <c r="S56" s="3">
        <v>33</v>
      </c>
      <c r="T56" s="3">
        <v>248</v>
      </c>
      <c r="U56" s="3">
        <v>124</v>
      </c>
      <c r="V56" s="3">
        <v>1431</v>
      </c>
      <c r="W56" s="3">
        <v>1007</v>
      </c>
      <c r="X56" s="3">
        <v>30</v>
      </c>
      <c r="Y56" s="3">
        <v>58</v>
      </c>
      <c r="Z56" s="3">
        <v>23</v>
      </c>
      <c r="AA56" s="3">
        <v>210</v>
      </c>
      <c r="AB56" s="3">
        <v>103</v>
      </c>
      <c r="AC56" s="3">
        <v>798</v>
      </c>
      <c r="AD56" s="3">
        <v>279</v>
      </c>
      <c r="AE56" s="3">
        <v>488</v>
      </c>
      <c r="AF56" s="3">
        <v>357</v>
      </c>
      <c r="AG56" s="3">
        <v>355</v>
      </c>
      <c r="AH56" s="3">
        <v>0.34960000000000002</v>
      </c>
      <c r="AI56" s="3">
        <v>0.61150000000000004</v>
      </c>
      <c r="AJ56" s="3">
        <v>0.61150000000000004</v>
      </c>
      <c r="AK56" s="2" t="s">
        <v>1155</v>
      </c>
    </row>
    <row r="57" spans="1:37" x14ac:dyDescent="0.3">
      <c r="A57" s="2" t="s">
        <v>1145</v>
      </c>
      <c r="B57" s="2" t="s">
        <v>1223</v>
      </c>
      <c r="C57" s="2" t="s">
        <v>437</v>
      </c>
      <c r="D57" s="2" t="s">
        <v>1377</v>
      </c>
      <c r="E57" s="2" t="s">
        <v>1148</v>
      </c>
      <c r="F57" s="2" t="s">
        <v>1378</v>
      </c>
      <c r="G57" s="2" t="s">
        <v>1378</v>
      </c>
      <c r="H57" s="2" t="s">
        <v>1150</v>
      </c>
      <c r="I57" s="2" t="s">
        <v>1151</v>
      </c>
      <c r="J57" s="2" t="s">
        <v>1152</v>
      </c>
      <c r="K57" s="2">
        <v>2087125937</v>
      </c>
      <c r="L57" s="2">
        <v>29874197</v>
      </c>
      <c r="M57" s="2" t="s">
        <v>1379</v>
      </c>
      <c r="N57" s="2" t="s">
        <v>1380</v>
      </c>
      <c r="O57" s="3">
        <v>2105</v>
      </c>
      <c r="P57" s="3">
        <v>1903</v>
      </c>
      <c r="Q57" s="3">
        <v>0</v>
      </c>
      <c r="R57" s="3">
        <v>27</v>
      </c>
      <c r="S57" s="3">
        <v>17</v>
      </c>
      <c r="T57" s="3">
        <v>106</v>
      </c>
      <c r="U57" s="3">
        <v>52</v>
      </c>
      <c r="V57" s="3">
        <v>1665</v>
      </c>
      <c r="W57" s="3">
        <v>1524</v>
      </c>
      <c r="X57" s="3">
        <v>0</v>
      </c>
      <c r="Y57" s="3">
        <v>20</v>
      </c>
      <c r="Z57" s="3">
        <v>13</v>
      </c>
      <c r="AA57" s="3">
        <v>74</v>
      </c>
      <c r="AB57" s="3">
        <v>34</v>
      </c>
      <c r="AC57" s="3">
        <v>1242</v>
      </c>
      <c r="AD57" s="3">
        <v>360</v>
      </c>
      <c r="AE57" s="3">
        <v>848</v>
      </c>
      <c r="AF57" s="3">
        <v>479</v>
      </c>
      <c r="AG57" s="3">
        <v>675</v>
      </c>
      <c r="AH57" s="3">
        <v>0.28989999999999999</v>
      </c>
      <c r="AI57" s="3">
        <v>0.68279999999999996</v>
      </c>
      <c r="AJ57" s="3">
        <v>0.68279999999999996</v>
      </c>
      <c r="AK57" s="2" t="s">
        <v>1155</v>
      </c>
    </row>
    <row r="58" spans="1:37" x14ac:dyDescent="0.3">
      <c r="A58" s="2" t="s">
        <v>1145</v>
      </c>
      <c r="B58" s="2" t="s">
        <v>1223</v>
      </c>
      <c r="C58" s="2" t="s">
        <v>395</v>
      </c>
      <c r="D58" s="2" t="s">
        <v>1381</v>
      </c>
      <c r="E58" s="2" t="s">
        <v>1148</v>
      </c>
      <c r="F58" s="2" t="s">
        <v>1382</v>
      </c>
      <c r="G58" s="2" t="s">
        <v>1382</v>
      </c>
      <c r="H58" s="2" t="s">
        <v>1150</v>
      </c>
      <c r="I58" s="2" t="s">
        <v>1151</v>
      </c>
      <c r="J58" s="2" t="s">
        <v>1152</v>
      </c>
      <c r="K58" s="2">
        <v>5011273</v>
      </c>
      <c r="L58" s="2">
        <v>0</v>
      </c>
      <c r="M58" s="2" t="s">
        <v>1383</v>
      </c>
      <c r="N58" s="2" t="s">
        <v>1384</v>
      </c>
      <c r="O58" s="3">
        <v>3029</v>
      </c>
      <c r="P58" s="3">
        <v>2353</v>
      </c>
      <c r="Q58" s="3">
        <v>61</v>
      </c>
      <c r="R58" s="3">
        <v>134</v>
      </c>
      <c r="S58" s="3">
        <v>48</v>
      </c>
      <c r="T58" s="3">
        <v>248</v>
      </c>
      <c r="U58" s="3">
        <v>185</v>
      </c>
      <c r="V58" s="3">
        <v>2075</v>
      </c>
      <c r="W58" s="3">
        <v>1682</v>
      </c>
      <c r="X58" s="3">
        <v>49</v>
      </c>
      <c r="Y58" s="3">
        <v>68</v>
      </c>
      <c r="Z58" s="3">
        <v>35</v>
      </c>
      <c r="AA58" s="3">
        <v>157</v>
      </c>
      <c r="AB58" s="3">
        <v>84</v>
      </c>
      <c r="AC58" s="3">
        <v>1305</v>
      </c>
      <c r="AD58" s="3">
        <v>334</v>
      </c>
      <c r="AE58" s="3">
        <v>943</v>
      </c>
      <c r="AF58" s="3">
        <v>531</v>
      </c>
      <c r="AG58" s="3">
        <v>663</v>
      </c>
      <c r="AH58" s="3">
        <v>0.25590000000000002</v>
      </c>
      <c r="AI58" s="3">
        <v>0.72260000000000002</v>
      </c>
      <c r="AJ58" s="3">
        <v>0.72260000000000002</v>
      </c>
      <c r="AK58" s="2" t="s">
        <v>1155</v>
      </c>
    </row>
    <row r="59" spans="1:37" x14ac:dyDescent="0.3">
      <c r="A59" s="2" t="s">
        <v>1145</v>
      </c>
      <c r="B59" s="2" t="s">
        <v>1223</v>
      </c>
      <c r="C59" s="2" t="s">
        <v>364</v>
      </c>
      <c r="D59" s="2" t="s">
        <v>1385</v>
      </c>
      <c r="E59" s="2" t="s">
        <v>1148</v>
      </c>
      <c r="F59" s="2" t="s">
        <v>1386</v>
      </c>
      <c r="G59" s="2" t="s">
        <v>1386</v>
      </c>
      <c r="H59" s="2" t="s">
        <v>1150</v>
      </c>
      <c r="I59" s="2" t="s">
        <v>1151</v>
      </c>
      <c r="J59" s="2" t="s">
        <v>1152</v>
      </c>
      <c r="K59" s="2">
        <v>236068783</v>
      </c>
      <c r="L59" s="2">
        <v>362417</v>
      </c>
      <c r="M59" s="2" t="s">
        <v>1387</v>
      </c>
      <c r="N59" s="2" t="s">
        <v>1388</v>
      </c>
      <c r="O59" s="3">
        <v>1256</v>
      </c>
      <c r="P59" s="3">
        <v>1064</v>
      </c>
      <c r="Q59" s="3">
        <v>15</v>
      </c>
      <c r="R59" s="3">
        <v>32</v>
      </c>
      <c r="S59" s="3">
        <v>13</v>
      </c>
      <c r="T59" s="3">
        <v>51</v>
      </c>
      <c r="U59" s="3">
        <v>81</v>
      </c>
      <c r="V59" s="3">
        <v>877</v>
      </c>
      <c r="W59" s="3">
        <v>773</v>
      </c>
      <c r="X59" s="3">
        <v>9</v>
      </c>
      <c r="Y59" s="3">
        <v>16</v>
      </c>
      <c r="Z59" s="3">
        <v>11</v>
      </c>
      <c r="AA59" s="3">
        <v>32</v>
      </c>
      <c r="AB59" s="3">
        <v>36</v>
      </c>
      <c r="AC59" s="3">
        <v>657</v>
      </c>
      <c r="AD59" s="3">
        <v>186</v>
      </c>
      <c r="AE59" s="3">
        <v>459</v>
      </c>
      <c r="AF59" s="3">
        <v>236</v>
      </c>
      <c r="AG59" s="3">
        <v>351</v>
      </c>
      <c r="AH59" s="3">
        <v>0.28310000000000002</v>
      </c>
      <c r="AI59" s="3">
        <v>0.6986</v>
      </c>
      <c r="AJ59" s="3">
        <v>0.6986</v>
      </c>
      <c r="AK59" s="2" t="s">
        <v>1155</v>
      </c>
    </row>
    <row r="60" spans="1:37" x14ac:dyDescent="0.3">
      <c r="A60" s="2" t="s">
        <v>1145</v>
      </c>
      <c r="B60" s="2" t="s">
        <v>1223</v>
      </c>
      <c r="C60" s="2" t="s">
        <v>371</v>
      </c>
      <c r="D60" s="2" t="s">
        <v>1389</v>
      </c>
      <c r="E60" s="2" t="s">
        <v>1148</v>
      </c>
      <c r="F60" s="2" t="s">
        <v>1390</v>
      </c>
      <c r="G60" s="2" t="s">
        <v>1390</v>
      </c>
      <c r="H60" s="2" t="s">
        <v>1150</v>
      </c>
      <c r="I60" s="2" t="s">
        <v>1151</v>
      </c>
      <c r="J60" s="2" t="s">
        <v>1152</v>
      </c>
      <c r="K60" s="2">
        <v>27206117030</v>
      </c>
      <c r="L60" s="2">
        <v>327364947</v>
      </c>
      <c r="M60" s="2" t="s">
        <v>1391</v>
      </c>
      <c r="N60" s="2" t="s">
        <v>1392</v>
      </c>
      <c r="O60" s="3">
        <v>330</v>
      </c>
      <c r="P60" s="3">
        <v>298</v>
      </c>
      <c r="Q60" s="3">
        <v>0</v>
      </c>
      <c r="R60" s="3">
        <v>11</v>
      </c>
      <c r="S60" s="3">
        <v>4</v>
      </c>
      <c r="T60" s="3">
        <v>3</v>
      </c>
      <c r="U60" s="3">
        <v>14</v>
      </c>
      <c r="V60" s="3">
        <v>266</v>
      </c>
      <c r="W60" s="3">
        <v>247</v>
      </c>
      <c r="X60" s="3">
        <v>0</v>
      </c>
      <c r="Y60" s="3">
        <v>7</v>
      </c>
      <c r="Z60" s="3">
        <v>2</v>
      </c>
      <c r="AA60" s="3">
        <v>3</v>
      </c>
      <c r="AB60" s="3">
        <v>7</v>
      </c>
      <c r="AC60" s="3">
        <v>193</v>
      </c>
      <c r="AD60" s="3">
        <v>41</v>
      </c>
      <c r="AE60" s="3">
        <v>149</v>
      </c>
      <c r="AF60" s="3">
        <v>51</v>
      </c>
      <c r="AG60" s="3">
        <v>131</v>
      </c>
      <c r="AH60" s="3">
        <v>0.21240000000000001</v>
      </c>
      <c r="AI60" s="3">
        <v>0.77200000000000002</v>
      </c>
      <c r="AJ60" s="3">
        <v>0.77200000000000002</v>
      </c>
      <c r="AK60" s="2" t="s">
        <v>1155</v>
      </c>
    </row>
    <row r="61" spans="1:37" x14ac:dyDescent="0.3">
      <c r="A61" s="2" t="s">
        <v>1145</v>
      </c>
      <c r="B61" s="2" t="s">
        <v>1223</v>
      </c>
      <c r="C61" s="2" t="s">
        <v>447</v>
      </c>
      <c r="D61" s="2" t="s">
        <v>1393</v>
      </c>
      <c r="E61" s="2" t="s">
        <v>1148</v>
      </c>
      <c r="F61" s="2" t="s">
        <v>1394</v>
      </c>
      <c r="G61" s="2" t="s">
        <v>1394</v>
      </c>
      <c r="H61" s="2" t="s">
        <v>1150</v>
      </c>
      <c r="I61" s="2" t="s">
        <v>1151</v>
      </c>
      <c r="J61" s="2" t="s">
        <v>1152</v>
      </c>
      <c r="K61" s="2">
        <v>413516403</v>
      </c>
      <c r="L61" s="2">
        <v>19322977</v>
      </c>
      <c r="M61" s="2" t="s">
        <v>1395</v>
      </c>
      <c r="N61" s="2" t="s">
        <v>1396</v>
      </c>
      <c r="O61" s="3">
        <v>2585</v>
      </c>
      <c r="P61" s="3">
        <v>2296</v>
      </c>
      <c r="Q61" s="3">
        <v>5</v>
      </c>
      <c r="R61" s="3">
        <v>80</v>
      </c>
      <c r="S61" s="3">
        <v>17</v>
      </c>
      <c r="T61" s="3">
        <v>89</v>
      </c>
      <c r="U61" s="3">
        <v>98</v>
      </c>
      <c r="V61" s="3">
        <v>1874</v>
      </c>
      <c r="W61" s="3">
        <v>1714</v>
      </c>
      <c r="X61" s="3">
        <v>5</v>
      </c>
      <c r="Y61" s="3">
        <v>40</v>
      </c>
      <c r="Z61" s="3">
        <v>13</v>
      </c>
      <c r="AA61" s="3">
        <v>53</v>
      </c>
      <c r="AB61" s="3">
        <v>49</v>
      </c>
      <c r="AC61" s="3">
        <v>1435</v>
      </c>
      <c r="AD61" s="3">
        <v>392</v>
      </c>
      <c r="AE61" s="3">
        <v>1008</v>
      </c>
      <c r="AF61" s="3">
        <v>533</v>
      </c>
      <c r="AG61" s="3">
        <v>804</v>
      </c>
      <c r="AH61" s="3">
        <v>0.2732</v>
      </c>
      <c r="AI61" s="3">
        <v>0.70240000000000002</v>
      </c>
      <c r="AJ61" s="3">
        <v>0.70240000000000002</v>
      </c>
      <c r="AK61" s="2" t="s">
        <v>1155</v>
      </c>
    </row>
    <row r="62" spans="1:37" x14ac:dyDescent="0.3">
      <c r="A62" s="2" t="s">
        <v>1145</v>
      </c>
      <c r="B62" s="2" t="s">
        <v>1223</v>
      </c>
      <c r="C62" s="2" t="s">
        <v>389</v>
      </c>
      <c r="D62" s="2" t="s">
        <v>1397</v>
      </c>
      <c r="E62" s="2" t="s">
        <v>1148</v>
      </c>
      <c r="F62" s="2" t="s">
        <v>1398</v>
      </c>
      <c r="G62" s="2" t="s">
        <v>1398</v>
      </c>
      <c r="H62" s="2" t="s">
        <v>1150</v>
      </c>
      <c r="I62" s="2" t="s">
        <v>1151</v>
      </c>
      <c r="J62" s="2" t="s">
        <v>1152</v>
      </c>
      <c r="K62" s="2">
        <v>12538227</v>
      </c>
      <c r="L62" s="2">
        <v>1011455</v>
      </c>
      <c r="M62" s="2" t="s">
        <v>1399</v>
      </c>
      <c r="N62" s="2" t="s">
        <v>1400</v>
      </c>
      <c r="O62" s="3">
        <v>2644</v>
      </c>
      <c r="P62" s="3">
        <v>2191</v>
      </c>
      <c r="Q62" s="3">
        <v>15</v>
      </c>
      <c r="R62" s="3">
        <v>99</v>
      </c>
      <c r="S62" s="3">
        <v>26</v>
      </c>
      <c r="T62" s="3">
        <v>144</v>
      </c>
      <c r="U62" s="3">
        <v>169</v>
      </c>
      <c r="V62" s="3">
        <v>1910</v>
      </c>
      <c r="W62" s="3">
        <v>1621</v>
      </c>
      <c r="X62" s="3">
        <v>13</v>
      </c>
      <c r="Y62" s="3">
        <v>61</v>
      </c>
      <c r="Z62" s="3">
        <v>25</v>
      </c>
      <c r="AA62" s="3">
        <v>97</v>
      </c>
      <c r="AB62" s="3">
        <v>93</v>
      </c>
      <c r="AC62" s="3">
        <v>1273</v>
      </c>
      <c r="AD62" s="3">
        <v>242</v>
      </c>
      <c r="AE62" s="3">
        <v>1005</v>
      </c>
      <c r="AF62" s="3">
        <v>440</v>
      </c>
      <c r="AG62" s="3">
        <v>737</v>
      </c>
      <c r="AH62" s="3">
        <v>0.19009999999999999</v>
      </c>
      <c r="AI62" s="3">
        <v>0.78949999999999998</v>
      </c>
      <c r="AJ62" s="3">
        <v>0.78949999999999998</v>
      </c>
      <c r="AK62" s="2" t="s">
        <v>1155</v>
      </c>
    </row>
    <row r="63" spans="1:37" x14ac:dyDescent="0.3">
      <c r="A63" s="2" t="s">
        <v>1145</v>
      </c>
      <c r="B63" s="2" t="s">
        <v>1223</v>
      </c>
      <c r="C63" s="2" t="s">
        <v>429</v>
      </c>
      <c r="D63" s="2" t="s">
        <v>1401</v>
      </c>
      <c r="E63" s="2" t="s">
        <v>1148</v>
      </c>
      <c r="F63" s="2" t="s">
        <v>1402</v>
      </c>
      <c r="G63" s="2" t="s">
        <v>1402</v>
      </c>
      <c r="H63" s="2" t="s">
        <v>1150</v>
      </c>
      <c r="I63" s="2" t="s">
        <v>1151</v>
      </c>
      <c r="J63" s="2" t="s">
        <v>1152</v>
      </c>
      <c r="K63" s="2">
        <v>77088921</v>
      </c>
      <c r="L63" s="2">
        <v>4636338</v>
      </c>
      <c r="M63" s="2" t="s">
        <v>1403</v>
      </c>
      <c r="N63" s="2" t="s">
        <v>1404</v>
      </c>
      <c r="O63" s="3">
        <v>3421</v>
      </c>
      <c r="P63" s="3">
        <v>2863</v>
      </c>
      <c r="Q63" s="3">
        <v>12</v>
      </c>
      <c r="R63" s="3">
        <v>105</v>
      </c>
      <c r="S63" s="3">
        <v>44</v>
      </c>
      <c r="T63" s="3">
        <v>185</v>
      </c>
      <c r="U63" s="3">
        <v>212</v>
      </c>
      <c r="V63" s="3">
        <v>2501</v>
      </c>
      <c r="W63" s="3">
        <v>2189</v>
      </c>
      <c r="X63" s="3">
        <v>11</v>
      </c>
      <c r="Y63" s="3">
        <v>59</v>
      </c>
      <c r="Z63" s="3">
        <v>29</v>
      </c>
      <c r="AA63" s="3">
        <v>120</v>
      </c>
      <c r="AB63" s="3">
        <v>93</v>
      </c>
      <c r="AC63" s="3">
        <v>1386</v>
      </c>
      <c r="AD63" s="3">
        <v>243</v>
      </c>
      <c r="AE63" s="3">
        <v>1126</v>
      </c>
      <c r="AF63" s="3">
        <v>423</v>
      </c>
      <c r="AG63" s="3">
        <v>863</v>
      </c>
      <c r="AH63" s="3">
        <v>0.17530000000000001</v>
      </c>
      <c r="AI63" s="3">
        <v>0.81240000000000001</v>
      </c>
      <c r="AJ63" s="3">
        <v>0.81240000000000001</v>
      </c>
      <c r="AK63" s="2" t="s">
        <v>1155</v>
      </c>
    </row>
    <row r="64" spans="1:37" x14ac:dyDescent="0.3">
      <c r="A64" s="2" t="s">
        <v>1145</v>
      </c>
      <c r="B64" s="2" t="s">
        <v>1223</v>
      </c>
      <c r="C64" s="2" t="s">
        <v>416</v>
      </c>
      <c r="D64" s="2" t="s">
        <v>1405</v>
      </c>
      <c r="E64" s="2" t="s">
        <v>1148</v>
      </c>
      <c r="F64" s="2" t="s">
        <v>1406</v>
      </c>
      <c r="G64" s="2" t="s">
        <v>1406</v>
      </c>
      <c r="H64" s="2" t="s">
        <v>1150</v>
      </c>
      <c r="I64" s="2" t="s">
        <v>1151</v>
      </c>
      <c r="J64" s="2" t="s">
        <v>1152</v>
      </c>
      <c r="K64" s="2">
        <v>19240233</v>
      </c>
      <c r="L64" s="2">
        <v>1521490</v>
      </c>
      <c r="M64" s="2" t="s">
        <v>1407</v>
      </c>
      <c r="N64" s="2" t="s">
        <v>1408</v>
      </c>
      <c r="O64" s="3">
        <v>4134</v>
      </c>
      <c r="P64" s="3">
        <v>3378</v>
      </c>
      <c r="Q64" s="3">
        <v>45</v>
      </c>
      <c r="R64" s="3">
        <v>167</v>
      </c>
      <c r="S64" s="3">
        <v>99</v>
      </c>
      <c r="T64" s="3">
        <v>203</v>
      </c>
      <c r="U64" s="3">
        <v>242</v>
      </c>
      <c r="V64" s="3">
        <v>2823</v>
      </c>
      <c r="W64" s="3">
        <v>2389</v>
      </c>
      <c r="X64" s="3">
        <v>34</v>
      </c>
      <c r="Y64" s="3">
        <v>92</v>
      </c>
      <c r="Z64" s="3">
        <v>76</v>
      </c>
      <c r="AA64" s="3">
        <v>123</v>
      </c>
      <c r="AB64" s="3">
        <v>109</v>
      </c>
      <c r="AC64" s="3">
        <v>1704</v>
      </c>
      <c r="AD64" s="3">
        <v>316</v>
      </c>
      <c r="AE64" s="3">
        <v>1370</v>
      </c>
      <c r="AF64" s="3">
        <v>551</v>
      </c>
      <c r="AG64" s="3">
        <v>1037</v>
      </c>
      <c r="AH64" s="3">
        <v>0.18540000000000001</v>
      </c>
      <c r="AI64" s="3">
        <v>0.80400000000000005</v>
      </c>
      <c r="AJ64" s="3">
        <v>0.80400000000000005</v>
      </c>
      <c r="AK64" s="2" t="s">
        <v>1155</v>
      </c>
    </row>
    <row r="65" spans="1:37" x14ac:dyDescent="0.3">
      <c r="A65" s="2" t="s">
        <v>1145</v>
      </c>
      <c r="B65" s="2" t="s">
        <v>1223</v>
      </c>
      <c r="C65" s="2" t="s">
        <v>425</v>
      </c>
      <c r="D65" s="2" t="s">
        <v>1409</v>
      </c>
      <c r="E65" s="2" t="s">
        <v>1148</v>
      </c>
      <c r="F65" s="2" t="s">
        <v>1410</v>
      </c>
      <c r="G65" s="2" t="s">
        <v>1410</v>
      </c>
      <c r="H65" s="2" t="s">
        <v>1150</v>
      </c>
      <c r="I65" s="2" t="s">
        <v>1151</v>
      </c>
      <c r="J65" s="2" t="s">
        <v>1152</v>
      </c>
      <c r="K65" s="2">
        <v>839610899</v>
      </c>
      <c r="L65" s="2">
        <v>343036362</v>
      </c>
      <c r="M65" s="2" t="s">
        <v>1411</v>
      </c>
      <c r="N65" s="2" t="s">
        <v>1412</v>
      </c>
      <c r="O65" s="3">
        <v>8640</v>
      </c>
      <c r="P65" s="3">
        <v>6938</v>
      </c>
      <c r="Q65" s="3">
        <v>111</v>
      </c>
      <c r="R65" s="3">
        <v>361</v>
      </c>
      <c r="S65" s="3">
        <v>136</v>
      </c>
      <c r="T65" s="3">
        <v>568</v>
      </c>
      <c r="U65" s="3">
        <v>526</v>
      </c>
      <c r="V65" s="3">
        <v>5910</v>
      </c>
      <c r="W65" s="3">
        <v>4886</v>
      </c>
      <c r="X65" s="3">
        <v>81</v>
      </c>
      <c r="Y65" s="3">
        <v>189</v>
      </c>
      <c r="Z65" s="3">
        <v>106</v>
      </c>
      <c r="AA65" s="3">
        <v>390</v>
      </c>
      <c r="AB65" s="3">
        <v>258</v>
      </c>
      <c r="AC65" s="3">
        <v>3047</v>
      </c>
      <c r="AD65" s="3">
        <v>578</v>
      </c>
      <c r="AE65" s="3">
        <v>2403</v>
      </c>
      <c r="AF65" s="3">
        <v>1025</v>
      </c>
      <c r="AG65" s="3">
        <v>1769</v>
      </c>
      <c r="AH65" s="3">
        <v>0.18970000000000001</v>
      </c>
      <c r="AI65" s="3">
        <v>0.78859999999999997</v>
      </c>
      <c r="AJ65" s="3">
        <v>0.78859999999999997</v>
      </c>
      <c r="AK65" s="2" t="s">
        <v>1155</v>
      </c>
    </row>
    <row r="66" spans="1:37" x14ac:dyDescent="0.3">
      <c r="A66" s="2" t="s">
        <v>1145</v>
      </c>
      <c r="B66" s="2" t="s">
        <v>1223</v>
      </c>
      <c r="C66" s="2" t="s">
        <v>440</v>
      </c>
      <c r="D66" s="2" t="s">
        <v>1413</v>
      </c>
      <c r="E66" s="2" t="s">
        <v>1148</v>
      </c>
      <c r="F66" s="2" t="s">
        <v>1414</v>
      </c>
      <c r="G66" s="2" t="s">
        <v>1414</v>
      </c>
      <c r="H66" s="2" t="s">
        <v>1150</v>
      </c>
      <c r="I66" s="2" t="s">
        <v>1151</v>
      </c>
      <c r="J66" s="2" t="s">
        <v>1152</v>
      </c>
      <c r="K66" s="2">
        <v>642239205</v>
      </c>
      <c r="L66" s="2">
        <v>58796942</v>
      </c>
      <c r="M66" s="2" t="s">
        <v>1415</v>
      </c>
      <c r="N66" s="2" t="s">
        <v>1416</v>
      </c>
      <c r="O66" s="3">
        <v>2885</v>
      </c>
      <c r="P66" s="3">
        <v>2515</v>
      </c>
      <c r="Q66" s="3">
        <v>20</v>
      </c>
      <c r="R66" s="3">
        <v>91</v>
      </c>
      <c r="S66" s="3">
        <v>28</v>
      </c>
      <c r="T66" s="3">
        <v>125</v>
      </c>
      <c r="U66" s="3">
        <v>106</v>
      </c>
      <c r="V66" s="3">
        <v>2145</v>
      </c>
      <c r="W66" s="3">
        <v>1894</v>
      </c>
      <c r="X66" s="3">
        <v>18</v>
      </c>
      <c r="Y66" s="3">
        <v>60</v>
      </c>
      <c r="Z66" s="3">
        <v>23</v>
      </c>
      <c r="AA66" s="3">
        <v>84</v>
      </c>
      <c r="AB66" s="3">
        <v>66</v>
      </c>
      <c r="AC66" s="3">
        <v>1514</v>
      </c>
      <c r="AD66" s="3">
        <v>369</v>
      </c>
      <c r="AE66" s="3">
        <v>1116</v>
      </c>
      <c r="AF66" s="3">
        <v>552</v>
      </c>
      <c r="AG66" s="3">
        <v>858</v>
      </c>
      <c r="AH66" s="3">
        <v>0.2437</v>
      </c>
      <c r="AI66" s="3">
        <v>0.73709999999999998</v>
      </c>
      <c r="AJ66" s="3">
        <v>0.73709999999999998</v>
      </c>
      <c r="AK66" s="2" t="s">
        <v>1155</v>
      </c>
    </row>
    <row r="67" spans="1:37" x14ac:dyDescent="0.3">
      <c r="A67" s="2" t="s">
        <v>1145</v>
      </c>
      <c r="B67" s="2" t="s">
        <v>1417</v>
      </c>
      <c r="C67" s="2" t="s">
        <v>358</v>
      </c>
      <c r="D67" s="2" t="s">
        <v>1418</v>
      </c>
      <c r="E67" s="2" t="s">
        <v>1148</v>
      </c>
      <c r="F67" s="2" t="s">
        <v>1419</v>
      </c>
      <c r="G67" s="2" t="s">
        <v>1419</v>
      </c>
      <c r="H67" s="2" t="s">
        <v>1150</v>
      </c>
      <c r="I67" s="2" t="s">
        <v>1151</v>
      </c>
      <c r="J67" s="2" t="s">
        <v>1152</v>
      </c>
      <c r="K67" s="2">
        <v>8655626352</v>
      </c>
      <c r="L67" s="2">
        <v>265714216</v>
      </c>
      <c r="M67" s="2" t="s">
        <v>1420</v>
      </c>
      <c r="N67" s="2" t="s">
        <v>1421</v>
      </c>
      <c r="O67" s="3">
        <v>1721</v>
      </c>
      <c r="P67" s="3">
        <v>1526</v>
      </c>
      <c r="Q67" s="3">
        <v>14</v>
      </c>
      <c r="R67" s="3">
        <v>37</v>
      </c>
      <c r="S67" s="3">
        <v>26</v>
      </c>
      <c r="T67" s="3">
        <v>60</v>
      </c>
      <c r="U67" s="3">
        <v>58</v>
      </c>
      <c r="V67" s="3">
        <v>1315</v>
      </c>
      <c r="W67" s="3">
        <v>1169</v>
      </c>
      <c r="X67" s="3">
        <v>12</v>
      </c>
      <c r="Y67" s="3">
        <v>25</v>
      </c>
      <c r="Z67" s="3">
        <v>25</v>
      </c>
      <c r="AA67" s="3">
        <v>51</v>
      </c>
      <c r="AB67" s="3">
        <v>33</v>
      </c>
      <c r="AC67" s="3">
        <v>887</v>
      </c>
      <c r="AD67" s="3">
        <v>150</v>
      </c>
      <c r="AE67" s="3">
        <v>713</v>
      </c>
      <c r="AF67" s="3">
        <v>238</v>
      </c>
      <c r="AG67" s="3">
        <v>535</v>
      </c>
      <c r="AH67" s="3">
        <v>0.1691</v>
      </c>
      <c r="AI67" s="3">
        <v>0.80379999999999996</v>
      </c>
      <c r="AJ67" s="3">
        <v>0.80379999999999996</v>
      </c>
      <c r="AK67" s="2" t="s">
        <v>1155</v>
      </c>
    </row>
    <row r="68" spans="1:37" x14ac:dyDescent="0.3">
      <c r="A68" s="2" t="s">
        <v>1145</v>
      </c>
      <c r="B68" s="2" t="s">
        <v>1417</v>
      </c>
      <c r="C68" s="2" t="s">
        <v>184</v>
      </c>
      <c r="D68" s="2" t="s">
        <v>1422</v>
      </c>
      <c r="E68" s="2" t="s">
        <v>1148</v>
      </c>
      <c r="F68" s="2" t="s">
        <v>1423</v>
      </c>
      <c r="G68" s="2" t="s">
        <v>1423</v>
      </c>
      <c r="H68" s="2" t="s">
        <v>1150</v>
      </c>
      <c r="I68" s="2" t="s">
        <v>1151</v>
      </c>
      <c r="J68" s="2" t="s">
        <v>1152</v>
      </c>
      <c r="K68" s="2">
        <v>7081620801</v>
      </c>
      <c r="L68" s="2">
        <v>62210673</v>
      </c>
      <c r="M68" s="2" t="s">
        <v>1424</v>
      </c>
      <c r="N68" s="2" t="s">
        <v>1425</v>
      </c>
      <c r="O68" s="3">
        <v>182</v>
      </c>
      <c r="P68" s="3">
        <v>106</v>
      </c>
      <c r="Q68" s="3">
        <v>0</v>
      </c>
      <c r="R68" s="3">
        <v>4</v>
      </c>
      <c r="S68" s="3">
        <v>0</v>
      </c>
      <c r="T68" s="3">
        <v>65</v>
      </c>
      <c r="U68" s="3">
        <v>7</v>
      </c>
      <c r="V68" s="3">
        <v>118</v>
      </c>
      <c r="W68" s="3">
        <v>70</v>
      </c>
      <c r="X68" s="3">
        <v>0</v>
      </c>
      <c r="Y68" s="3">
        <v>2</v>
      </c>
      <c r="Z68" s="3">
        <v>0</v>
      </c>
      <c r="AA68" s="3">
        <v>41</v>
      </c>
      <c r="AB68" s="3">
        <v>5</v>
      </c>
      <c r="AC68" s="3">
        <v>55</v>
      </c>
      <c r="AD68" s="3">
        <v>10</v>
      </c>
      <c r="AE68" s="3">
        <v>43</v>
      </c>
      <c r="AF68" s="3">
        <v>19</v>
      </c>
      <c r="AG68" s="3">
        <v>36</v>
      </c>
      <c r="AH68" s="3">
        <v>0.18179999999999999</v>
      </c>
      <c r="AI68" s="3">
        <v>0.78180000000000005</v>
      </c>
      <c r="AJ68" s="3">
        <v>0.78180000000000005</v>
      </c>
      <c r="AK68" s="2" t="s">
        <v>1155</v>
      </c>
    </row>
    <row r="69" spans="1:37" x14ac:dyDescent="0.3">
      <c r="A69" s="2" t="s">
        <v>1145</v>
      </c>
      <c r="B69" s="2" t="s">
        <v>1417</v>
      </c>
      <c r="C69" s="2" t="s">
        <v>243</v>
      </c>
      <c r="D69" s="2" t="s">
        <v>1426</v>
      </c>
      <c r="E69" s="2" t="s">
        <v>1148</v>
      </c>
      <c r="F69" s="2" t="s">
        <v>1427</v>
      </c>
      <c r="G69" s="2" t="s">
        <v>1427</v>
      </c>
      <c r="H69" s="2" t="s">
        <v>1150</v>
      </c>
      <c r="I69" s="2" t="s">
        <v>1151</v>
      </c>
      <c r="J69" s="2" t="s">
        <v>1152</v>
      </c>
      <c r="K69" s="2">
        <v>2451066504</v>
      </c>
      <c r="L69" s="2">
        <v>100119599</v>
      </c>
      <c r="M69" s="2" t="s">
        <v>1428</v>
      </c>
      <c r="N69" s="2" t="s">
        <v>1429</v>
      </c>
      <c r="O69" s="3">
        <v>130</v>
      </c>
      <c r="P69" s="3">
        <v>8</v>
      </c>
      <c r="Q69" s="3">
        <v>0</v>
      </c>
      <c r="R69" s="3">
        <v>3</v>
      </c>
      <c r="S69" s="3">
        <v>0</v>
      </c>
      <c r="T69" s="3">
        <v>114</v>
      </c>
      <c r="U69" s="3">
        <v>5</v>
      </c>
      <c r="V69" s="3">
        <v>89</v>
      </c>
      <c r="W69" s="3">
        <v>7</v>
      </c>
      <c r="X69" s="3">
        <v>0</v>
      </c>
      <c r="Y69" s="3">
        <v>1</v>
      </c>
      <c r="Z69" s="3">
        <v>0</v>
      </c>
      <c r="AA69" s="3">
        <v>80</v>
      </c>
      <c r="AB69" s="3">
        <v>1</v>
      </c>
      <c r="AC69" s="3">
        <v>46</v>
      </c>
      <c r="AD69" s="3">
        <v>37</v>
      </c>
      <c r="AE69" s="3">
        <v>9</v>
      </c>
      <c r="AF69" s="3">
        <v>27</v>
      </c>
      <c r="AG69" s="3">
        <v>15</v>
      </c>
      <c r="AH69" s="3">
        <v>0.80430000000000001</v>
      </c>
      <c r="AI69" s="3">
        <v>0.19570000000000001</v>
      </c>
      <c r="AJ69" s="3">
        <v>2.8043</v>
      </c>
      <c r="AK69" s="2" t="s">
        <v>1155</v>
      </c>
    </row>
    <row r="70" spans="1:37" x14ac:dyDescent="0.3">
      <c r="A70" s="2" t="s">
        <v>1145</v>
      </c>
      <c r="B70" s="2" t="s">
        <v>1417</v>
      </c>
      <c r="C70" s="2" t="s">
        <v>245</v>
      </c>
      <c r="D70" s="2" t="s">
        <v>1430</v>
      </c>
      <c r="E70" s="2" t="s">
        <v>1148</v>
      </c>
      <c r="F70" s="2" t="s">
        <v>1431</v>
      </c>
      <c r="G70" s="2" t="s">
        <v>1431</v>
      </c>
      <c r="H70" s="2" t="s">
        <v>1150</v>
      </c>
      <c r="I70" s="2" t="s">
        <v>1151</v>
      </c>
      <c r="J70" s="2" t="s">
        <v>1152</v>
      </c>
      <c r="K70" s="2">
        <v>1553677432</v>
      </c>
      <c r="L70" s="2">
        <v>9334659</v>
      </c>
      <c r="M70" s="2" t="s">
        <v>1432</v>
      </c>
      <c r="N70" s="2" t="s">
        <v>1433</v>
      </c>
      <c r="O70" s="3">
        <v>1278</v>
      </c>
      <c r="P70" s="3">
        <v>974</v>
      </c>
      <c r="Q70" s="3">
        <v>8</v>
      </c>
      <c r="R70" s="3">
        <v>31</v>
      </c>
      <c r="S70" s="3">
        <v>6</v>
      </c>
      <c r="T70" s="3">
        <v>158</v>
      </c>
      <c r="U70" s="3">
        <v>101</v>
      </c>
      <c r="V70" s="3">
        <v>972</v>
      </c>
      <c r="W70" s="3">
        <v>780</v>
      </c>
      <c r="X70" s="3">
        <v>4</v>
      </c>
      <c r="Y70" s="3">
        <v>21</v>
      </c>
      <c r="Z70" s="3">
        <v>5</v>
      </c>
      <c r="AA70" s="3">
        <v>107</v>
      </c>
      <c r="AB70" s="3">
        <v>55</v>
      </c>
      <c r="AC70" s="3">
        <v>708</v>
      </c>
      <c r="AD70" s="3">
        <v>148</v>
      </c>
      <c r="AE70" s="3">
        <v>532</v>
      </c>
      <c r="AF70" s="3">
        <v>259</v>
      </c>
      <c r="AG70" s="3">
        <v>364</v>
      </c>
      <c r="AH70" s="3">
        <v>0.20899999999999999</v>
      </c>
      <c r="AI70" s="3">
        <v>0.75139999999999996</v>
      </c>
      <c r="AJ70" s="3">
        <v>0.75139999999999996</v>
      </c>
      <c r="AK70" s="2" t="s">
        <v>1155</v>
      </c>
    </row>
    <row r="71" spans="1:37" x14ac:dyDescent="0.3">
      <c r="A71" s="2" t="s">
        <v>1145</v>
      </c>
      <c r="B71" s="2" t="s">
        <v>1417</v>
      </c>
      <c r="C71" s="2" t="s">
        <v>223</v>
      </c>
      <c r="D71" s="2" t="s">
        <v>1434</v>
      </c>
      <c r="E71" s="2" t="s">
        <v>1148</v>
      </c>
      <c r="F71" s="2" t="s">
        <v>1435</v>
      </c>
      <c r="G71" s="2" t="s">
        <v>1435</v>
      </c>
      <c r="H71" s="2" t="s">
        <v>1150</v>
      </c>
      <c r="I71" s="2" t="s">
        <v>1151</v>
      </c>
      <c r="J71" s="2" t="s">
        <v>1152</v>
      </c>
      <c r="K71" s="2">
        <v>9161340504</v>
      </c>
      <c r="L71" s="2">
        <v>94334690</v>
      </c>
      <c r="M71" s="2" t="s">
        <v>1436</v>
      </c>
      <c r="N71" s="2" t="s">
        <v>1437</v>
      </c>
      <c r="O71" s="3">
        <v>292</v>
      </c>
      <c r="P71" s="3">
        <v>70</v>
      </c>
      <c r="Q71" s="3">
        <v>0</v>
      </c>
      <c r="R71" s="3">
        <v>4</v>
      </c>
      <c r="S71" s="3">
        <v>1</v>
      </c>
      <c r="T71" s="3">
        <v>184</v>
      </c>
      <c r="U71" s="3">
        <v>33</v>
      </c>
      <c r="V71" s="3">
        <v>214</v>
      </c>
      <c r="W71" s="3">
        <v>61</v>
      </c>
      <c r="X71" s="3">
        <v>0</v>
      </c>
      <c r="Y71" s="3">
        <v>1</v>
      </c>
      <c r="Z71" s="3">
        <v>1</v>
      </c>
      <c r="AA71" s="3">
        <v>135</v>
      </c>
      <c r="AB71" s="3">
        <v>16</v>
      </c>
      <c r="AC71" s="3">
        <v>121</v>
      </c>
      <c r="AD71" s="3">
        <v>37</v>
      </c>
      <c r="AE71" s="3">
        <v>84</v>
      </c>
      <c r="AF71" s="3">
        <v>45</v>
      </c>
      <c r="AG71" s="3">
        <v>68</v>
      </c>
      <c r="AH71" s="3">
        <v>0.30580000000000002</v>
      </c>
      <c r="AI71" s="3">
        <v>0.69420000000000004</v>
      </c>
      <c r="AJ71" s="3">
        <v>0.69420000000000004</v>
      </c>
      <c r="AK71" s="2" t="s">
        <v>1155</v>
      </c>
    </row>
    <row r="72" spans="1:37" x14ac:dyDescent="0.3">
      <c r="A72" s="2" t="s">
        <v>1145</v>
      </c>
      <c r="B72" s="2" t="s">
        <v>1417</v>
      </c>
      <c r="C72" s="2" t="s">
        <v>239</v>
      </c>
      <c r="D72" s="2" t="s">
        <v>1438</v>
      </c>
      <c r="E72" s="2" t="s">
        <v>1148</v>
      </c>
      <c r="F72" s="2" t="s">
        <v>1439</v>
      </c>
      <c r="G72" s="2" t="s">
        <v>1439</v>
      </c>
      <c r="H72" s="2" t="s">
        <v>1150</v>
      </c>
      <c r="I72" s="2" t="s">
        <v>1151</v>
      </c>
      <c r="J72" s="2" t="s">
        <v>1152</v>
      </c>
      <c r="K72" s="2">
        <v>1221951374</v>
      </c>
      <c r="L72" s="2">
        <v>4701929</v>
      </c>
      <c r="M72" s="2" t="s">
        <v>1440</v>
      </c>
      <c r="N72" s="2" t="s">
        <v>1441</v>
      </c>
      <c r="O72" s="3">
        <v>152</v>
      </c>
      <c r="P72" s="3">
        <v>30</v>
      </c>
      <c r="Q72" s="3">
        <v>0</v>
      </c>
      <c r="R72" s="3">
        <v>0</v>
      </c>
      <c r="S72" s="3">
        <v>0</v>
      </c>
      <c r="T72" s="3">
        <v>109</v>
      </c>
      <c r="U72" s="3">
        <v>13</v>
      </c>
      <c r="V72" s="3">
        <v>112</v>
      </c>
      <c r="W72" s="3">
        <v>24</v>
      </c>
      <c r="X72" s="3">
        <v>0</v>
      </c>
      <c r="Y72" s="3">
        <v>0</v>
      </c>
      <c r="Z72" s="3">
        <v>0</v>
      </c>
      <c r="AA72" s="3">
        <v>80</v>
      </c>
      <c r="AB72" s="3">
        <v>8</v>
      </c>
      <c r="AC72" s="3">
        <v>97</v>
      </c>
      <c r="AD72" s="3">
        <v>41</v>
      </c>
      <c r="AE72" s="3">
        <v>53</v>
      </c>
      <c r="AF72" s="3">
        <v>73</v>
      </c>
      <c r="AG72" s="3">
        <v>17</v>
      </c>
      <c r="AH72" s="3">
        <v>0.42270000000000002</v>
      </c>
      <c r="AI72" s="3">
        <v>0.5464</v>
      </c>
      <c r="AJ72" s="3">
        <v>0.5464</v>
      </c>
      <c r="AK72" s="2" t="s">
        <v>1155</v>
      </c>
    </row>
    <row r="73" spans="1:37" x14ac:dyDescent="0.3">
      <c r="A73" s="2" t="s">
        <v>1145</v>
      </c>
      <c r="B73" s="2" t="s">
        <v>1417</v>
      </c>
      <c r="C73" s="2" t="s">
        <v>186</v>
      </c>
      <c r="D73" s="2" t="s">
        <v>1442</v>
      </c>
      <c r="E73" s="2" t="s">
        <v>1148</v>
      </c>
      <c r="F73" s="2" t="s">
        <v>1443</v>
      </c>
      <c r="G73" s="2" t="s">
        <v>1443</v>
      </c>
      <c r="H73" s="2" t="s">
        <v>1150</v>
      </c>
      <c r="I73" s="2" t="s">
        <v>1151</v>
      </c>
      <c r="J73" s="2" t="s">
        <v>1152</v>
      </c>
      <c r="K73" s="2">
        <v>22525998497</v>
      </c>
      <c r="L73" s="2">
        <v>61564261</v>
      </c>
      <c r="M73" s="2" t="s">
        <v>1444</v>
      </c>
      <c r="N73" s="2" t="s">
        <v>1445</v>
      </c>
      <c r="O73" s="3">
        <v>197</v>
      </c>
      <c r="P73" s="3">
        <v>154</v>
      </c>
      <c r="Q73" s="3">
        <v>1</v>
      </c>
      <c r="R73" s="3">
        <v>1</v>
      </c>
      <c r="S73" s="3">
        <v>1</v>
      </c>
      <c r="T73" s="3">
        <v>37</v>
      </c>
      <c r="U73" s="3">
        <v>3</v>
      </c>
      <c r="V73" s="3">
        <v>156</v>
      </c>
      <c r="W73" s="3">
        <v>126</v>
      </c>
      <c r="X73" s="3">
        <v>1</v>
      </c>
      <c r="Y73" s="3">
        <v>1</v>
      </c>
      <c r="Z73" s="3">
        <v>1</v>
      </c>
      <c r="AA73" s="3">
        <v>24</v>
      </c>
      <c r="AB73" s="3">
        <v>3</v>
      </c>
      <c r="AC73" s="3">
        <v>127</v>
      </c>
      <c r="AD73" s="3">
        <v>37</v>
      </c>
      <c r="AE73" s="3">
        <v>84</v>
      </c>
      <c r="AF73" s="3">
        <v>41</v>
      </c>
      <c r="AG73" s="3">
        <v>63</v>
      </c>
      <c r="AH73" s="3">
        <v>0.2913</v>
      </c>
      <c r="AI73" s="3">
        <v>0.66139999999999999</v>
      </c>
      <c r="AJ73" s="3">
        <v>0.66139999999999999</v>
      </c>
      <c r="AK73" s="2" t="s">
        <v>1155</v>
      </c>
    </row>
    <row r="74" spans="1:37" x14ac:dyDescent="0.3">
      <c r="A74" s="2" t="s">
        <v>1145</v>
      </c>
      <c r="B74" s="2" t="s">
        <v>1417</v>
      </c>
      <c r="C74" s="2" t="s">
        <v>169</v>
      </c>
      <c r="D74" s="2" t="s">
        <v>1446</v>
      </c>
      <c r="E74" s="2" t="s">
        <v>1148</v>
      </c>
      <c r="F74" s="2" t="s">
        <v>1447</v>
      </c>
      <c r="G74" s="2" t="s">
        <v>1447</v>
      </c>
      <c r="H74" s="2" t="s">
        <v>1150</v>
      </c>
      <c r="I74" s="2" t="s">
        <v>1151</v>
      </c>
      <c r="J74" s="2" t="s">
        <v>1152</v>
      </c>
      <c r="K74" s="2">
        <v>5052078123</v>
      </c>
      <c r="L74" s="2">
        <v>101282137</v>
      </c>
      <c r="M74" s="2" t="s">
        <v>1448</v>
      </c>
      <c r="N74" s="2" t="s">
        <v>1449</v>
      </c>
      <c r="O74" s="3">
        <v>1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9</v>
      </c>
      <c r="AK74" s="2" t="s">
        <v>1155</v>
      </c>
    </row>
    <row r="75" spans="1:37" x14ac:dyDescent="0.3">
      <c r="A75" s="2" t="s">
        <v>1145</v>
      </c>
      <c r="B75" s="2" t="s">
        <v>1417</v>
      </c>
      <c r="C75" s="2" t="s">
        <v>360</v>
      </c>
      <c r="D75" s="2" t="s">
        <v>1450</v>
      </c>
      <c r="E75" s="2" t="s">
        <v>1148</v>
      </c>
      <c r="F75" s="2" t="s">
        <v>1451</v>
      </c>
      <c r="G75" s="2" t="s">
        <v>1451</v>
      </c>
      <c r="H75" s="2" t="s">
        <v>1150</v>
      </c>
      <c r="I75" s="2" t="s">
        <v>1151</v>
      </c>
      <c r="J75" s="2" t="s">
        <v>1152</v>
      </c>
      <c r="K75" s="2">
        <v>43574711</v>
      </c>
      <c r="L75" s="2">
        <v>0</v>
      </c>
      <c r="M75" s="2" t="s">
        <v>1452</v>
      </c>
      <c r="N75" s="2" t="s">
        <v>1453</v>
      </c>
      <c r="O75" s="3">
        <v>958</v>
      </c>
      <c r="P75" s="3">
        <v>824</v>
      </c>
      <c r="Q75" s="3">
        <v>13</v>
      </c>
      <c r="R75" s="3">
        <v>45</v>
      </c>
      <c r="S75" s="3">
        <v>15</v>
      </c>
      <c r="T75" s="3">
        <v>26</v>
      </c>
      <c r="U75" s="3">
        <v>35</v>
      </c>
      <c r="V75" s="3">
        <v>686</v>
      </c>
      <c r="W75" s="3">
        <v>602</v>
      </c>
      <c r="X75" s="3">
        <v>13</v>
      </c>
      <c r="Y75" s="3">
        <v>28</v>
      </c>
      <c r="Z75" s="3">
        <v>12</v>
      </c>
      <c r="AA75" s="3">
        <v>14</v>
      </c>
      <c r="AB75" s="3">
        <v>17</v>
      </c>
      <c r="AC75" s="3">
        <v>560</v>
      </c>
      <c r="AD75" s="3">
        <v>91</v>
      </c>
      <c r="AE75" s="3">
        <v>459</v>
      </c>
      <c r="AF75" s="3">
        <v>141</v>
      </c>
      <c r="AG75" s="3">
        <v>344</v>
      </c>
      <c r="AH75" s="3">
        <v>0.16250000000000001</v>
      </c>
      <c r="AI75" s="3">
        <v>0.8196</v>
      </c>
      <c r="AJ75" s="3">
        <v>0.8196</v>
      </c>
      <c r="AK75" s="2" t="s">
        <v>1155</v>
      </c>
    </row>
    <row r="76" spans="1:37" x14ac:dyDescent="0.3">
      <c r="A76" s="2" t="s">
        <v>1145</v>
      </c>
      <c r="B76" s="2" t="s">
        <v>1417</v>
      </c>
      <c r="C76" s="2" t="s">
        <v>215</v>
      </c>
      <c r="D76" s="2" t="s">
        <v>1454</v>
      </c>
      <c r="E76" s="2" t="s">
        <v>1148</v>
      </c>
      <c r="F76" s="2" t="s">
        <v>1455</v>
      </c>
      <c r="G76" s="2" t="s">
        <v>1455</v>
      </c>
      <c r="H76" s="2" t="s">
        <v>1150</v>
      </c>
      <c r="I76" s="2" t="s">
        <v>1151</v>
      </c>
      <c r="J76" s="2" t="s">
        <v>1152</v>
      </c>
      <c r="K76" s="2">
        <v>2183804508</v>
      </c>
      <c r="L76" s="2">
        <v>0</v>
      </c>
      <c r="M76" s="2" t="s">
        <v>1456</v>
      </c>
      <c r="N76" s="2" t="s">
        <v>1457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9</v>
      </c>
      <c r="AK76" s="2" t="s">
        <v>1155</v>
      </c>
    </row>
    <row r="77" spans="1:37" x14ac:dyDescent="0.3">
      <c r="A77" s="2" t="s">
        <v>1145</v>
      </c>
      <c r="B77" s="2" t="s">
        <v>1417</v>
      </c>
      <c r="C77" s="2" t="s">
        <v>181</v>
      </c>
      <c r="D77" s="2" t="s">
        <v>1458</v>
      </c>
      <c r="E77" s="2" t="s">
        <v>1148</v>
      </c>
      <c r="F77" s="2" t="s">
        <v>1459</v>
      </c>
      <c r="G77" s="2" t="s">
        <v>1459</v>
      </c>
      <c r="H77" s="2" t="s">
        <v>1150</v>
      </c>
      <c r="I77" s="2" t="s">
        <v>1151</v>
      </c>
      <c r="J77" s="2" t="s">
        <v>1152</v>
      </c>
      <c r="K77" s="2">
        <v>4219557632</v>
      </c>
      <c r="L77" s="2">
        <v>53501889</v>
      </c>
      <c r="M77" s="2" t="s">
        <v>1460</v>
      </c>
      <c r="N77" s="2" t="s">
        <v>1461</v>
      </c>
      <c r="O77" s="3">
        <v>2118</v>
      </c>
      <c r="P77" s="3">
        <v>1842</v>
      </c>
      <c r="Q77" s="3">
        <v>35</v>
      </c>
      <c r="R77" s="3">
        <v>109</v>
      </c>
      <c r="S77" s="3">
        <v>26</v>
      </c>
      <c r="T77" s="3">
        <v>44</v>
      </c>
      <c r="U77" s="3">
        <v>62</v>
      </c>
      <c r="V77" s="3">
        <v>1517</v>
      </c>
      <c r="W77" s="3">
        <v>1338</v>
      </c>
      <c r="X77" s="3">
        <v>22</v>
      </c>
      <c r="Y77" s="3">
        <v>69</v>
      </c>
      <c r="Z77" s="3">
        <v>24</v>
      </c>
      <c r="AA77" s="3">
        <v>31</v>
      </c>
      <c r="AB77" s="3">
        <v>33</v>
      </c>
      <c r="AC77" s="3">
        <v>949</v>
      </c>
      <c r="AD77" s="3">
        <v>148</v>
      </c>
      <c r="AE77" s="3">
        <v>786</v>
      </c>
      <c r="AF77" s="3">
        <v>248</v>
      </c>
      <c r="AG77" s="3">
        <v>575</v>
      </c>
      <c r="AH77" s="3">
        <v>0.156</v>
      </c>
      <c r="AI77" s="3">
        <v>0.82820000000000005</v>
      </c>
      <c r="AJ77" s="3">
        <v>0.82820000000000005</v>
      </c>
      <c r="AK77" s="2" t="s">
        <v>1155</v>
      </c>
    </row>
    <row r="78" spans="1:37" x14ac:dyDescent="0.3">
      <c r="A78" s="2" t="s">
        <v>1145</v>
      </c>
      <c r="B78" s="2" t="s">
        <v>1462</v>
      </c>
      <c r="C78" s="2" t="s">
        <v>835</v>
      </c>
      <c r="D78" s="2" t="s">
        <v>1463</v>
      </c>
      <c r="E78" s="2" t="s">
        <v>1148</v>
      </c>
      <c r="F78" s="2" t="s">
        <v>1464</v>
      </c>
      <c r="G78" s="2" t="s">
        <v>1464</v>
      </c>
      <c r="H78" s="2" t="s">
        <v>1150</v>
      </c>
      <c r="I78" s="2" t="s">
        <v>1151</v>
      </c>
      <c r="J78" s="2" t="s">
        <v>1152</v>
      </c>
      <c r="K78" s="2">
        <v>225397745</v>
      </c>
      <c r="L78" s="2">
        <v>8596186</v>
      </c>
      <c r="M78" s="2" t="s">
        <v>1465</v>
      </c>
      <c r="N78" s="2" t="s">
        <v>1466</v>
      </c>
      <c r="O78" s="3">
        <v>115</v>
      </c>
      <c r="P78" s="3">
        <v>6</v>
      </c>
      <c r="Q78" s="3">
        <v>0</v>
      </c>
      <c r="R78" s="3">
        <v>3</v>
      </c>
      <c r="S78" s="3">
        <v>0</v>
      </c>
      <c r="T78" s="3">
        <v>101</v>
      </c>
      <c r="U78" s="3">
        <v>5</v>
      </c>
      <c r="V78" s="3">
        <v>75</v>
      </c>
      <c r="W78" s="3">
        <v>5</v>
      </c>
      <c r="X78" s="3">
        <v>0</v>
      </c>
      <c r="Y78" s="3">
        <v>1</v>
      </c>
      <c r="Z78" s="3">
        <v>0</v>
      </c>
      <c r="AA78" s="3">
        <v>68</v>
      </c>
      <c r="AB78" s="3">
        <v>1</v>
      </c>
      <c r="AC78" s="3">
        <v>56</v>
      </c>
      <c r="AD78" s="3">
        <v>17</v>
      </c>
      <c r="AE78" s="3">
        <v>39</v>
      </c>
      <c r="AF78" s="3">
        <v>25</v>
      </c>
      <c r="AG78" s="3">
        <v>29</v>
      </c>
      <c r="AH78" s="3">
        <v>0.30359999999999998</v>
      </c>
      <c r="AI78" s="3">
        <v>0.69640000000000002</v>
      </c>
      <c r="AJ78" s="3">
        <v>0.69640000000000002</v>
      </c>
      <c r="AK78" s="2" t="s">
        <v>1155</v>
      </c>
    </row>
    <row r="79" spans="1:37" x14ac:dyDescent="0.3">
      <c r="A79" s="2" t="s">
        <v>1145</v>
      </c>
      <c r="B79" s="2" t="s">
        <v>1462</v>
      </c>
      <c r="C79" s="2" t="s">
        <v>828</v>
      </c>
      <c r="D79" s="2" t="s">
        <v>1467</v>
      </c>
      <c r="E79" s="2" t="s">
        <v>1148</v>
      </c>
      <c r="F79" s="2" t="s">
        <v>1468</v>
      </c>
      <c r="G79" s="2" t="s">
        <v>1468</v>
      </c>
      <c r="H79" s="2" t="s">
        <v>1150</v>
      </c>
      <c r="I79" s="2" t="s">
        <v>1151</v>
      </c>
      <c r="J79" s="2" t="s">
        <v>1152</v>
      </c>
      <c r="K79" s="2">
        <v>2912012434</v>
      </c>
      <c r="L79" s="2">
        <v>829238741</v>
      </c>
      <c r="M79" s="2" t="s">
        <v>1469</v>
      </c>
      <c r="N79" s="2" t="s">
        <v>1470</v>
      </c>
      <c r="O79" s="3">
        <v>66</v>
      </c>
      <c r="P79" s="3">
        <v>8</v>
      </c>
      <c r="Q79" s="3">
        <v>0</v>
      </c>
      <c r="R79" s="3">
        <v>0</v>
      </c>
      <c r="S79" s="3">
        <v>0</v>
      </c>
      <c r="T79" s="3">
        <v>58</v>
      </c>
      <c r="U79" s="3">
        <v>0</v>
      </c>
      <c r="V79" s="3">
        <v>47</v>
      </c>
      <c r="W79" s="3">
        <v>5</v>
      </c>
      <c r="X79" s="3">
        <v>0</v>
      </c>
      <c r="Y79" s="3">
        <v>0</v>
      </c>
      <c r="Z79" s="3">
        <v>0</v>
      </c>
      <c r="AA79" s="3">
        <v>42</v>
      </c>
      <c r="AB79" s="3">
        <v>0</v>
      </c>
      <c r="AC79" s="3">
        <v>30</v>
      </c>
      <c r="AD79" s="3">
        <v>11</v>
      </c>
      <c r="AE79" s="3">
        <v>19</v>
      </c>
      <c r="AF79" s="3">
        <v>9</v>
      </c>
      <c r="AG79" s="3">
        <v>20</v>
      </c>
      <c r="AH79" s="3">
        <v>0.36670000000000003</v>
      </c>
      <c r="AI79" s="3">
        <v>0.63329999999999997</v>
      </c>
      <c r="AJ79" s="3">
        <v>0.63329999999999997</v>
      </c>
      <c r="AK79" s="2" t="s">
        <v>1155</v>
      </c>
    </row>
    <row r="80" spans="1:37" x14ac:dyDescent="0.3">
      <c r="A80" s="2" t="s">
        <v>1145</v>
      </c>
      <c r="B80" s="2" t="s">
        <v>1462</v>
      </c>
      <c r="C80" s="2" t="s">
        <v>844</v>
      </c>
      <c r="D80" s="2" t="s">
        <v>1471</v>
      </c>
      <c r="E80" s="2" t="s">
        <v>1148</v>
      </c>
      <c r="F80" s="2" t="s">
        <v>1472</v>
      </c>
      <c r="G80" s="2" t="s">
        <v>1472</v>
      </c>
      <c r="H80" s="2" t="s">
        <v>1150</v>
      </c>
      <c r="I80" s="2" t="s">
        <v>1151</v>
      </c>
      <c r="J80" s="2" t="s">
        <v>1152</v>
      </c>
      <c r="K80" s="2">
        <v>3800720685</v>
      </c>
      <c r="L80" s="2">
        <v>1655696002</v>
      </c>
      <c r="M80" s="2" t="s">
        <v>1473</v>
      </c>
      <c r="N80" s="2" t="s">
        <v>1474</v>
      </c>
      <c r="O80" s="3">
        <v>443</v>
      </c>
      <c r="P80" s="3">
        <v>17</v>
      </c>
      <c r="Q80" s="3">
        <v>0</v>
      </c>
      <c r="R80" s="3">
        <v>1</v>
      </c>
      <c r="S80" s="3">
        <v>0</v>
      </c>
      <c r="T80" s="3">
        <v>423</v>
      </c>
      <c r="U80" s="3">
        <v>2</v>
      </c>
      <c r="V80" s="3">
        <v>298</v>
      </c>
      <c r="W80" s="3">
        <v>16</v>
      </c>
      <c r="X80" s="3">
        <v>0</v>
      </c>
      <c r="Y80" s="3">
        <v>1</v>
      </c>
      <c r="Z80" s="3">
        <v>0</v>
      </c>
      <c r="AA80" s="3">
        <v>281</v>
      </c>
      <c r="AB80" s="3">
        <v>0</v>
      </c>
      <c r="AC80" s="3">
        <v>154</v>
      </c>
      <c r="AD80" s="3">
        <v>34</v>
      </c>
      <c r="AE80" s="3">
        <v>114</v>
      </c>
      <c r="AF80" s="3">
        <v>93</v>
      </c>
      <c r="AG80" s="3">
        <v>55</v>
      </c>
      <c r="AH80" s="3">
        <v>0.2208</v>
      </c>
      <c r="AI80" s="3">
        <v>0.74029999999999996</v>
      </c>
      <c r="AJ80" s="3">
        <v>0.74029999999999996</v>
      </c>
      <c r="AK80" s="2" t="s">
        <v>1155</v>
      </c>
    </row>
    <row r="81" spans="1:37" x14ac:dyDescent="0.3">
      <c r="A81" s="2" t="s">
        <v>1145</v>
      </c>
      <c r="B81" s="2" t="s">
        <v>1462</v>
      </c>
      <c r="C81" s="2" t="s">
        <v>832</v>
      </c>
      <c r="D81" s="2" t="s">
        <v>1475</v>
      </c>
      <c r="E81" s="2" t="s">
        <v>1148</v>
      </c>
      <c r="F81" s="2" t="s">
        <v>1476</v>
      </c>
      <c r="G81" s="2" t="s">
        <v>1476</v>
      </c>
      <c r="H81" s="2" t="s">
        <v>1150</v>
      </c>
      <c r="I81" s="2" t="s">
        <v>1151</v>
      </c>
      <c r="J81" s="2" t="s">
        <v>1152</v>
      </c>
      <c r="K81" s="2">
        <v>2909632177</v>
      </c>
      <c r="L81" s="2">
        <v>134547522</v>
      </c>
      <c r="M81" s="2" t="s">
        <v>1477</v>
      </c>
      <c r="N81" s="2" t="s">
        <v>1478</v>
      </c>
      <c r="O81" s="3">
        <v>2390</v>
      </c>
      <c r="P81" s="3">
        <v>718</v>
      </c>
      <c r="Q81" s="3">
        <v>9</v>
      </c>
      <c r="R81" s="3">
        <v>76</v>
      </c>
      <c r="S81" s="3">
        <v>36</v>
      </c>
      <c r="T81" s="3">
        <v>1311</v>
      </c>
      <c r="U81" s="3">
        <v>240</v>
      </c>
      <c r="V81" s="3">
        <v>1688</v>
      </c>
      <c r="W81" s="3">
        <v>620</v>
      </c>
      <c r="X81" s="3">
        <v>6</v>
      </c>
      <c r="Y81" s="3">
        <v>46</v>
      </c>
      <c r="Z81" s="3">
        <v>27</v>
      </c>
      <c r="AA81" s="3">
        <v>853</v>
      </c>
      <c r="AB81" s="3">
        <v>136</v>
      </c>
      <c r="AC81" s="3">
        <v>1071</v>
      </c>
      <c r="AD81" s="3">
        <v>503</v>
      </c>
      <c r="AE81" s="3">
        <v>549</v>
      </c>
      <c r="AF81" s="3">
        <v>561</v>
      </c>
      <c r="AG81" s="3">
        <v>442</v>
      </c>
      <c r="AH81" s="3">
        <v>0.46970000000000001</v>
      </c>
      <c r="AI81" s="3">
        <v>0.51259999999999994</v>
      </c>
      <c r="AJ81" s="3">
        <v>0.51259999999999994</v>
      </c>
      <c r="AK81" s="2" t="s">
        <v>1155</v>
      </c>
    </row>
    <row r="82" spans="1:37" x14ac:dyDescent="0.3">
      <c r="A82" s="2" t="s">
        <v>1145</v>
      </c>
      <c r="B82" s="2" t="s">
        <v>1462</v>
      </c>
      <c r="C82" s="2" t="s">
        <v>848</v>
      </c>
      <c r="D82" s="2" t="s">
        <v>1479</v>
      </c>
      <c r="E82" s="2" t="s">
        <v>1148</v>
      </c>
      <c r="F82" s="2" t="s">
        <v>1480</v>
      </c>
      <c r="G82" s="2" t="s">
        <v>1480</v>
      </c>
      <c r="H82" s="2" t="s">
        <v>1150</v>
      </c>
      <c r="I82" s="2" t="s">
        <v>1151</v>
      </c>
      <c r="J82" s="2" t="s">
        <v>1152</v>
      </c>
      <c r="K82" s="2">
        <v>4159924182</v>
      </c>
      <c r="L82" s="2">
        <v>32482493</v>
      </c>
      <c r="M82" s="2" t="s">
        <v>1481</v>
      </c>
      <c r="N82" s="2" t="s">
        <v>1482</v>
      </c>
      <c r="O82" s="3">
        <v>510</v>
      </c>
      <c r="P82" s="3">
        <v>18</v>
      </c>
      <c r="Q82" s="3">
        <v>0</v>
      </c>
      <c r="R82" s="3">
        <v>6</v>
      </c>
      <c r="S82" s="3">
        <v>1</v>
      </c>
      <c r="T82" s="3">
        <v>471</v>
      </c>
      <c r="U82" s="3">
        <v>14</v>
      </c>
      <c r="V82" s="3">
        <v>306</v>
      </c>
      <c r="W82" s="3">
        <v>14</v>
      </c>
      <c r="X82" s="3">
        <v>0</v>
      </c>
      <c r="Y82" s="3">
        <v>3</v>
      </c>
      <c r="Z82" s="3">
        <v>1</v>
      </c>
      <c r="AA82" s="3">
        <v>283</v>
      </c>
      <c r="AB82" s="3">
        <v>5</v>
      </c>
      <c r="AC82" s="3">
        <v>226</v>
      </c>
      <c r="AD82" s="3">
        <v>151</v>
      </c>
      <c r="AE82" s="3">
        <v>65</v>
      </c>
      <c r="AF82" s="3">
        <v>157</v>
      </c>
      <c r="AG82" s="3">
        <v>56</v>
      </c>
      <c r="AH82" s="3">
        <v>0.66810000000000003</v>
      </c>
      <c r="AI82" s="3">
        <v>0.28760000000000002</v>
      </c>
      <c r="AJ82" s="3">
        <v>2.6680999999999999</v>
      </c>
      <c r="AK82" s="2" t="s">
        <v>1155</v>
      </c>
    </row>
    <row r="83" spans="1:37" x14ac:dyDescent="0.3">
      <c r="A83" s="2" t="s">
        <v>1145</v>
      </c>
      <c r="B83" s="2" t="s">
        <v>1462</v>
      </c>
      <c r="C83" s="2" t="s">
        <v>842</v>
      </c>
      <c r="D83" s="2" t="s">
        <v>1483</v>
      </c>
      <c r="E83" s="2" t="s">
        <v>1148</v>
      </c>
      <c r="F83" s="2" t="s">
        <v>1484</v>
      </c>
      <c r="G83" s="2" t="s">
        <v>1484</v>
      </c>
      <c r="H83" s="2" t="s">
        <v>1150</v>
      </c>
      <c r="I83" s="2" t="s">
        <v>1151</v>
      </c>
      <c r="J83" s="2" t="s">
        <v>1152</v>
      </c>
      <c r="K83" s="2">
        <v>10479007727</v>
      </c>
      <c r="L83" s="2">
        <v>50545311</v>
      </c>
      <c r="M83" s="2" t="s">
        <v>1485</v>
      </c>
      <c r="N83" s="2" t="s">
        <v>1486</v>
      </c>
      <c r="O83" s="3">
        <v>209</v>
      </c>
      <c r="P83" s="3">
        <v>7</v>
      </c>
      <c r="Q83" s="3">
        <v>0</v>
      </c>
      <c r="R83" s="3">
        <v>0</v>
      </c>
      <c r="S83" s="3">
        <v>0</v>
      </c>
      <c r="T83" s="3">
        <v>200</v>
      </c>
      <c r="U83" s="3">
        <v>2</v>
      </c>
      <c r="V83" s="3">
        <v>121</v>
      </c>
      <c r="W83" s="3">
        <v>5</v>
      </c>
      <c r="X83" s="3">
        <v>0</v>
      </c>
      <c r="Y83" s="3">
        <v>0</v>
      </c>
      <c r="Z83" s="3">
        <v>0</v>
      </c>
      <c r="AA83" s="3">
        <v>115</v>
      </c>
      <c r="AB83" s="3">
        <v>1</v>
      </c>
      <c r="AC83" s="3">
        <v>80</v>
      </c>
      <c r="AD83" s="3">
        <v>22</v>
      </c>
      <c r="AE83" s="3">
        <v>57</v>
      </c>
      <c r="AF83" s="3">
        <v>51</v>
      </c>
      <c r="AG83" s="3">
        <v>27</v>
      </c>
      <c r="AH83" s="3">
        <v>0.27500000000000002</v>
      </c>
      <c r="AI83" s="3">
        <v>0.71250000000000002</v>
      </c>
      <c r="AJ83" s="3">
        <v>0.71250000000000002</v>
      </c>
      <c r="AK83" s="2" t="s">
        <v>1155</v>
      </c>
    </row>
    <row r="84" spans="1:37" x14ac:dyDescent="0.3">
      <c r="A84" s="2" t="s">
        <v>1145</v>
      </c>
      <c r="B84" s="2" t="s">
        <v>1462</v>
      </c>
      <c r="C84" s="2" t="s">
        <v>818</v>
      </c>
      <c r="D84" s="2" t="s">
        <v>1487</v>
      </c>
      <c r="E84" s="2" t="s">
        <v>1148</v>
      </c>
      <c r="F84" s="2" t="s">
        <v>1488</v>
      </c>
      <c r="G84" s="2" t="s">
        <v>1488</v>
      </c>
      <c r="H84" s="2" t="s">
        <v>1150</v>
      </c>
      <c r="I84" s="2" t="s">
        <v>1151</v>
      </c>
      <c r="J84" s="2" t="s">
        <v>1152</v>
      </c>
      <c r="K84" s="2">
        <v>17427460943</v>
      </c>
      <c r="L84" s="2">
        <v>990894182</v>
      </c>
      <c r="M84" s="2" t="s">
        <v>1489</v>
      </c>
      <c r="N84" s="2" t="s">
        <v>1490</v>
      </c>
      <c r="O84" s="3">
        <v>223</v>
      </c>
      <c r="P84" s="3">
        <v>35</v>
      </c>
      <c r="Q84" s="3">
        <v>0</v>
      </c>
      <c r="R84" s="3">
        <v>0</v>
      </c>
      <c r="S84" s="3">
        <v>0</v>
      </c>
      <c r="T84" s="3">
        <v>167</v>
      </c>
      <c r="U84" s="3">
        <v>21</v>
      </c>
      <c r="V84" s="3">
        <v>162</v>
      </c>
      <c r="W84" s="3">
        <v>31</v>
      </c>
      <c r="X84" s="3">
        <v>0</v>
      </c>
      <c r="Y84" s="3">
        <v>0</v>
      </c>
      <c r="Z84" s="3">
        <v>0</v>
      </c>
      <c r="AA84" s="3">
        <v>120</v>
      </c>
      <c r="AB84" s="3">
        <v>11</v>
      </c>
      <c r="AC84" s="3">
        <v>59</v>
      </c>
      <c r="AD84" s="3">
        <v>30</v>
      </c>
      <c r="AE84" s="3">
        <v>28</v>
      </c>
      <c r="AF84" s="3">
        <v>43</v>
      </c>
      <c r="AG84" s="3">
        <v>16</v>
      </c>
      <c r="AH84" s="3">
        <v>0.50849999999999995</v>
      </c>
      <c r="AI84" s="3">
        <v>0.47460000000000002</v>
      </c>
      <c r="AJ84" s="3">
        <v>2.5085000000000002</v>
      </c>
      <c r="AK84" s="2" t="s">
        <v>1155</v>
      </c>
    </row>
    <row r="85" spans="1:37" x14ac:dyDescent="0.3">
      <c r="A85" s="2" t="s">
        <v>1145</v>
      </c>
      <c r="B85" s="2" t="s">
        <v>1462</v>
      </c>
      <c r="C85" s="2" t="s">
        <v>860</v>
      </c>
      <c r="D85" s="2" t="s">
        <v>1491</v>
      </c>
      <c r="E85" s="2" t="s">
        <v>1148</v>
      </c>
      <c r="F85" s="2" t="s">
        <v>1492</v>
      </c>
      <c r="G85" s="2" t="s">
        <v>1492</v>
      </c>
      <c r="H85" s="2" t="s">
        <v>1150</v>
      </c>
      <c r="I85" s="2" t="s">
        <v>1151</v>
      </c>
      <c r="J85" s="2" t="s">
        <v>1152</v>
      </c>
      <c r="K85" s="2">
        <v>6178914716</v>
      </c>
      <c r="L85" s="2">
        <v>2375227862</v>
      </c>
      <c r="M85" s="2" t="s">
        <v>1493</v>
      </c>
      <c r="N85" s="2" t="s">
        <v>1494</v>
      </c>
      <c r="O85" s="3">
        <v>891</v>
      </c>
      <c r="P85" s="3">
        <v>46</v>
      </c>
      <c r="Q85" s="3">
        <v>2</v>
      </c>
      <c r="R85" s="3">
        <v>15</v>
      </c>
      <c r="S85" s="3">
        <v>1</v>
      </c>
      <c r="T85" s="3">
        <v>700</v>
      </c>
      <c r="U85" s="3">
        <v>127</v>
      </c>
      <c r="V85" s="3">
        <v>555</v>
      </c>
      <c r="W85" s="3">
        <v>41</v>
      </c>
      <c r="X85" s="3">
        <v>2</v>
      </c>
      <c r="Y85" s="3">
        <v>6</v>
      </c>
      <c r="Z85" s="3">
        <v>1</v>
      </c>
      <c r="AA85" s="3">
        <v>456</v>
      </c>
      <c r="AB85" s="3">
        <v>49</v>
      </c>
      <c r="AC85" s="3">
        <v>302</v>
      </c>
      <c r="AD85" s="3">
        <v>84</v>
      </c>
      <c r="AE85" s="3">
        <v>214</v>
      </c>
      <c r="AF85" s="3">
        <v>162</v>
      </c>
      <c r="AG85" s="3">
        <v>124</v>
      </c>
      <c r="AH85" s="3">
        <v>0.27810000000000001</v>
      </c>
      <c r="AI85" s="3">
        <v>0.70860000000000001</v>
      </c>
      <c r="AJ85" s="3">
        <v>0.70860000000000001</v>
      </c>
      <c r="AK85" s="2" t="s">
        <v>1155</v>
      </c>
    </row>
    <row r="86" spans="1:37" x14ac:dyDescent="0.3">
      <c r="A86" s="2" t="s">
        <v>1145</v>
      </c>
      <c r="B86" s="2" t="s">
        <v>1495</v>
      </c>
      <c r="C86" s="2" t="s">
        <v>350</v>
      </c>
      <c r="D86" s="2" t="s">
        <v>1496</v>
      </c>
      <c r="E86" s="2" t="s">
        <v>1148</v>
      </c>
      <c r="F86" s="2" t="s">
        <v>1497</v>
      </c>
      <c r="G86" s="2" t="s">
        <v>1497</v>
      </c>
      <c r="H86" s="2" t="s">
        <v>1150</v>
      </c>
      <c r="I86" s="2" t="s">
        <v>1151</v>
      </c>
      <c r="J86" s="2" t="s">
        <v>1152</v>
      </c>
      <c r="K86" s="2">
        <v>10792684</v>
      </c>
      <c r="L86" s="2">
        <v>35612</v>
      </c>
      <c r="M86" s="2" t="s">
        <v>1498</v>
      </c>
      <c r="N86" s="2" t="s">
        <v>1499</v>
      </c>
      <c r="O86" s="3">
        <v>2117</v>
      </c>
      <c r="P86" s="3">
        <v>1605</v>
      </c>
      <c r="Q86" s="3">
        <v>111</v>
      </c>
      <c r="R86" s="3">
        <v>130</v>
      </c>
      <c r="S86" s="3">
        <v>83</v>
      </c>
      <c r="T86" s="3">
        <v>70</v>
      </c>
      <c r="U86" s="3">
        <v>118</v>
      </c>
      <c r="V86" s="3">
        <v>1504</v>
      </c>
      <c r="W86" s="3">
        <v>1180</v>
      </c>
      <c r="X86" s="3">
        <v>78</v>
      </c>
      <c r="Y86" s="3">
        <v>76</v>
      </c>
      <c r="Z86" s="3">
        <v>66</v>
      </c>
      <c r="AA86" s="3">
        <v>55</v>
      </c>
      <c r="AB86" s="3">
        <v>49</v>
      </c>
      <c r="AC86" s="3">
        <v>886</v>
      </c>
      <c r="AD86" s="3">
        <v>215</v>
      </c>
      <c r="AE86" s="3">
        <v>657</v>
      </c>
      <c r="AF86" s="3">
        <v>324</v>
      </c>
      <c r="AG86" s="3">
        <v>461</v>
      </c>
      <c r="AH86" s="3">
        <v>0.2427</v>
      </c>
      <c r="AI86" s="3">
        <v>0.74150000000000005</v>
      </c>
      <c r="AJ86" s="3">
        <v>0.74150000000000005</v>
      </c>
      <c r="AK86" s="2" t="s">
        <v>1155</v>
      </c>
    </row>
    <row r="87" spans="1:37" x14ac:dyDescent="0.3">
      <c r="A87" s="2" t="s">
        <v>1145</v>
      </c>
      <c r="B87" s="2" t="s">
        <v>1495</v>
      </c>
      <c r="C87" s="2" t="s">
        <v>348</v>
      </c>
      <c r="D87" s="2" t="s">
        <v>1500</v>
      </c>
      <c r="E87" s="2" t="s">
        <v>1148</v>
      </c>
      <c r="F87" s="2" t="s">
        <v>1501</v>
      </c>
      <c r="G87" s="2" t="s">
        <v>1501</v>
      </c>
      <c r="H87" s="2" t="s">
        <v>1150</v>
      </c>
      <c r="I87" s="2" t="s">
        <v>1151</v>
      </c>
      <c r="J87" s="2" t="s">
        <v>1152</v>
      </c>
      <c r="K87" s="2">
        <v>7905120</v>
      </c>
      <c r="L87" s="2">
        <v>363551</v>
      </c>
      <c r="M87" s="2" t="s">
        <v>1502</v>
      </c>
      <c r="N87" s="2" t="s">
        <v>1503</v>
      </c>
      <c r="O87" s="3">
        <v>2661</v>
      </c>
      <c r="P87" s="3">
        <v>2179</v>
      </c>
      <c r="Q87" s="3">
        <v>72</v>
      </c>
      <c r="R87" s="3">
        <v>144</v>
      </c>
      <c r="S87" s="3">
        <v>66</v>
      </c>
      <c r="T87" s="3">
        <v>84</v>
      </c>
      <c r="U87" s="3">
        <v>116</v>
      </c>
      <c r="V87" s="3">
        <v>1862</v>
      </c>
      <c r="W87" s="3">
        <v>1561</v>
      </c>
      <c r="X87" s="3">
        <v>55</v>
      </c>
      <c r="Y87" s="3">
        <v>82</v>
      </c>
      <c r="Z87" s="3">
        <v>50</v>
      </c>
      <c r="AA87" s="3">
        <v>54</v>
      </c>
      <c r="AB87" s="3">
        <v>60</v>
      </c>
      <c r="AC87" s="3">
        <v>1351</v>
      </c>
      <c r="AD87" s="3">
        <v>232</v>
      </c>
      <c r="AE87" s="3">
        <v>1097</v>
      </c>
      <c r="AF87" s="3">
        <v>393</v>
      </c>
      <c r="AG87" s="3">
        <v>763</v>
      </c>
      <c r="AH87" s="3">
        <v>0.17169999999999999</v>
      </c>
      <c r="AI87" s="3">
        <v>0.81200000000000006</v>
      </c>
      <c r="AJ87" s="3">
        <v>0.81200000000000006</v>
      </c>
      <c r="AK87" s="2" t="s">
        <v>1155</v>
      </c>
    </row>
    <row r="88" spans="1:37" x14ac:dyDescent="0.3">
      <c r="A88" s="2" t="s">
        <v>1145</v>
      </c>
      <c r="B88" s="2" t="s">
        <v>1495</v>
      </c>
      <c r="C88" s="2" t="s">
        <v>346</v>
      </c>
      <c r="D88" s="2" t="s">
        <v>1504</v>
      </c>
      <c r="E88" s="2" t="s">
        <v>1148</v>
      </c>
      <c r="F88" s="2" t="s">
        <v>1505</v>
      </c>
      <c r="G88" s="2" t="s">
        <v>1505</v>
      </c>
      <c r="H88" s="2" t="s">
        <v>1150</v>
      </c>
      <c r="I88" s="2" t="s">
        <v>1151</v>
      </c>
      <c r="J88" s="2" t="s">
        <v>1152</v>
      </c>
      <c r="K88" s="2">
        <v>34016782</v>
      </c>
      <c r="L88" s="2">
        <v>12334380</v>
      </c>
      <c r="M88" s="2" t="s">
        <v>1506</v>
      </c>
      <c r="N88" s="2" t="s">
        <v>1507</v>
      </c>
      <c r="O88" s="3">
        <v>840</v>
      </c>
      <c r="P88" s="3">
        <v>647</v>
      </c>
      <c r="Q88" s="3">
        <v>39</v>
      </c>
      <c r="R88" s="3">
        <v>36</v>
      </c>
      <c r="S88" s="3">
        <v>31</v>
      </c>
      <c r="T88" s="3">
        <v>39</v>
      </c>
      <c r="U88" s="3">
        <v>48</v>
      </c>
      <c r="V88" s="3">
        <v>622</v>
      </c>
      <c r="W88" s="3">
        <v>491</v>
      </c>
      <c r="X88" s="3">
        <v>32</v>
      </c>
      <c r="Y88" s="3">
        <v>27</v>
      </c>
      <c r="Z88" s="3">
        <v>24</v>
      </c>
      <c r="AA88" s="3">
        <v>26</v>
      </c>
      <c r="AB88" s="3">
        <v>22</v>
      </c>
      <c r="AC88" s="3">
        <v>322</v>
      </c>
      <c r="AD88" s="3">
        <v>75</v>
      </c>
      <c r="AE88" s="3">
        <v>243</v>
      </c>
      <c r="AF88" s="3">
        <v>89</v>
      </c>
      <c r="AG88" s="3">
        <v>182</v>
      </c>
      <c r="AH88" s="3">
        <v>0.2329</v>
      </c>
      <c r="AI88" s="3">
        <v>0.75470000000000004</v>
      </c>
      <c r="AJ88" s="3">
        <v>0.75470000000000004</v>
      </c>
      <c r="AK88" s="2" t="s">
        <v>1155</v>
      </c>
    </row>
    <row r="89" spans="1:37" x14ac:dyDescent="0.3">
      <c r="A89" s="2" t="s">
        <v>1145</v>
      </c>
      <c r="B89" s="2" t="s">
        <v>1495</v>
      </c>
      <c r="C89" s="2" t="s">
        <v>362</v>
      </c>
      <c r="D89" s="2" t="s">
        <v>1508</v>
      </c>
      <c r="E89" s="2" t="s">
        <v>1148</v>
      </c>
      <c r="F89" s="2" t="s">
        <v>1509</v>
      </c>
      <c r="G89" s="2" t="s">
        <v>1509</v>
      </c>
      <c r="H89" s="2" t="s">
        <v>1150</v>
      </c>
      <c r="I89" s="2" t="s">
        <v>1151</v>
      </c>
      <c r="J89" s="2" t="s">
        <v>1152</v>
      </c>
      <c r="K89" s="2">
        <v>118256426</v>
      </c>
      <c r="L89" s="2">
        <v>4561167</v>
      </c>
      <c r="M89" s="2" t="s">
        <v>1510</v>
      </c>
      <c r="N89" s="2" t="s">
        <v>1511</v>
      </c>
      <c r="O89" s="3">
        <v>2649</v>
      </c>
      <c r="P89" s="3">
        <v>2009</v>
      </c>
      <c r="Q89" s="3">
        <v>195</v>
      </c>
      <c r="R89" s="3">
        <v>210</v>
      </c>
      <c r="S89" s="3">
        <v>76</v>
      </c>
      <c r="T89" s="3">
        <v>20</v>
      </c>
      <c r="U89" s="3">
        <v>139</v>
      </c>
      <c r="V89" s="3">
        <v>1668</v>
      </c>
      <c r="W89" s="3">
        <v>1281</v>
      </c>
      <c r="X89" s="3">
        <v>143</v>
      </c>
      <c r="Y89" s="3">
        <v>130</v>
      </c>
      <c r="Z89" s="3">
        <v>53</v>
      </c>
      <c r="AA89" s="3">
        <v>9</v>
      </c>
      <c r="AB89" s="3">
        <v>52</v>
      </c>
      <c r="AC89" s="3">
        <v>1038</v>
      </c>
      <c r="AD89" s="3">
        <v>231</v>
      </c>
      <c r="AE89" s="3">
        <v>798</v>
      </c>
      <c r="AF89" s="3">
        <v>486</v>
      </c>
      <c r="AG89" s="3">
        <v>409</v>
      </c>
      <c r="AH89" s="3">
        <v>0.2225</v>
      </c>
      <c r="AI89" s="3">
        <v>0.76880000000000004</v>
      </c>
      <c r="AJ89" s="3">
        <v>0.76880000000000004</v>
      </c>
      <c r="AK89" s="2" t="s">
        <v>1155</v>
      </c>
    </row>
    <row r="90" spans="1:37" x14ac:dyDescent="0.3">
      <c r="A90" s="2" t="s">
        <v>1145</v>
      </c>
      <c r="B90" s="2" t="s">
        <v>1495</v>
      </c>
      <c r="C90" s="2" t="s">
        <v>344</v>
      </c>
      <c r="D90" s="2" t="s">
        <v>1512</v>
      </c>
      <c r="E90" s="2" t="s">
        <v>1148</v>
      </c>
      <c r="F90" s="2" t="s">
        <v>1513</v>
      </c>
      <c r="G90" s="2" t="s">
        <v>1513</v>
      </c>
      <c r="H90" s="2" t="s">
        <v>1150</v>
      </c>
      <c r="I90" s="2" t="s">
        <v>1151</v>
      </c>
      <c r="J90" s="2" t="s">
        <v>1152</v>
      </c>
      <c r="K90" s="2">
        <v>76947602</v>
      </c>
      <c r="L90" s="2">
        <v>385409</v>
      </c>
      <c r="M90" s="2" t="s">
        <v>1514</v>
      </c>
      <c r="N90" s="2" t="s">
        <v>1515</v>
      </c>
      <c r="O90" s="3">
        <v>3655</v>
      </c>
      <c r="P90" s="3">
        <v>3004</v>
      </c>
      <c r="Q90" s="3">
        <v>116</v>
      </c>
      <c r="R90" s="3">
        <v>178</v>
      </c>
      <c r="S90" s="3">
        <v>68</v>
      </c>
      <c r="T90" s="3">
        <v>103</v>
      </c>
      <c r="U90" s="3">
        <v>186</v>
      </c>
      <c r="V90" s="3">
        <v>2515</v>
      </c>
      <c r="W90" s="3">
        <v>2124</v>
      </c>
      <c r="X90" s="3">
        <v>84</v>
      </c>
      <c r="Y90" s="3">
        <v>105</v>
      </c>
      <c r="Z90" s="3">
        <v>61</v>
      </c>
      <c r="AA90" s="3">
        <v>56</v>
      </c>
      <c r="AB90" s="3">
        <v>85</v>
      </c>
      <c r="AC90" s="3">
        <v>1652</v>
      </c>
      <c r="AD90" s="3">
        <v>318</v>
      </c>
      <c r="AE90" s="3">
        <v>1308</v>
      </c>
      <c r="AF90" s="3">
        <v>502</v>
      </c>
      <c r="AG90" s="3">
        <v>897</v>
      </c>
      <c r="AH90" s="3">
        <v>0.1925</v>
      </c>
      <c r="AI90" s="3">
        <v>0.79179999999999995</v>
      </c>
      <c r="AJ90" s="3">
        <v>0.79179999999999995</v>
      </c>
      <c r="AK90" s="2" t="s">
        <v>1155</v>
      </c>
    </row>
    <row r="91" spans="1:37" x14ac:dyDescent="0.3">
      <c r="A91" s="2" t="s">
        <v>1145</v>
      </c>
      <c r="B91" s="2" t="s">
        <v>1495</v>
      </c>
      <c r="C91" s="2" t="s">
        <v>256</v>
      </c>
      <c r="D91" s="2" t="s">
        <v>1516</v>
      </c>
      <c r="E91" s="2" t="s">
        <v>1148</v>
      </c>
      <c r="F91" s="2" t="s">
        <v>1517</v>
      </c>
      <c r="G91" s="2" t="s">
        <v>1517</v>
      </c>
      <c r="H91" s="2" t="s">
        <v>1150</v>
      </c>
      <c r="I91" s="2" t="s">
        <v>1151</v>
      </c>
      <c r="J91" s="2" t="s">
        <v>1152</v>
      </c>
      <c r="K91" s="2">
        <v>1739838958</v>
      </c>
      <c r="L91" s="2">
        <v>0</v>
      </c>
      <c r="M91" s="2" t="s">
        <v>1518</v>
      </c>
      <c r="N91" s="2" t="s">
        <v>1519</v>
      </c>
      <c r="O91" s="3">
        <v>94</v>
      </c>
      <c r="P91" s="3">
        <v>79</v>
      </c>
      <c r="Q91" s="3">
        <v>0</v>
      </c>
      <c r="R91" s="3">
        <v>4</v>
      </c>
      <c r="S91" s="3">
        <v>0</v>
      </c>
      <c r="T91" s="3">
        <v>6</v>
      </c>
      <c r="U91" s="3">
        <v>5</v>
      </c>
      <c r="V91" s="3">
        <v>83</v>
      </c>
      <c r="W91" s="3">
        <v>69</v>
      </c>
      <c r="X91" s="3">
        <v>0</v>
      </c>
      <c r="Y91" s="3">
        <v>3</v>
      </c>
      <c r="Z91" s="3">
        <v>0</v>
      </c>
      <c r="AA91" s="3">
        <v>6</v>
      </c>
      <c r="AB91" s="3">
        <v>5</v>
      </c>
      <c r="AC91" s="3">
        <v>52</v>
      </c>
      <c r="AD91" s="3">
        <v>10</v>
      </c>
      <c r="AE91" s="3">
        <v>42</v>
      </c>
      <c r="AF91" s="3">
        <v>16</v>
      </c>
      <c r="AG91" s="3">
        <v>35</v>
      </c>
      <c r="AH91" s="3">
        <v>0.1923</v>
      </c>
      <c r="AI91" s="3">
        <v>0.80769999999999997</v>
      </c>
      <c r="AJ91" s="3">
        <v>0.80769999999999997</v>
      </c>
      <c r="AK91" s="2" t="s">
        <v>1155</v>
      </c>
    </row>
    <row r="92" spans="1:37" x14ac:dyDescent="0.3">
      <c r="A92" s="2" t="s">
        <v>1145</v>
      </c>
      <c r="B92" s="2" t="s">
        <v>1495</v>
      </c>
      <c r="C92" s="2" t="s">
        <v>273</v>
      </c>
      <c r="D92" s="2" t="s">
        <v>1520</v>
      </c>
      <c r="E92" s="2" t="s">
        <v>1148</v>
      </c>
      <c r="F92" s="2" t="s">
        <v>1521</v>
      </c>
      <c r="G92" s="2" t="s">
        <v>1521</v>
      </c>
      <c r="H92" s="2" t="s">
        <v>1150</v>
      </c>
      <c r="I92" s="2" t="s">
        <v>1151</v>
      </c>
      <c r="J92" s="2" t="s">
        <v>1152</v>
      </c>
      <c r="K92" s="2">
        <v>1775328525</v>
      </c>
      <c r="L92" s="2">
        <v>0</v>
      </c>
      <c r="M92" s="2" t="s">
        <v>1522</v>
      </c>
      <c r="N92" s="2" t="s">
        <v>1523</v>
      </c>
      <c r="O92" s="3">
        <v>1458</v>
      </c>
      <c r="P92" s="3">
        <v>1257</v>
      </c>
      <c r="Q92" s="3">
        <v>5</v>
      </c>
      <c r="R92" s="3">
        <v>48</v>
      </c>
      <c r="S92" s="3">
        <v>9</v>
      </c>
      <c r="T92" s="3">
        <v>54</v>
      </c>
      <c r="U92" s="3">
        <v>85</v>
      </c>
      <c r="V92" s="3">
        <v>1117</v>
      </c>
      <c r="W92" s="3">
        <v>986</v>
      </c>
      <c r="X92" s="3">
        <v>3</v>
      </c>
      <c r="Y92" s="3">
        <v>30</v>
      </c>
      <c r="Z92" s="3">
        <v>9</v>
      </c>
      <c r="AA92" s="3">
        <v>34</v>
      </c>
      <c r="AB92" s="3">
        <v>55</v>
      </c>
      <c r="AC92" s="3">
        <v>910</v>
      </c>
      <c r="AD92" s="3">
        <v>282</v>
      </c>
      <c r="AE92" s="3">
        <v>598</v>
      </c>
      <c r="AF92" s="3">
        <v>373</v>
      </c>
      <c r="AG92" s="3">
        <v>433</v>
      </c>
      <c r="AH92" s="3">
        <v>0.30990000000000001</v>
      </c>
      <c r="AI92" s="3">
        <v>0.65710000000000002</v>
      </c>
      <c r="AJ92" s="3">
        <v>0.65710000000000002</v>
      </c>
      <c r="AK92" s="2" t="s">
        <v>1155</v>
      </c>
    </row>
    <row r="93" spans="1:37" x14ac:dyDescent="0.3">
      <c r="A93" s="2" t="s">
        <v>1145</v>
      </c>
      <c r="B93" s="2" t="s">
        <v>1495</v>
      </c>
      <c r="C93" s="2" t="s">
        <v>352</v>
      </c>
      <c r="D93" s="2" t="s">
        <v>1524</v>
      </c>
      <c r="E93" s="2" t="s">
        <v>1148</v>
      </c>
      <c r="F93" s="2" t="s">
        <v>1525</v>
      </c>
      <c r="G93" s="2" t="s">
        <v>1525</v>
      </c>
      <c r="H93" s="2" t="s">
        <v>1150</v>
      </c>
      <c r="I93" s="2" t="s">
        <v>1151</v>
      </c>
      <c r="J93" s="2" t="s">
        <v>1152</v>
      </c>
      <c r="K93" s="2">
        <v>12919580</v>
      </c>
      <c r="L93" s="2">
        <v>197653</v>
      </c>
      <c r="M93" s="2" t="s">
        <v>1526</v>
      </c>
      <c r="N93" s="2" t="s">
        <v>1527</v>
      </c>
      <c r="O93" s="3">
        <v>3296</v>
      </c>
      <c r="P93" s="3">
        <v>2755</v>
      </c>
      <c r="Q93" s="3">
        <v>58</v>
      </c>
      <c r="R93" s="3">
        <v>119</v>
      </c>
      <c r="S93" s="3">
        <v>43</v>
      </c>
      <c r="T93" s="3">
        <v>157</v>
      </c>
      <c r="U93" s="3">
        <v>164</v>
      </c>
      <c r="V93" s="3">
        <v>2306</v>
      </c>
      <c r="W93" s="3">
        <v>1957</v>
      </c>
      <c r="X93" s="3">
        <v>48</v>
      </c>
      <c r="Y93" s="3">
        <v>76</v>
      </c>
      <c r="Z93" s="3">
        <v>37</v>
      </c>
      <c r="AA93" s="3">
        <v>108</v>
      </c>
      <c r="AB93" s="3">
        <v>80</v>
      </c>
      <c r="AC93" s="3">
        <v>1483</v>
      </c>
      <c r="AD93" s="3">
        <v>255</v>
      </c>
      <c r="AE93" s="3">
        <v>1206</v>
      </c>
      <c r="AF93" s="3">
        <v>485</v>
      </c>
      <c r="AG93" s="3">
        <v>794</v>
      </c>
      <c r="AH93" s="3">
        <v>0.1719</v>
      </c>
      <c r="AI93" s="3">
        <v>0.81320000000000003</v>
      </c>
      <c r="AJ93" s="3">
        <v>0.81320000000000003</v>
      </c>
      <c r="AK93" s="2" t="s">
        <v>1155</v>
      </c>
    </row>
    <row r="94" spans="1:37" x14ac:dyDescent="0.3">
      <c r="A94" s="2" t="s">
        <v>1145</v>
      </c>
      <c r="B94" s="2" t="s">
        <v>1495</v>
      </c>
      <c r="C94" s="2" t="s">
        <v>342</v>
      </c>
      <c r="D94" s="2" t="s">
        <v>1528</v>
      </c>
      <c r="E94" s="2" t="s">
        <v>1148</v>
      </c>
      <c r="F94" s="2" t="s">
        <v>1529</v>
      </c>
      <c r="G94" s="2" t="s">
        <v>1529</v>
      </c>
      <c r="H94" s="2" t="s">
        <v>1150</v>
      </c>
      <c r="I94" s="2" t="s">
        <v>1151</v>
      </c>
      <c r="J94" s="2" t="s">
        <v>1152</v>
      </c>
      <c r="K94" s="2">
        <v>16170391</v>
      </c>
      <c r="L94" s="2">
        <v>76224</v>
      </c>
      <c r="M94" s="2" t="s">
        <v>1530</v>
      </c>
      <c r="N94" s="2" t="s">
        <v>1531</v>
      </c>
      <c r="O94" s="3">
        <v>3177</v>
      </c>
      <c r="P94" s="3">
        <v>2452</v>
      </c>
      <c r="Q94" s="3">
        <v>108</v>
      </c>
      <c r="R94" s="3">
        <v>167</v>
      </c>
      <c r="S94" s="3">
        <v>48</v>
      </c>
      <c r="T94" s="3">
        <v>219</v>
      </c>
      <c r="U94" s="3">
        <v>183</v>
      </c>
      <c r="V94" s="3">
        <v>2285</v>
      </c>
      <c r="W94" s="3">
        <v>1856</v>
      </c>
      <c r="X94" s="3">
        <v>70</v>
      </c>
      <c r="Y94" s="3">
        <v>94</v>
      </c>
      <c r="Z94" s="3">
        <v>43</v>
      </c>
      <c r="AA94" s="3">
        <v>140</v>
      </c>
      <c r="AB94" s="3">
        <v>82</v>
      </c>
      <c r="AC94" s="3">
        <v>1524</v>
      </c>
      <c r="AD94" s="3">
        <v>325</v>
      </c>
      <c r="AE94" s="3">
        <v>1182</v>
      </c>
      <c r="AF94" s="3">
        <v>578</v>
      </c>
      <c r="AG94" s="3">
        <v>790</v>
      </c>
      <c r="AH94" s="3">
        <v>0.21329999999999999</v>
      </c>
      <c r="AI94" s="3">
        <v>0.77559999999999996</v>
      </c>
      <c r="AJ94" s="3">
        <v>0.77559999999999996</v>
      </c>
      <c r="AK94" s="2" t="s">
        <v>1155</v>
      </c>
    </row>
    <row r="95" spans="1:37" x14ac:dyDescent="0.3">
      <c r="A95" s="2" t="s">
        <v>1145</v>
      </c>
      <c r="B95" s="2" t="s">
        <v>1495</v>
      </c>
      <c r="C95" s="2" t="s">
        <v>340</v>
      </c>
      <c r="D95" s="2" t="s">
        <v>1532</v>
      </c>
      <c r="E95" s="2" t="s">
        <v>1148</v>
      </c>
      <c r="F95" s="2" t="s">
        <v>1533</v>
      </c>
      <c r="G95" s="2" t="s">
        <v>1533</v>
      </c>
      <c r="H95" s="2" t="s">
        <v>1150</v>
      </c>
      <c r="I95" s="2" t="s">
        <v>1151</v>
      </c>
      <c r="J95" s="2" t="s">
        <v>1152</v>
      </c>
      <c r="K95" s="2">
        <v>14531290</v>
      </c>
      <c r="L95" s="2">
        <v>313448</v>
      </c>
      <c r="M95" s="2" t="s">
        <v>1534</v>
      </c>
      <c r="N95" s="2" t="s">
        <v>1535</v>
      </c>
      <c r="O95" s="3">
        <v>2126</v>
      </c>
      <c r="P95" s="3">
        <v>1783</v>
      </c>
      <c r="Q95" s="3">
        <v>27</v>
      </c>
      <c r="R95" s="3">
        <v>67</v>
      </c>
      <c r="S95" s="3">
        <v>36</v>
      </c>
      <c r="T95" s="3">
        <v>83</v>
      </c>
      <c r="U95" s="3">
        <v>130</v>
      </c>
      <c r="V95" s="3">
        <v>1555</v>
      </c>
      <c r="W95" s="3">
        <v>1355</v>
      </c>
      <c r="X95" s="3">
        <v>14</v>
      </c>
      <c r="Y95" s="3">
        <v>36</v>
      </c>
      <c r="Z95" s="3">
        <v>24</v>
      </c>
      <c r="AA95" s="3">
        <v>59</v>
      </c>
      <c r="AB95" s="3">
        <v>67</v>
      </c>
      <c r="AC95" s="3">
        <v>992</v>
      </c>
      <c r="AD95" s="3">
        <v>190</v>
      </c>
      <c r="AE95" s="3">
        <v>781</v>
      </c>
      <c r="AF95" s="3">
        <v>303</v>
      </c>
      <c r="AG95" s="3">
        <v>554</v>
      </c>
      <c r="AH95" s="3">
        <v>0.1915</v>
      </c>
      <c r="AI95" s="3">
        <v>0.7873</v>
      </c>
      <c r="AJ95" s="3">
        <v>0.7873</v>
      </c>
      <c r="AK95" s="2" t="s">
        <v>1155</v>
      </c>
    </row>
    <row r="96" spans="1:37" x14ac:dyDescent="0.3">
      <c r="A96" s="2" t="s">
        <v>1145</v>
      </c>
      <c r="B96" s="2" t="s">
        <v>1495</v>
      </c>
      <c r="C96" s="2" t="s">
        <v>269</v>
      </c>
      <c r="D96" s="2" t="s">
        <v>1536</v>
      </c>
      <c r="E96" s="2" t="s">
        <v>1148</v>
      </c>
      <c r="F96" s="2" t="s">
        <v>1537</v>
      </c>
      <c r="G96" s="2" t="s">
        <v>1537</v>
      </c>
      <c r="H96" s="2" t="s">
        <v>1150</v>
      </c>
      <c r="I96" s="2" t="s">
        <v>1151</v>
      </c>
      <c r="J96" s="2" t="s">
        <v>1152</v>
      </c>
      <c r="K96" s="2">
        <v>49402870</v>
      </c>
      <c r="L96" s="2">
        <v>828432</v>
      </c>
      <c r="M96" s="2" t="s">
        <v>1538</v>
      </c>
      <c r="N96" s="2" t="s">
        <v>1539</v>
      </c>
      <c r="O96" s="3">
        <v>2810</v>
      </c>
      <c r="P96" s="3">
        <v>2375</v>
      </c>
      <c r="Q96" s="3">
        <v>22</v>
      </c>
      <c r="R96" s="3">
        <v>102</v>
      </c>
      <c r="S96" s="3">
        <v>36</v>
      </c>
      <c r="T96" s="3">
        <v>115</v>
      </c>
      <c r="U96" s="3">
        <v>160</v>
      </c>
      <c r="V96" s="3">
        <v>2085</v>
      </c>
      <c r="W96" s="3">
        <v>1826</v>
      </c>
      <c r="X96" s="3">
        <v>14</v>
      </c>
      <c r="Y96" s="3">
        <v>59</v>
      </c>
      <c r="Z96" s="3">
        <v>25</v>
      </c>
      <c r="AA96" s="3">
        <v>75</v>
      </c>
      <c r="AB96" s="3">
        <v>86</v>
      </c>
      <c r="AC96" s="3">
        <v>1415</v>
      </c>
      <c r="AD96" s="3">
        <v>426</v>
      </c>
      <c r="AE96" s="3">
        <v>973</v>
      </c>
      <c r="AF96" s="3">
        <v>570</v>
      </c>
      <c r="AG96" s="3">
        <v>714</v>
      </c>
      <c r="AH96" s="3">
        <v>0.30109999999999998</v>
      </c>
      <c r="AI96" s="3">
        <v>0.68759999999999999</v>
      </c>
      <c r="AJ96" s="3">
        <v>0.68759999999999999</v>
      </c>
      <c r="AK96" s="2" t="s">
        <v>1155</v>
      </c>
    </row>
    <row r="97" spans="1:37" x14ac:dyDescent="0.3">
      <c r="A97" s="2" t="s">
        <v>1145</v>
      </c>
      <c r="B97" s="2" t="s">
        <v>1495</v>
      </c>
      <c r="C97" s="2" t="s">
        <v>334</v>
      </c>
      <c r="D97" s="2" t="s">
        <v>1540</v>
      </c>
      <c r="E97" s="2" t="s">
        <v>1148</v>
      </c>
      <c r="F97" s="2" t="s">
        <v>1541</v>
      </c>
      <c r="G97" s="2" t="s">
        <v>1541</v>
      </c>
      <c r="H97" s="2" t="s">
        <v>1150</v>
      </c>
      <c r="I97" s="2" t="s">
        <v>1151</v>
      </c>
      <c r="J97" s="2" t="s">
        <v>1152</v>
      </c>
      <c r="K97" s="2">
        <v>54816947</v>
      </c>
      <c r="L97" s="2">
        <v>1118026</v>
      </c>
      <c r="M97" s="2" t="s">
        <v>1542</v>
      </c>
      <c r="N97" s="2" t="s">
        <v>1543</v>
      </c>
      <c r="O97" s="3">
        <v>8143</v>
      </c>
      <c r="P97" s="3">
        <v>4972</v>
      </c>
      <c r="Q97" s="3">
        <v>1038</v>
      </c>
      <c r="R97" s="3">
        <v>1259</v>
      </c>
      <c r="S97" s="3">
        <v>326</v>
      </c>
      <c r="T97" s="3">
        <v>97</v>
      </c>
      <c r="U97" s="3">
        <v>451</v>
      </c>
      <c r="V97" s="3">
        <v>5201</v>
      </c>
      <c r="W97" s="3">
        <v>3384</v>
      </c>
      <c r="X97" s="3">
        <v>653</v>
      </c>
      <c r="Y97" s="3">
        <v>704</v>
      </c>
      <c r="Z97" s="3">
        <v>221</v>
      </c>
      <c r="AA97" s="3">
        <v>72</v>
      </c>
      <c r="AB97" s="3">
        <v>167</v>
      </c>
      <c r="AC97" s="3">
        <v>1021</v>
      </c>
      <c r="AD97" s="3">
        <v>406</v>
      </c>
      <c r="AE97" s="3">
        <v>608</v>
      </c>
      <c r="AF97" s="3">
        <v>543</v>
      </c>
      <c r="AG97" s="3">
        <v>319</v>
      </c>
      <c r="AH97" s="3">
        <v>0.39760000000000001</v>
      </c>
      <c r="AI97" s="3">
        <v>0.59550000000000003</v>
      </c>
      <c r="AJ97" s="3">
        <v>0.59550000000000003</v>
      </c>
      <c r="AK97" s="2" t="s">
        <v>1155</v>
      </c>
    </row>
    <row r="98" spans="1:37" x14ac:dyDescent="0.3">
      <c r="A98" s="2" t="s">
        <v>1145</v>
      </c>
      <c r="B98" s="2" t="s">
        <v>1495</v>
      </c>
      <c r="C98" s="2" t="s">
        <v>332</v>
      </c>
      <c r="D98" s="2" t="s">
        <v>1544</v>
      </c>
      <c r="E98" s="2" t="s">
        <v>1148</v>
      </c>
      <c r="F98" s="2" t="s">
        <v>1545</v>
      </c>
      <c r="G98" s="2" t="s">
        <v>1545</v>
      </c>
      <c r="H98" s="2" t="s">
        <v>1150</v>
      </c>
      <c r="I98" s="2" t="s">
        <v>1151</v>
      </c>
      <c r="J98" s="2" t="s">
        <v>1152</v>
      </c>
      <c r="K98" s="2">
        <v>1855250</v>
      </c>
      <c r="L98" s="2">
        <v>38972</v>
      </c>
      <c r="M98" s="2" t="s">
        <v>1546</v>
      </c>
      <c r="N98" s="2" t="s">
        <v>1547</v>
      </c>
      <c r="O98" s="3">
        <v>3158</v>
      </c>
      <c r="P98" s="3">
        <v>2153</v>
      </c>
      <c r="Q98" s="3">
        <v>197</v>
      </c>
      <c r="R98" s="3">
        <v>210</v>
      </c>
      <c r="S98" s="3">
        <v>147</v>
      </c>
      <c r="T98" s="3">
        <v>234</v>
      </c>
      <c r="U98" s="3">
        <v>217</v>
      </c>
      <c r="V98" s="3">
        <v>2407</v>
      </c>
      <c r="W98" s="3">
        <v>1733</v>
      </c>
      <c r="X98" s="3">
        <v>136</v>
      </c>
      <c r="Y98" s="3">
        <v>134</v>
      </c>
      <c r="Z98" s="3">
        <v>118</v>
      </c>
      <c r="AA98" s="3">
        <v>164</v>
      </c>
      <c r="AB98" s="3">
        <v>122</v>
      </c>
      <c r="AC98" s="3">
        <v>1914</v>
      </c>
      <c r="AD98" s="3">
        <v>668</v>
      </c>
      <c r="AE98" s="3">
        <v>1213</v>
      </c>
      <c r="AF98" s="3">
        <v>810</v>
      </c>
      <c r="AG98" s="3">
        <v>895</v>
      </c>
      <c r="AH98" s="3">
        <v>0.34899999999999998</v>
      </c>
      <c r="AI98" s="3">
        <v>0.63380000000000003</v>
      </c>
      <c r="AJ98" s="3">
        <v>0.63380000000000003</v>
      </c>
      <c r="AK98" s="2" t="s">
        <v>1155</v>
      </c>
    </row>
    <row r="99" spans="1:37" x14ac:dyDescent="0.3">
      <c r="A99" s="2" t="s">
        <v>1145</v>
      </c>
      <c r="B99" s="2" t="s">
        <v>1495</v>
      </c>
      <c r="C99" s="2" t="s">
        <v>336</v>
      </c>
      <c r="D99" s="2" t="s">
        <v>1548</v>
      </c>
      <c r="E99" s="2" t="s">
        <v>1148</v>
      </c>
      <c r="F99" s="2" t="s">
        <v>1549</v>
      </c>
      <c r="G99" s="2" t="s">
        <v>1549</v>
      </c>
      <c r="H99" s="2" t="s">
        <v>1150</v>
      </c>
      <c r="I99" s="2" t="s">
        <v>1151</v>
      </c>
      <c r="J99" s="2" t="s">
        <v>1152</v>
      </c>
      <c r="K99" s="2">
        <v>12901364</v>
      </c>
      <c r="L99" s="2">
        <v>593247</v>
      </c>
      <c r="M99" s="2" t="s">
        <v>1550</v>
      </c>
      <c r="N99" s="2" t="s">
        <v>1551</v>
      </c>
      <c r="O99" s="3">
        <v>1122</v>
      </c>
      <c r="P99" s="3">
        <v>767</v>
      </c>
      <c r="Q99" s="3">
        <v>53</v>
      </c>
      <c r="R99" s="3">
        <v>58</v>
      </c>
      <c r="S99" s="3">
        <v>35</v>
      </c>
      <c r="T99" s="3">
        <v>135</v>
      </c>
      <c r="U99" s="3">
        <v>74</v>
      </c>
      <c r="V99" s="3">
        <v>846</v>
      </c>
      <c r="W99" s="3">
        <v>613</v>
      </c>
      <c r="X99" s="3">
        <v>45</v>
      </c>
      <c r="Y99" s="3">
        <v>42</v>
      </c>
      <c r="Z99" s="3">
        <v>24</v>
      </c>
      <c r="AA99" s="3">
        <v>75</v>
      </c>
      <c r="AB99" s="3">
        <v>47</v>
      </c>
      <c r="AC99" s="3">
        <v>546</v>
      </c>
      <c r="AD99" s="3">
        <v>166</v>
      </c>
      <c r="AE99" s="3">
        <v>365</v>
      </c>
      <c r="AF99" s="3">
        <v>209</v>
      </c>
      <c r="AG99" s="3">
        <v>285</v>
      </c>
      <c r="AH99" s="3">
        <v>0.30399999999999999</v>
      </c>
      <c r="AI99" s="3">
        <v>0.66849999999999998</v>
      </c>
      <c r="AJ99" s="3">
        <v>0.66849999999999998</v>
      </c>
      <c r="AK99" s="2" t="s">
        <v>1155</v>
      </c>
    </row>
    <row r="100" spans="1:37" x14ac:dyDescent="0.3">
      <c r="A100" s="2" t="s">
        <v>1145</v>
      </c>
      <c r="B100" s="2" t="s">
        <v>1495</v>
      </c>
      <c r="C100" s="2" t="s">
        <v>328</v>
      </c>
      <c r="D100" s="2" t="s">
        <v>1552</v>
      </c>
      <c r="E100" s="2" t="s">
        <v>1148</v>
      </c>
      <c r="F100" s="2" t="s">
        <v>1553</v>
      </c>
      <c r="G100" s="2" t="s">
        <v>1553</v>
      </c>
      <c r="H100" s="2" t="s">
        <v>1150</v>
      </c>
      <c r="I100" s="2" t="s">
        <v>1151</v>
      </c>
      <c r="J100" s="2" t="s">
        <v>1152</v>
      </c>
      <c r="K100" s="2">
        <v>794507</v>
      </c>
      <c r="L100" s="2">
        <v>68863</v>
      </c>
      <c r="M100" s="2" t="s">
        <v>1554</v>
      </c>
      <c r="N100" s="2" t="s">
        <v>1555</v>
      </c>
      <c r="O100" s="3">
        <v>1109</v>
      </c>
      <c r="P100" s="3">
        <v>667</v>
      </c>
      <c r="Q100" s="3">
        <v>56</v>
      </c>
      <c r="R100" s="3">
        <v>57</v>
      </c>
      <c r="S100" s="3">
        <v>28</v>
      </c>
      <c r="T100" s="3">
        <v>239</v>
      </c>
      <c r="U100" s="3">
        <v>62</v>
      </c>
      <c r="V100" s="3">
        <v>965</v>
      </c>
      <c r="W100" s="3">
        <v>593</v>
      </c>
      <c r="X100" s="3">
        <v>54</v>
      </c>
      <c r="Y100" s="3">
        <v>46</v>
      </c>
      <c r="Z100" s="3">
        <v>27</v>
      </c>
      <c r="AA100" s="3">
        <v>204</v>
      </c>
      <c r="AB100" s="3">
        <v>41</v>
      </c>
      <c r="AC100" s="3">
        <v>579</v>
      </c>
      <c r="AD100" s="3">
        <v>226</v>
      </c>
      <c r="AE100" s="3">
        <v>322</v>
      </c>
      <c r="AF100" s="3">
        <v>284</v>
      </c>
      <c r="AG100" s="3">
        <v>212</v>
      </c>
      <c r="AH100" s="3">
        <v>0.39029999999999998</v>
      </c>
      <c r="AI100" s="3">
        <v>0.55610000000000004</v>
      </c>
      <c r="AJ100" s="3">
        <v>0.55610000000000004</v>
      </c>
      <c r="AK100" s="2" t="s">
        <v>1155</v>
      </c>
    </row>
    <row r="101" spans="1:37" x14ac:dyDescent="0.3">
      <c r="A101" s="2" t="s">
        <v>1145</v>
      </c>
      <c r="B101" s="2" t="s">
        <v>1495</v>
      </c>
      <c r="C101" s="2" t="s">
        <v>312</v>
      </c>
      <c r="D101" s="2" t="s">
        <v>1556</v>
      </c>
      <c r="E101" s="2" t="s">
        <v>1148</v>
      </c>
      <c r="F101" s="2" t="s">
        <v>1557</v>
      </c>
      <c r="G101" s="2" t="s">
        <v>1557</v>
      </c>
      <c r="H101" s="2" t="s">
        <v>1150</v>
      </c>
      <c r="I101" s="2" t="s">
        <v>1151</v>
      </c>
      <c r="J101" s="2" t="s">
        <v>1152</v>
      </c>
      <c r="K101" s="2">
        <v>1443626</v>
      </c>
      <c r="L101" s="2">
        <v>64508</v>
      </c>
      <c r="M101" s="2" t="s">
        <v>1558</v>
      </c>
      <c r="N101" s="2" t="s">
        <v>1559</v>
      </c>
      <c r="O101" s="3">
        <v>659</v>
      </c>
      <c r="P101" s="3">
        <v>483</v>
      </c>
      <c r="Q101" s="3">
        <v>14</v>
      </c>
      <c r="R101" s="3">
        <v>40</v>
      </c>
      <c r="S101" s="3">
        <v>15</v>
      </c>
      <c r="T101" s="3">
        <v>71</v>
      </c>
      <c r="U101" s="3">
        <v>36</v>
      </c>
      <c r="V101" s="3">
        <v>545</v>
      </c>
      <c r="W101" s="3">
        <v>402</v>
      </c>
      <c r="X101" s="3">
        <v>14</v>
      </c>
      <c r="Y101" s="3">
        <v>28</v>
      </c>
      <c r="Z101" s="3">
        <v>12</v>
      </c>
      <c r="AA101" s="3">
        <v>60</v>
      </c>
      <c r="AB101" s="3">
        <v>29</v>
      </c>
      <c r="AC101" s="3">
        <v>363</v>
      </c>
      <c r="AD101" s="3">
        <v>125</v>
      </c>
      <c r="AE101" s="3">
        <v>231</v>
      </c>
      <c r="AF101" s="3">
        <v>173</v>
      </c>
      <c r="AG101" s="3">
        <v>158</v>
      </c>
      <c r="AH101" s="3">
        <v>0.34439999999999998</v>
      </c>
      <c r="AI101" s="3">
        <v>0.63639999999999997</v>
      </c>
      <c r="AJ101" s="3">
        <v>0.63639999999999997</v>
      </c>
      <c r="AK101" s="2" t="s">
        <v>1155</v>
      </c>
    </row>
    <row r="102" spans="1:37" x14ac:dyDescent="0.3">
      <c r="A102" s="2" t="s">
        <v>1145</v>
      </c>
      <c r="B102" s="2" t="s">
        <v>1495</v>
      </c>
      <c r="C102" s="2" t="s">
        <v>330</v>
      </c>
      <c r="D102" s="2" t="s">
        <v>1560</v>
      </c>
      <c r="E102" s="2" t="s">
        <v>1148</v>
      </c>
      <c r="F102" s="2" t="s">
        <v>1561</v>
      </c>
      <c r="G102" s="2" t="s">
        <v>1561</v>
      </c>
      <c r="H102" s="2" t="s">
        <v>1150</v>
      </c>
      <c r="I102" s="2" t="s">
        <v>1151</v>
      </c>
      <c r="J102" s="2" t="s">
        <v>1152</v>
      </c>
      <c r="K102" s="2">
        <v>4532238</v>
      </c>
      <c r="L102" s="2">
        <v>96208</v>
      </c>
      <c r="M102" s="2" t="s">
        <v>1562</v>
      </c>
      <c r="N102" s="2" t="s">
        <v>1563</v>
      </c>
      <c r="O102" s="3">
        <v>3016</v>
      </c>
      <c r="P102" s="3">
        <v>2058</v>
      </c>
      <c r="Q102" s="3">
        <v>121</v>
      </c>
      <c r="R102" s="3">
        <v>186</v>
      </c>
      <c r="S102" s="3">
        <v>131</v>
      </c>
      <c r="T102" s="3">
        <v>273</v>
      </c>
      <c r="U102" s="3">
        <v>247</v>
      </c>
      <c r="V102" s="3">
        <v>2402</v>
      </c>
      <c r="W102" s="3">
        <v>1733</v>
      </c>
      <c r="X102" s="3">
        <v>88</v>
      </c>
      <c r="Y102" s="3">
        <v>131</v>
      </c>
      <c r="Z102" s="3">
        <v>113</v>
      </c>
      <c r="AA102" s="3">
        <v>207</v>
      </c>
      <c r="AB102" s="3">
        <v>130</v>
      </c>
      <c r="AC102" s="3">
        <v>1519</v>
      </c>
      <c r="AD102" s="3">
        <v>608</v>
      </c>
      <c r="AE102" s="3">
        <v>884</v>
      </c>
      <c r="AF102" s="3">
        <v>678</v>
      </c>
      <c r="AG102" s="3">
        <v>643</v>
      </c>
      <c r="AH102" s="3">
        <v>0.40029999999999999</v>
      </c>
      <c r="AI102" s="3">
        <v>0.58199999999999996</v>
      </c>
      <c r="AJ102" s="3">
        <v>0.58199999999999996</v>
      </c>
      <c r="AK102" s="2" t="s">
        <v>1155</v>
      </c>
    </row>
    <row r="103" spans="1:37" x14ac:dyDescent="0.3">
      <c r="A103" s="2" t="s">
        <v>1145</v>
      </c>
      <c r="B103" s="2" t="s">
        <v>1495</v>
      </c>
      <c r="C103" s="2" t="s">
        <v>314</v>
      </c>
      <c r="D103" s="2" t="s">
        <v>1564</v>
      </c>
      <c r="E103" s="2" t="s">
        <v>1148</v>
      </c>
      <c r="F103" s="2" t="s">
        <v>1565</v>
      </c>
      <c r="G103" s="2" t="s">
        <v>1565</v>
      </c>
      <c r="H103" s="2" t="s">
        <v>1150</v>
      </c>
      <c r="I103" s="2" t="s">
        <v>1151</v>
      </c>
      <c r="J103" s="2" t="s">
        <v>1152</v>
      </c>
      <c r="K103" s="2">
        <v>929192</v>
      </c>
      <c r="L103" s="2">
        <v>24104</v>
      </c>
      <c r="M103" s="2" t="s">
        <v>1566</v>
      </c>
      <c r="N103" s="2" t="s">
        <v>1567</v>
      </c>
      <c r="O103" s="3">
        <v>1589</v>
      </c>
      <c r="P103" s="3">
        <v>1044</v>
      </c>
      <c r="Q103" s="3">
        <v>67</v>
      </c>
      <c r="R103" s="3">
        <v>99</v>
      </c>
      <c r="S103" s="3">
        <v>42</v>
      </c>
      <c r="T103" s="3">
        <v>237</v>
      </c>
      <c r="U103" s="3">
        <v>100</v>
      </c>
      <c r="V103" s="3">
        <v>1327</v>
      </c>
      <c r="W103" s="3">
        <v>895</v>
      </c>
      <c r="X103" s="3">
        <v>59</v>
      </c>
      <c r="Y103" s="3">
        <v>78</v>
      </c>
      <c r="Z103" s="3">
        <v>30</v>
      </c>
      <c r="AA103" s="3">
        <v>204</v>
      </c>
      <c r="AB103" s="3">
        <v>61</v>
      </c>
      <c r="AC103" s="3">
        <v>871</v>
      </c>
      <c r="AD103" s="3">
        <v>345</v>
      </c>
      <c r="AE103" s="3">
        <v>507</v>
      </c>
      <c r="AF103" s="3">
        <v>401</v>
      </c>
      <c r="AG103" s="3">
        <v>371</v>
      </c>
      <c r="AH103" s="3">
        <v>0.39610000000000001</v>
      </c>
      <c r="AI103" s="3">
        <v>0.58209999999999995</v>
      </c>
      <c r="AJ103" s="3">
        <v>0.58209999999999995</v>
      </c>
      <c r="AK103" s="2" t="s">
        <v>1155</v>
      </c>
    </row>
    <row r="104" spans="1:37" x14ac:dyDescent="0.3">
      <c r="A104" s="2" t="s">
        <v>1145</v>
      </c>
      <c r="B104" s="2" t="s">
        <v>1495</v>
      </c>
      <c r="C104" s="2" t="s">
        <v>320</v>
      </c>
      <c r="D104" s="2" t="s">
        <v>1568</v>
      </c>
      <c r="E104" s="2" t="s">
        <v>1148</v>
      </c>
      <c r="F104" s="2" t="s">
        <v>1569</v>
      </c>
      <c r="G104" s="2" t="s">
        <v>1569</v>
      </c>
      <c r="H104" s="2" t="s">
        <v>1150</v>
      </c>
      <c r="I104" s="2" t="s">
        <v>1151</v>
      </c>
      <c r="J104" s="2" t="s">
        <v>1152</v>
      </c>
      <c r="K104" s="2">
        <v>4199868</v>
      </c>
      <c r="L104" s="2">
        <v>192532</v>
      </c>
      <c r="M104" s="2" t="s">
        <v>1570</v>
      </c>
      <c r="N104" s="2" t="s">
        <v>1571</v>
      </c>
      <c r="O104" s="3">
        <v>2630</v>
      </c>
      <c r="P104" s="3">
        <v>1297</v>
      </c>
      <c r="Q104" s="3">
        <v>365</v>
      </c>
      <c r="R104" s="3">
        <v>174</v>
      </c>
      <c r="S104" s="3">
        <v>111</v>
      </c>
      <c r="T104" s="3">
        <v>468</v>
      </c>
      <c r="U104" s="3">
        <v>215</v>
      </c>
      <c r="V104" s="3">
        <v>1939</v>
      </c>
      <c r="W104" s="3">
        <v>1035</v>
      </c>
      <c r="X104" s="3">
        <v>262</v>
      </c>
      <c r="Y104" s="3">
        <v>104</v>
      </c>
      <c r="Z104" s="3">
        <v>88</v>
      </c>
      <c r="AA104" s="3">
        <v>358</v>
      </c>
      <c r="AB104" s="3">
        <v>92</v>
      </c>
      <c r="AC104" s="3">
        <v>812</v>
      </c>
      <c r="AD104" s="3">
        <v>386</v>
      </c>
      <c r="AE104" s="3">
        <v>412</v>
      </c>
      <c r="AF104" s="3">
        <v>452</v>
      </c>
      <c r="AG104" s="3">
        <v>284</v>
      </c>
      <c r="AH104" s="3">
        <v>0.47539999999999999</v>
      </c>
      <c r="AI104" s="3">
        <v>0.50739999999999996</v>
      </c>
      <c r="AJ104" s="3">
        <v>0.50739999999999996</v>
      </c>
      <c r="AK104" s="2" t="s">
        <v>1155</v>
      </c>
    </row>
    <row r="105" spans="1:37" x14ac:dyDescent="0.3">
      <c r="A105" s="2" t="s">
        <v>1145</v>
      </c>
      <c r="B105" s="2" t="s">
        <v>1495</v>
      </c>
      <c r="C105" s="2" t="s">
        <v>316</v>
      </c>
      <c r="D105" s="2" t="s">
        <v>1572</v>
      </c>
      <c r="E105" s="2" t="s">
        <v>1148</v>
      </c>
      <c r="F105" s="2" t="s">
        <v>1573</v>
      </c>
      <c r="G105" s="2" t="s">
        <v>1573</v>
      </c>
      <c r="H105" s="2" t="s">
        <v>1150</v>
      </c>
      <c r="I105" s="2" t="s">
        <v>1151</v>
      </c>
      <c r="J105" s="2" t="s">
        <v>1152</v>
      </c>
      <c r="K105" s="2">
        <v>1541552</v>
      </c>
      <c r="L105" s="2">
        <v>167611</v>
      </c>
      <c r="M105" s="2" t="s">
        <v>1574</v>
      </c>
      <c r="N105" s="2" t="s">
        <v>1575</v>
      </c>
      <c r="O105" s="3">
        <v>1351</v>
      </c>
      <c r="P105" s="3">
        <v>849</v>
      </c>
      <c r="Q105" s="3">
        <v>71</v>
      </c>
      <c r="R105" s="3">
        <v>75</v>
      </c>
      <c r="S105" s="3">
        <v>50</v>
      </c>
      <c r="T105" s="3">
        <v>197</v>
      </c>
      <c r="U105" s="3">
        <v>109</v>
      </c>
      <c r="V105" s="3">
        <v>1047</v>
      </c>
      <c r="W105" s="3">
        <v>708</v>
      </c>
      <c r="X105" s="3">
        <v>49</v>
      </c>
      <c r="Y105" s="3">
        <v>51</v>
      </c>
      <c r="Z105" s="3">
        <v>40</v>
      </c>
      <c r="AA105" s="3">
        <v>156</v>
      </c>
      <c r="AB105" s="3">
        <v>43</v>
      </c>
      <c r="AC105" s="3">
        <v>668</v>
      </c>
      <c r="AD105" s="3">
        <v>235</v>
      </c>
      <c r="AE105" s="3">
        <v>410</v>
      </c>
      <c r="AF105" s="3">
        <v>305</v>
      </c>
      <c r="AG105" s="3">
        <v>306</v>
      </c>
      <c r="AH105" s="3">
        <v>0.3518</v>
      </c>
      <c r="AI105" s="3">
        <v>0.61380000000000001</v>
      </c>
      <c r="AJ105" s="3">
        <v>0.61380000000000001</v>
      </c>
      <c r="AK105" s="2" t="s">
        <v>1155</v>
      </c>
    </row>
    <row r="106" spans="1:37" x14ac:dyDescent="0.3">
      <c r="A106" s="2" t="s">
        <v>1145</v>
      </c>
      <c r="B106" s="2" t="s">
        <v>1495</v>
      </c>
      <c r="C106" s="2" t="s">
        <v>310</v>
      </c>
      <c r="D106" s="2" t="s">
        <v>1576</v>
      </c>
      <c r="E106" s="2" t="s">
        <v>1148</v>
      </c>
      <c r="F106" s="2" t="s">
        <v>1577</v>
      </c>
      <c r="G106" s="2" t="s">
        <v>1577</v>
      </c>
      <c r="H106" s="2" t="s">
        <v>1150</v>
      </c>
      <c r="I106" s="2" t="s">
        <v>1151</v>
      </c>
      <c r="J106" s="2" t="s">
        <v>1152</v>
      </c>
      <c r="K106" s="2">
        <v>5072204</v>
      </c>
      <c r="L106" s="2">
        <v>307500</v>
      </c>
      <c r="M106" s="2" t="s">
        <v>1578</v>
      </c>
      <c r="N106" s="2" t="s">
        <v>1579</v>
      </c>
      <c r="O106" s="3">
        <v>2616</v>
      </c>
      <c r="P106" s="3">
        <v>1771</v>
      </c>
      <c r="Q106" s="3">
        <v>114</v>
      </c>
      <c r="R106" s="3">
        <v>187</v>
      </c>
      <c r="S106" s="3">
        <v>88</v>
      </c>
      <c r="T106" s="3">
        <v>287</v>
      </c>
      <c r="U106" s="3">
        <v>169</v>
      </c>
      <c r="V106" s="3">
        <v>2004</v>
      </c>
      <c r="W106" s="3">
        <v>1435</v>
      </c>
      <c r="X106" s="3">
        <v>87</v>
      </c>
      <c r="Y106" s="3">
        <v>120</v>
      </c>
      <c r="Z106" s="3">
        <v>76</v>
      </c>
      <c r="AA106" s="3">
        <v>193</v>
      </c>
      <c r="AB106" s="3">
        <v>93</v>
      </c>
      <c r="AC106" s="3">
        <v>1457</v>
      </c>
      <c r="AD106" s="3">
        <v>546</v>
      </c>
      <c r="AE106" s="3">
        <v>888</v>
      </c>
      <c r="AF106" s="3">
        <v>691</v>
      </c>
      <c r="AG106" s="3">
        <v>648</v>
      </c>
      <c r="AH106" s="3">
        <v>0.37469999999999998</v>
      </c>
      <c r="AI106" s="3">
        <v>0.60950000000000004</v>
      </c>
      <c r="AJ106" s="3">
        <v>0.60950000000000004</v>
      </c>
      <c r="AK106" s="2" t="s">
        <v>1155</v>
      </c>
    </row>
    <row r="107" spans="1:37" x14ac:dyDescent="0.3">
      <c r="A107" s="2" t="s">
        <v>1145</v>
      </c>
      <c r="B107" s="2" t="s">
        <v>1495</v>
      </c>
      <c r="C107" s="2" t="s">
        <v>324</v>
      </c>
      <c r="D107" s="2" t="s">
        <v>1580</v>
      </c>
      <c r="E107" s="2" t="s">
        <v>1148</v>
      </c>
      <c r="F107" s="2" t="s">
        <v>1581</v>
      </c>
      <c r="G107" s="2" t="s">
        <v>1581</v>
      </c>
      <c r="H107" s="2" t="s">
        <v>1150</v>
      </c>
      <c r="I107" s="2" t="s">
        <v>1151</v>
      </c>
      <c r="J107" s="2" t="s">
        <v>1152</v>
      </c>
      <c r="K107" s="2">
        <v>1662223</v>
      </c>
      <c r="L107" s="2">
        <v>0</v>
      </c>
      <c r="M107" s="2" t="s">
        <v>1582</v>
      </c>
      <c r="N107" s="2" t="s">
        <v>1583</v>
      </c>
      <c r="O107" s="3">
        <v>2445</v>
      </c>
      <c r="P107" s="3">
        <v>1410</v>
      </c>
      <c r="Q107" s="3">
        <v>214</v>
      </c>
      <c r="R107" s="3">
        <v>209</v>
      </c>
      <c r="S107" s="3">
        <v>127</v>
      </c>
      <c r="T107" s="3">
        <v>317</v>
      </c>
      <c r="U107" s="3">
        <v>168</v>
      </c>
      <c r="V107" s="3">
        <v>1907</v>
      </c>
      <c r="W107" s="3">
        <v>1185</v>
      </c>
      <c r="X107" s="3">
        <v>169</v>
      </c>
      <c r="Y107" s="3">
        <v>144</v>
      </c>
      <c r="Z107" s="3">
        <v>115</v>
      </c>
      <c r="AA107" s="3">
        <v>215</v>
      </c>
      <c r="AB107" s="3">
        <v>79</v>
      </c>
      <c r="AC107" s="3">
        <v>784</v>
      </c>
      <c r="AD107" s="3">
        <v>319</v>
      </c>
      <c r="AE107" s="3">
        <v>447</v>
      </c>
      <c r="AF107" s="3">
        <v>356</v>
      </c>
      <c r="AG107" s="3">
        <v>354</v>
      </c>
      <c r="AH107" s="3">
        <v>0.40689999999999998</v>
      </c>
      <c r="AI107" s="3">
        <v>0.57020000000000004</v>
      </c>
      <c r="AJ107" s="3">
        <v>0.57020000000000004</v>
      </c>
      <c r="AK107" s="2" t="s">
        <v>1155</v>
      </c>
    </row>
    <row r="108" spans="1:37" x14ac:dyDescent="0.3">
      <c r="A108" s="2" t="s">
        <v>1145</v>
      </c>
      <c r="B108" s="2" t="s">
        <v>1495</v>
      </c>
      <c r="C108" s="2" t="s">
        <v>318</v>
      </c>
      <c r="D108" s="2" t="s">
        <v>1584</v>
      </c>
      <c r="E108" s="2" t="s">
        <v>1148</v>
      </c>
      <c r="F108" s="2" t="s">
        <v>1585</v>
      </c>
      <c r="G108" s="2" t="s">
        <v>1585</v>
      </c>
      <c r="H108" s="2" t="s">
        <v>1150</v>
      </c>
      <c r="I108" s="2" t="s">
        <v>1151</v>
      </c>
      <c r="J108" s="2" t="s">
        <v>1152</v>
      </c>
      <c r="K108" s="2">
        <v>1098105</v>
      </c>
      <c r="L108" s="2">
        <v>219357</v>
      </c>
      <c r="M108" s="2" t="s">
        <v>1586</v>
      </c>
      <c r="N108" s="2" t="s">
        <v>1587</v>
      </c>
      <c r="O108" s="3">
        <v>1425</v>
      </c>
      <c r="P108" s="3">
        <v>1048</v>
      </c>
      <c r="Q108" s="3">
        <v>34</v>
      </c>
      <c r="R108" s="3">
        <v>87</v>
      </c>
      <c r="S108" s="3">
        <v>102</v>
      </c>
      <c r="T108" s="3">
        <v>59</v>
      </c>
      <c r="U108" s="3">
        <v>95</v>
      </c>
      <c r="V108" s="3">
        <v>1067</v>
      </c>
      <c r="W108" s="3">
        <v>809</v>
      </c>
      <c r="X108" s="3">
        <v>23</v>
      </c>
      <c r="Y108" s="3">
        <v>65</v>
      </c>
      <c r="Z108" s="3">
        <v>75</v>
      </c>
      <c r="AA108" s="3">
        <v>45</v>
      </c>
      <c r="AB108" s="3">
        <v>50</v>
      </c>
      <c r="AC108" s="3">
        <v>943</v>
      </c>
      <c r="AD108" s="3">
        <v>309</v>
      </c>
      <c r="AE108" s="3">
        <v>620</v>
      </c>
      <c r="AF108" s="3">
        <v>390</v>
      </c>
      <c r="AG108" s="3">
        <v>498</v>
      </c>
      <c r="AH108" s="3">
        <v>0.32769999999999999</v>
      </c>
      <c r="AI108" s="3">
        <v>0.65749999999999997</v>
      </c>
      <c r="AJ108" s="3">
        <v>0.65749999999999997</v>
      </c>
      <c r="AK108" s="2" t="s">
        <v>1155</v>
      </c>
    </row>
    <row r="109" spans="1:37" x14ac:dyDescent="0.3">
      <c r="A109" s="2" t="s">
        <v>1145</v>
      </c>
      <c r="B109" s="2" t="s">
        <v>1495</v>
      </c>
      <c r="C109" s="2" t="s">
        <v>265</v>
      </c>
      <c r="D109" s="2" t="s">
        <v>1588</v>
      </c>
      <c r="E109" s="2" t="s">
        <v>1148</v>
      </c>
      <c r="F109" s="2" t="s">
        <v>1589</v>
      </c>
      <c r="G109" s="2" t="s">
        <v>1589</v>
      </c>
      <c r="H109" s="2" t="s">
        <v>1150</v>
      </c>
      <c r="I109" s="2" t="s">
        <v>1151</v>
      </c>
      <c r="J109" s="2" t="s">
        <v>1152</v>
      </c>
      <c r="K109" s="2">
        <v>1779982</v>
      </c>
      <c r="L109" s="2">
        <v>0</v>
      </c>
      <c r="M109" s="2" t="s">
        <v>1590</v>
      </c>
      <c r="N109" s="2" t="s">
        <v>1591</v>
      </c>
      <c r="O109" s="3">
        <v>1510</v>
      </c>
      <c r="P109" s="3">
        <v>941</v>
      </c>
      <c r="Q109" s="3">
        <v>45</v>
      </c>
      <c r="R109" s="3">
        <v>96</v>
      </c>
      <c r="S109" s="3">
        <v>65</v>
      </c>
      <c r="T109" s="3">
        <v>226</v>
      </c>
      <c r="U109" s="3">
        <v>137</v>
      </c>
      <c r="V109" s="3">
        <v>1171</v>
      </c>
      <c r="W109" s="3">
        <v>800</v>
      </c>
      <c r="X109" s="3">
        <v>40</v>
      </c>
      <c r="Y109" s="3">
        <v>50</v>
      </c>
      <c r="Z109" s="3">
        <v>60</v>
      </c>
      <c r="AA109" s="3">
        <v>152</v>
      </c>
      <c r="AB109" s="3">
        <v>69</v>
      </c>
      <c r="AC109" s="3">
        <v>708</v>
      </c>
      <c r="AD109" s="3">
        <v>342</v>
      </c>
      <c r="AE109" s="3">
        <v>357</v>
      </c>
      <c r="AF109" s="3">
        <v>396</v>
      </c>
      <c r="AG109" s="3">
        <v>249</v>
      </c>
      <c r="AH109" s="3">
        <v>0.48309999999999997</v>
      </c>
      <c r="AI109" s="3">
        <v>0.50419999999999998</v>
      </c>
      <c r="AJ109" s="3">
        <v>0.50419999999999998</v>
      </c>
      <c r="AK109" s="2" t="s">
        <v>1155</v>
      </c>
    </row>
    <row r="110" spans="1:37" x14ac:dyDescent="0.3">
      <c r="A110" s="2" t="s">
        <v>1145</v>
      </c>
      <c r="B110" s="2" t="s">
        <v>1495</v>
      </c>
      <c r="C110" s="2" t="s">
        <v>290</v>
      </c>
      <c r="D110" s="2" t="s">
        <v>1592</v>
      </c>
      <c r="E110" s="2" t="s">
        <v>1148</v>
      </c>
      <c r="F110" s="2" t="s">
        <v>1593</v>
      </c>
      <c r="G110" s="2" t="s">
        <v>1593</v>
      </c>
      <c r="H110" s="2" t="s">
        <v>1150</v>
      </c>
      <c r="I110" s="2" t="s">
        <v>1151</v>
      </c>
      <c r="J110" s="2" t="s">
        <v>1152</v>
      </c>
      <c r="K110" s="2">
        <v>3954726</v>
      </c>
      <c r="L110" s="2">
        <v>161816</v>
      </c>
      <c r="M110" s="2" t="s">
        <v>1594</v>
      </c>
      <c r="N110" s="2" t="s">
        <v>1595</v>
      </c>
      <c r="O110" s="3">
        <v>2269</v>
      </c>
      <c r="P110" s="3">
        <v>1472</v>
      </c>
      <c r="Q110" s="3">
        <v>40</v>
      </c>
      <c r="R110" s="3">
        <v>116</v>
      </c>
      <c r="S110" s="3">
        <v>160</v>
      </c>
      <c r="T110" s="3">
        <v>269</v>
      </c>
      <c r="U110" s="3">
        <v>212</v>
      </c>
      <c r="V110" s="3">
        <v>1739</v>
      </c>
      <c r="W110" s="3">
        <v>1221</v>
      </c>
      <c r="X110" s="3">
        <v>31</v>
      </c>
      <c r="Y110" s="3">
        <v>70</v>
      </c>
      <c r="Z110" s="3">
        <v>131</v>
      </c>
      <c r="AA110" s="3">
        <v>184</v>
      </c>
      <c r="AB110" s="3">
        <v>102</v>
      </c>
      <c r="AC110" s="3">
        <v>1091</v>
      </c>
      <c r="AD110" s="3">
        <v>480</v>
      </c>
      <c r="AE110" s="3">
        <v>591</v>
      </c>
      <c r="AF110" s="3">
        <v>563</v>
      </c>
      <c r="AG110" s="3">
        <v>454</v>
      </c>
      <c r="AH110" s="3">
        <v>0.44</v>
      </c>
      <c r="AI110" s="3">
        <v>0.54169999999999996</v>
      </c>
      <c r="AJ110" s="3">
        <v>0.54169999999999996</v>
      </c>
      <c r="AK110" s="2" t="s">
        <v>1155</v>
      </c>
    </row>
    <row r="111" spans="1:37" x14ac:dyDescent="0.3">
      <c r="A111" s="2" t="s">
        <v>1145</v>
      </c>
      <c r="B111" s="2" t="s">
        <v>1495</v>
      </c>
      <c r="C111" s="2" t="s">
        <v>271</v>
      </c>
      <c r="D111" s="2" t="s">
        <v>1596</v>
      </c>
      <c r="E111" s="2" t="s">
        <v>1148</v>
      </c>
      <c r="F111" s="2" t="s">
        <v>1597</v>
      </c>
      <c r="G111" s="2" t="s">
        <v>1597</v>
      </c>
      <c r="H111" s="2" t="s">
        <v>1150</v>
      </c>
      <c r="I111" s="2" t="s">
        <v>1151</v>
      </c>
      <c r="J111" s="2" t="s">
        <v>1152</v>
      </c>
      <c r="K111" s="2">
        <v>37027428</v>
      </c>
      <c r="L111" s="2">
        <v>0</v>
      </c>
      <c r="M111" s="2" t="s">
        <v>1598</v>
      </c>
      <c r="N111" s="2" t="s">
        <v>1599</v>
      </c>
      <c r="O111" s="3">
        <v>4331</v>
      </c>
      <c r="P111" s="3">
        <v>3526</v>
      </c>
      <c r="Q111" s="3">
        <v>32</v>
      </c>
      <c r="R111" s="3">
        <v>134</v>
      </c>
      <c r="S111" s="3">
        <v>84</v>
      </c>
      <c r="T111" s="3">
        <v>290</v>
      </c>
      <c r="U111" s="3">
        <v>265</v>
      </c>
      <c r="V111" s="3">
        <v>3296</v>
      </c>
      <c r="W111" s="3">
        <v>2787</v>
      </c>
      <c r="X111" s="3">
        <v>20</v>
      </c>
      <c r="Y111" s="3">
        <v>87</v>
      </c>
      <c r="Z111" s="3">
        <v>73</v>
      </c>
      <c r="AA111" s="3">
        <v>185</v>
      </c>
      <c r="AB111" s="3">
        <v>144</v>
      </c>
      <c r="AC111" s="3">
        <v>2120</v>
      </c>
      <c r="AD111" s="3">
        <v>756</v>
      </c>
      <c r="AE111" s="3">
        <v>1326</v>
      </c>
      <c r="AF111" s="3">
        <v>952</v>
      </c>
      <c r="AG111" s="3">
        <v>996</v>
      </c>
      <c r="AH111" s="3">
        <v>0.35659999999999997</v>
      </c>
      <c r="AI111" s="3">
        <v>0.62549999999999994</v>
      </c>
      <c r="AJ111" s="3">
        <v>0.62549999999999994</v>
      </c>
      <c r="AK111" s="2" t="s">
        <v>1155</v>
      </c>
    </row>
    <row r="112" spans="1:37" x14ac:dyDescent="0.3">
      <c r="A112" s="2" t="s">
        <v>1145</v>
      </c>
      <c r="B112" s="2" t="s">
        <v>1495</v>
      </c>
      <c r="C112" s="2" t="s">
        <v>267</v>
      </c>
      <c r="D112" s="2" t="s">
        <v>1600</v>
      </c>
      <c r="E112" s="2" t="s">
        <v>1148</v>
      </c>
      <c r="F112" s="2" t="s">
        <v>1601</v>
      </c>
      <c r="G112" s="2" t="s">
        <v>1601</v>
      </c>
      <c r="H112" s="2" t="s">
        <v>1150</v>
      </c>
      <c r="I112" s="2" t="s">
        <v>1151</v>
      </c>
      <c r="J112" s="2" t="s">
        <v>1152</v>
      </c>
      <c r="K112" s="2">
        <v>283930383</v>
      </c>
      <c r="L112" s="2">
        <v>3950354</v>
      </c>
      <c r="M112" s="2" t="s">
        <v>1602</v>
      </c>
      <c r="N112" s="2" t="s">
        <v>1603</v>
      </c>
      <c r="O112" s="3">
        <v>4230</v>
      </c>
      <c r="P112" s="3">
        <v>3636</v>
      </c>
      <c r="Q112" s="3">
        <v>47</v>
      </c>
      <c r="R112" s="3">
        <v>128</v>
      </c>
      <c r="S112" s="3">
        <v>35</v>
      </c>
      <c r="T112" s="3">
        <v>166</v>
      </c>
      <c r="U112" s="3">
        <v>218</v>
      </c>
      <c r="V112" s="3">
        <v>3185</v>
      </c>
      <c r="W112" s="3">
        <v>2822</v>
      </c>
      <c r="X112" s="3">
        <v>31</v>
      </c>
      <c r="Y112" s="3">
        <v>77</v>
      </c>
      <c r="Z112" s="3">
        <v>27</v>
      </c>
      <c r="AA112" s="3">
        <v>110</v>
      </c>
      <c r="AB112" s="3">
        <v>118</v>
      </c>
      <c r="AC112" s="3">
        <v>1880</v>
      </c>
      <c r="AD112" s="3">
        <v>632</v>
      </c>
      <c r="AE112" s="3">
        <v>1204</v>
      </c>
      <c r="AF112" s="3">
        <v>815</v>
      </c>
      <c r="AG112" s="3">
        <v>920</v>
      </c>
      <c r="AH112" s="3">
        <v>0.3362</v>
      </c>
      <c r="AI112" s="3">
        <v>0.64039999999999997</v>
      </c>
      <c r="AJ112" s="3">
        <v>0.64039999999999997</v>
      </c>
      <c r="AK112" s="2" t="s">
        <v>1155</v>
      </c>
    </row>
    <row r="113" spans="1:37" x14ac:dyDescent="0.3">
      <c r="A113" s="2" t="s">
        <v>1145</v>
      </c>
      <c r="B113" s="2" t="s">
        <v>1495</v>
      </c>
      <c r="C113" s="2" t="s">
        <v>261</v>
      </c>
      <c r="D113" s="2" t="s">
        <v>1604</v>
      </c>
      <c r="E113" s="2" t="s">
        <v>1148</v>
      </c>
      <c r="F113" s="2" t="s">
        <v>1605</v>
      </c>
      <c r="G113" s="2" t="s">
        <v>1605</v>
      </c>
      <c r="H113" s="2" t="s">
        <v>1150</v>
      </c>
      <c r="I113" s="2" t="s">
        <v>1151</v>
      </c>
      <c r="J113" s="2" t="s">
        <v>1152</v>
      </c>
      <c r="K113" s="2">
        <v>1384913608</v>
      </c>
      <c r="L113" s="2">
        <v>0</v>
      </c>
      <c r="M113" s="2" t="s">
        <v>1606</v>
      </c>
      <c r="N113" s="2" t="s">
        <v>1607</v>
      </c>
      <c r="O113" s="3">
        <v>1444</v>
      </c>
      <c r="P113" s="3">
        <v>1199</v>
      </c>
      <c r="Q113" s="3">
        <v>6</v>
      </c>
      <c r="R113" s="3">
        <v>49</v>
      </c>
      <c r="S113" s="3">
        <v>41</v>
      </c>
      <c r="T113" s="3">
        <v>62</v>
      </c>
      <c r="U113" s="3">
        <v>87</v>
      </c>
      <c r="V113" s="3">
        <v>1158</v>
      </c>
      <c r="W113" s="3">
        <v>987</v>
      </c>
      <c r="X113" s="3">
        <v>6</v>
      </c>
      <c r="Y113" s="3">
        <v>29</v>
      </c>
      <c r="Z113" s="3">
        <v>34</v>
      </c>
      <c r="AA113" s="3">
        <v>49</v>
      </c>
      <c r="AB113" s="3">
        <v>53</v>
      </c>
      <c r="AC113" s="3">
        <v>780</v>
      </c>
      <c r="AD113" s="3">
        <v>253</v>
      </c>
      <c r="AE113" s="3">
        <v>505</v>
      </c>
      <c r="AF113" s="3">
        <v>298</v>
      </c>
      <c r="AG113" s="3">
        <v>378</v>
      </c>
      <c r="AH113" s="3">
        <v>0.32440000000000002</v>
      </c>
      <c r="AI113" s="3">
        <v>0.64739999999999998</v>
      </c>
      <c r="AJ113" s="3">
        <v>0.64739999999999998</v>
      </c>
      <c r="AK113" s="2" t="s">
        <v>1155</v>
      </c>
    </row>
    <row r="114" spans="1:37" x14ac:dyDescent="0.3">
      <c r="A114" s="2" t="s">
        <v>1145</v>
      </c>
      <c r="B114" s="2" t="s">
        <v>1495</v>
      </c>
      <c r="C114" s="2" t="s">
        <v>259</v>
      </c>
      <c r="D114" s="2" t="s">
        <v>1608</v>
      </c>
      <c r="E114" s="2" t="s">
        <v>1148</v>
      </c>
      <c r="F114" s="2" t="s">
        <v>1609</v>
      </c>
      <c r="G114" s="2" t="s">
        <v>1609</v>
      </c>
      <c r="H114" s="2" t="s">
        <v>1150</v>
      </c>
      <c r="I114" s="2" t="s">
        <v>1151</v>
      </c>
      <c r="J114" s="2" t="s">
        <v>1152</v>
      </c>
      <c r="K114" s="2">
        <v>46658823</v>
      </c>
      <c r="L114" s="2">
        <v>120364</v>
      </c>
      <c r="M114" s="2" t="s">
        <v>1610</v>
      </c>
      <c r="N114" s="2" t="s">
        <v>1611</v>
      </c>
      <c r="O114" s="3">
        <v>3527</v>
      </c>
      <c r="P114" s="3">
        <v>3008</v>
      </c>
      <c r="Q114" s="3">
        <v>32</v>
      </c>
      <c r="R114" s="3">
        <v>77</v>
      </c>
      <c r="S114" s="3">
        <v>87</v>
      </c>
      <c r="T114" s="3">
        <v>155</v>
      </c>
      <c r="U114" s="3">
        <v>168</v>
      </c>
      <c r="V114" s="3">
        <v>2818</v>
      </c>
      <c r="W114" s="3">
        <v>2480</v>
      </c>
      <c r="X114" s="3">
        <v>22</v>
      </c>
      <c r="Y114" s="3">
        <v>55</v>
      </c>
      <c r="Z114" s="3">
        <v>66</v>
      </c>
      <c r="AA114" s="3">
        <v>100</v>
      </c>
      <c r="AB114" s="3">
        <v>95</v>
      </c>
      <c r="AC114" s="3">
        <v>2106</v>
      </c>
      <c r="AD114" s="3">
        <v>1087</v>
      </c>
      <c r="AE114" s="3">
        <v>978</v>
      </c>
      <c r="AF114" s="3">
        <v>1123</v>
      </c>
      <c r="AG114" s="3">
        <v>822</v>
      </c>
      <c r="AH114" s="3">
        <v>0.5161</v>
      </c>
      <c r="AI114" s="3">
        <v>0.46439999999999998</v>
      </c>
      <c r="AJ114" s="3">
        <v>2.5160999999999998</v>
      </c>
      <c r="AK114" s="2" t="s">
        <v>1155</v>
      </c>
    </row>
    <row r="115" spans="1:37" x14ac:dyDescent="0.3">
      <c r="A115" s="2" t="s">
        <v>1145</v>
      </c>
      <c r="B115" s="2" t="s">
        <v>1495</v>
      </c>
      <c r="C115" s="2" t="s">
        <v>298</v>
      </c>
      <c r="D115" s="2" t="s">
        <v>1612</v>
      </c>
      <c r="E115" s="2" t="s">
        <v>1148</v>
      </c>
      <c r="F115" s="2" t="s">
        <v>1613</v>
      </c>
      <c r="G115" s="2" t="s">
        <v>1613</v>
      </c>
      <c r="H115" s="2" t="s">
        <v>1150</v>
      </c>
      <c r="I115" s="2" t="s">
        <v>1151</v>
      </c>
      <c r="J115" s="2" t="s">
        <v>1152</v>
      </c>
      <c r="K115" s="2">
        <v>6867069</v>
      </c>
      <c r="L115" s="2">
        <v>104859</v>
      </c>
      <c r="M115" s="2" t="s">
        <v>1614</v>
      </c>
      <c r="N115" s="2" t="s">
        <v>1615</v>
      </c>
      <c r="O115" s="3">
        <v>1577</v>
      </c>
      <c r="P115" s="3">
        <v>1122</v>
      </c>
      <c r="Q115" s="3">
        <v>60</v>
      </c>
      <c r="R115" s="3">
        <v>52</v>
      </c>
      <c r="S115" s="3">
        <v>143</v>
      </c>
      <c r="T115" s="3">
        <v>128</v>
      </c>
      <c r="U115" s="3">
        <v>72</v>
      </c>
      <c r="V115" s="3">
        <v>1459</v>
      </c>
      <c r="W115" s="3">
        <v>1058</v>
      </c>
      <c r="X115" s="3">
        <v>52</v>
      </c>
      <c r="Y115" s="3">
        <v>49</v>
      </c>
      <c r="Z115" s="3">
        <v>129</v>
      </c>
      <c r="AA115" s="3">
        <v>119</v>
      </c>
      <c r="AB115" s="3">
        <v>52</v>
      </c>
      <c r="AC115" s="3">
        <v>282</v>
      </c>
      <c r="AD115" s="3">
        <v>192</v>
      </c>
      <c r="AE115" s="3">
        <v>77</v>
      </c>
      <c r="AF115" s="3">
        <v>177</v>
      </c>
      <c r="AG115" s="3">
        <v>69</v>
      </c>
      <c r="AH115" s="3">
        <v>0.68089999999999995</v>
      </c>
      <c r="AI115" s="3">
        <v>0.27300000000000002</v>
      </c>
      <c r="AJ115" s="3">
        <v>2.6808999999999998</v>
      </c>
      <c r="AK115" s="2" t="s">
        <v>1155</v>
      </c>
    </row>
    <row r="116" spans="1:37" x14ac:dyDescent="0.3">
      <c r="A116" s="2" t="s">
        <v>1145</v>
      </c>
      <c r="B116" s="2" t="s">
        <v>1495</v>
      </c>
      <c r="C116" s="2" t="s">
        <v>300</v>
      </c>
      <c r="D116" s="2" t="s">
        <v>1616</v>
      </c>
      <c r="E116" s="2" t="s">
        <v>1148</v>
      </c>
      <c r="F116" s="2" t="s">
        <v>1617</v>
      </c>
      <c r="G116" s="2" t="s">
        <v>1617</v>
      </c>
      <c r="H116" s="2" t="s">
        <v>1150</v>
      </c>
      <c r="I116" s="2" t="s">
        <v>1151</v>
      </c>
      <c r="J116" s="2" t="s">
        <v>1152</v>
      </c>
      <c r="K116" s="2">
        <v>21311270</v>
      </c>
      <c r="L116" s="2">
        <v>120744</v>
      </c>
      <c r="M116" s="2" t="s">
        <v>1618</v>
      </c>
      <c r="N116" s="2" t="s">
        <v>1619</v>
      </c>
      <c r="O116" s="3">
        <v>1605</v>
      </c>
      <c r="P116" s="3">
        <v>1257</v>
      </c>
      <c r="Q116" s="3">
        <v>36</v>
      </c>
      <c r="R116" s="3">
        <v>73</v>
      </c>
      <c r="S116" s="3">
        <v>20</v>
      </c>
      <c r="T116" s="3">
        <v>136</v>
      </c>
      <c r="U116" s="3">
        <v>83</v>
      </c>
      <c r="V116" s="3">
        <v>1330</v>
      </c>
      <c r="W116" s="3">
        <v>1066</v>
      </c>
      <c r="X116" s="3">
        <v>32</v>
      </c>
      <c r="Y116" s="3">
        <v>42</v>
      </c>
      <c r="Z116" s="3">
        <v>16</v>
      </c>
      <c r="AA116" s="3">
        <v>118</v>
      </c>
      <c r="AB116" s="3">
        <v>56</v>
      </c>
      <c r="AC116" s="3">
        <v>558</v>
      </c>
      <c r="AD116" s="3">
        <v>303</v>
      </c>
      <c r="AE116" s="3">
        <v>239</v>
      </c>
      <c r="AF116" s="3">
        <v>304</v>
      </c>
      <c r="AG116" s="3">
        <v>192</v>
      </c>
      <c r="AH116" s="3">
        <v>0.54300000000000004</v>
      </c>
      <c r="AI116" s="3">
        <v>0.42830000000000001</v>
      </c>
      <c r="AJ116" s="3">
        <v>2.5430000000000001</v>
      </c>
      <c r="AK116" s="2" t="s">
        <v>1155</v>
      </c>
    </row>
    <row r="117" spans="1:37" x14ac:dyDescent="0.3">
      <c r="A117" s="2" t="s">
        <v>1145</v>
      </c>
      <c r="B117" s="2" t="s">
        <v>1495</v>
      </c>
      <c r="C117" s="2" t="s">
        <v>308</v>
      </c>
      <c r="D117" s="2" t="s">
        <v>1620</v>
      </c>
      <c r="E117" s="2" t="s">
        <v>1148</v>
      </c>
      <c r="F117" s="2" t="s">
        <v>1621</v>
      </c>
      <c r="G117" s="2" t="s">
        <v>1621</v>
      </c>
      <c r="H117" s="2" t="s">
        <v>1150</v>
      </c>
      <c r="I117" s="2" t="s">
        <v>1151</v>
      </c>
      <c r="J117" s="2" t="s">
        <v>1152</v>
      </c>
      <c r="K117" s="2">
        <v>2387132</v>
      </c>
      <c r="L117" s="2">
        <v>0</v>
      </c>
      <c r="M117" s="2" t="s">
        <v>1622</v>
      </c>
      <c r="N117" s="2" t="s">
        <v>1623</v>
      </c>
      <c r="O117" s="3">
        <v>524</v>
      </c>
      <c r="P117" s="3">
        <v>354</v>
      </c>
      <c r="Q117" s="3">
        <v>21</v>
      </c>
      <c r="R117" s="3">
        <v>54</v>
      </c>
      <c r="S117" s="3">
        <v>15</v>
      </c>
      <c r="T117" s="3">
        <v>37</v>
      </c>
      <c r="U117" s="3">
        <v>43</v>
      </c>
      <c r="V117" s="3">
        <v>405</v>
      </c>
      <c r="W117" s="3">
        <v>290</v>
      </c>
      <c r="X117" s="3">
        <v>13</v>
      </c>
      <c r="Y117" s="3">
        <v>35</v>
      </c>
      <c r="Z117" s="3">
        <v>13</v>
      </c>
      <c r="AA117" s="3">
        <v>32</v>
      </c>
      <c r="AB117" s="3">
        <v>22</v>
      </c>
      <c r="AC117" s="3">
        <v>245</v>
      </c>
      <c r="AD117" s="3">
        <v>66</v>
      </c>
      <c r="AE117" s="3">
        <v>168</v>
      </c>
      <c r="AF117" s="3">
        <v>98</v>
      </c>
      <c r="AG117" s="3">
        <v>125</v>
      </c>
      <c r="AH117" s="3">
        <v>0.26939999999999997</v>
      </c>
      <c r="AI117" s="3">
        <v>0.68569999999999998</v>
      </c>
      <c r="AJ117" s="3">
        <v>0.68569999999999998</v>
      </c>
      <c r="AK117" s="2" t="s">
        <v>1155</v>
      </c>
    </row>
    <row r="118" spans="1:37" x14ac:dyDescent="0.3">
      <c r="A118" s="2" t="s">
        <v>1145</v>
      </c>
      <c r="B118" s="2" t="s">
        <v>1495</v>
      </c>
      <c r="C118" s="2" t="s">
        <v>296</v>
      </c>
      <c r="D118" s="2" t="s">
        <v>1624</v>
      </c>
      <c r="E118" s="2" t="s">
        <v>1148</v>
      </c>
      <c r="F118" s="2" t="s">
        <v>1625</v>
      </c>
      <c r="G118" s="2" t="s">
        <v>1625</v>
      </c>
      <c r="H118" s="2" t="s">
        <v>1150</v>
      </c>
      <c r="I118" s="2" t="s">
        <v>1151</v>
      </c>
      <c r="J118" s="2" t="s">
        <v>1152</v>
      </c>
      <c r="K118" s="2">
        <v>25031988</v>
      </c>
      <c r="L118" s="2">
        <v>13179653</v>
      </c>
      <c r="M118" s="2" t="s">
        <v>1626</v>
      </c>
      <c r="N118" s="2" t="s">
        <v>1627</v>
      </c>
      <c r="O118" s="3">
        <v>824</v>
      </c>
      <c r="P118" s="3">
        <v>611</v>
      </c>
      <c r="Q118" s="3">
        <v>14</v>
      </c>
      <c r="R118" s="3">
        <v>27</v>
      </c>
      <c r="S118" s="3">
        <v>20</v>
      </c>
      <c r="T118" s="3">
        <v>94</v>
      </c>
      <c r="U118" s="3">
        <v>58</v>
      </c>
      <c r="V118" s="3">
        <v>666</v>
      </c>
      <c r="W118" s="3">
        <v>504</v>
      </c>
      <c r="X118" s="3">
        <v>14</v>
      </c>
      <c r="Y118" s="3">
        <v>23</v>
      </c>
      <c r="Z118" s="3">
        <v>20</v>
      </c>
      <c r="AA118" s="3">
        <v>78</v>
      </c>
      <c r="AB118" s="3">
        <v>27</v>
      </c>
      <c r="AC118" s="3">
        <v>468</v>
      </c>
      <c r="AD118" s="3">
        <v>182</v>
      </c>
      <c r="AE118" s="3">
        <v>276</v>
      </c>
      <c r="AF118" s="3">
        <v>212</v>
      </c>
      <c r="AG118" s="3">
        <v>204</v>
      </c>
      <c r="AH118" s="3">
        <v>0.38890000000000002</v>
      </c>
      <c r="AI118" s="3">
        <v>0.5897</v>
      </c>
      <c r="AJ118" s="3">
        <v>0.5897</v>
      </c>
      <c r="AK118" s="2" t="s">
        <v>1155</v>
      </c>
    </row>
    <row r="119" spans="1:37" x14ac:dyDescent="0.3">
      <c r="A119" s="2" t="s">
        <v>1145</v>
      </c>
      <c r="B119" s="2" t="s">
        <v>1495</v>
      </c>
      <c r="C119" s="2" t="s">
        <v>302</v>
      </c>
      <c r="D119" s="2" t="s">
        <v>1628</v>
      </c>
      <c r="E119" s="2" t="s">
        <v>1148</v>
      </c>
      <c r="F119" s="2" t="s">
        <v>1629</v>
      </c>
      <c r="G119" s="2" t="s">
        <v>1629</v>
      </c>
      <c r="H119" s="2" t="s">
        <v>1150</v>
      </c>
      <c r="I119" s="2" t="s">
        <v>1151</v>
      </c>
      <c r="J119" s="2" t="s">
        <v>1152</v>
      </c>
      <c r="K119" s="2">
        <v>2229783</v>
      </c>
      <c r="L119" s="2">
        <v>43434</v>
      </c>
      <c r="M119" s="2" t="s">
        <v>1630</v>
      </c>
      <c r="N119" s="2" t="s">
        <v>1631</v>
      </c>
      <c r="O119" s="3">
        <v>3192</v>
      </c>
      <c r="P119" s="3">
        <v>2084</v>
      </c>
      <c r="Q119" s="3">
        <v>172</v>
      </c>
      <c r="R119" s="3">
        <v>253</v>
      </c>
      <c r="S119" s="3">
        <v>137</v>
      </c>
      <c r="T119" s="3">
        <v>283</v>
      </c>
      <c r="U119" s="3">
        <v>263</v>
      </c>
      <c r="V119" s="3">
        <v>2315</v>
      </c>
      <c r="W119" s="3">
        <v>1627</v>
      </c>
      <c r="X119" s="3">
        <v>124</v>
      </c>
      <c r="Y119" s="3">
        <v>144</v>
      </c>
      <c r="Z119" s="3">
        <v>108</v>
      </c>
      <c r="AA119" s="3">
        <v>193</v>
      </c>
      <c r="AB119" s="3">
        <v>119</v>
      </c>
      <c r="AC119" s="3">
        <v>1634</v>
      </c>
      <c r="AD119" s="3">
        <v>683</v>
      </c>
      <c r="AE119" s="3">
        <v>927</v>
      </c>
      <c r="AF119" s="3">
        <v>850</v>
      </c>
      <c r="AG119" s="3">
        <v>662</v>
      </c>
      <c r="AH119" s="3">
        <v>0.41799999999999998</v>
      </c>
      <c r="AI119" s="3">
        <v>0.56730000000000003</v>
      </c>
      <c r="AJ119" s="3">
        <v>0.56730000000000003</v>
      </c>
      <c r="AK119" s="2" t="s">
        <v>1155</v>
      </c>
    </row>
    <row r="120" spans="1:37" x14ac:dyDescent="0.3">
      <c r="A120" s="2" t="s">
        <v>1145</v>
      </c>
      <c r="B120" s="2" t="s">
        <v>1495</v>
      </c>
      <c r="C120" s="2" t="s">
        <v>288</v>
      </c>
      <c r="D120" s="2" t="s">
        <v>1632</v>
      </c>
      <c r="E120" s="2" t="s">
        <v>1148</v>
      </c>
      <c r="F120" s="2" t="s">
        <v>1633</v>
      </c>
      <c r="G120" s="2" t="s">
        <v>1633</v>
      </c>
      <c r="H120" s="2" t="s">
        <v>1150</v>
      </c>
      <c r="I120" s="2" t="s">
        <v>1151</v>
      </c>
      <c r="J120" s="2" t="s">
        <v>1152</v>
      </c>
      <c r="K120" s="2">
        <v>3600887021</v>
      </c>
      <c r="L120" s="2">
        <v>70581937</v>
      </c>
      <c r="M120" s="2" t="s">
        <v>1634</v>
      </c>
      <c r="N120" s="2" t="s">
        <v>1635</v>
      </c>
      <c r="O120" s="3">
        <v>1967</v>
      </c>
      <c r="P120" s="3">
        <v>1694</v>
      </c>
      <c r="Q120" s="3">
        <v>27</v>
      </c>
      <c r="R120" s="3">
        <v>46</v>
      </c>
      <c r="S120" s="3">
        <v>29</v>
      </c>
      <c r="T120" s="3">
        <v>76</v>
      </c>
      <c r="U120" s="3">
        <v>95</v>
      </c>
      <c r="V120" s="3">
        <v>1530</v>
      </c>
      <c r="W120" s="3">
        <v>1354</v>
      </c>
      <c r="X120" s="3">
        <v>10</v>
      </c>
      <c r="Y120" s="3">
        <v>28</v>
      </c>
      <c r="Z120" s="3">
        <v>21</v>
      </c>
      <c r="AA120" s="3">
        <v>57</v>
      </c>
      <c r="AB120" s="3">
        <v>60</v>
      </c>
      <c r="AC120" s="3">
        <v>1236</v>
      </c>
      <c r="AD120" s="3">
        <v>705</v>
      </c>
      <c r="AE120" s="3">
        <v>475</v>
      </c>
      <c r="AF120" s="3">
        <v>758</v>
      </c>
      <c r="AG120" s="3">
        <v>369</v>
      </c>
      <c r="AH120" s="3">
        <v>0.57040000000000002</v>
      </c>
      <c r="AI120" s="3">
        <v>0.38429999999999997</v>
      </c>
      <c r="AJ120" s="3">
        <v>2.5703999999999998</v>
      </c>
      <c r="AK120" s="2" t="s">
        <v>1155</v>
      </c>
    </row>
    <row r="121" spans="1:37" x14ac:dyDescent="0.3">
      <c r="A121" s="2" t="s">
        <v>1145</v>
      </c>
      <c r="B121" s="2" t="s">
        <v>1495</v>
      </c>
      <c r="C121" s="2" t="s">
        <v>282</v>
      </c>
      <c r="D121" s="2" t="s">
        <v>1636</v>
      </c>
      <c r="E121" s="2" t="s">
        <v>1148</v>
      </c>
      <c r="F121" s="2" t="s">
        <v>1637</v>
      </c>
      <c r="G121" s="2" t="s">
        <v>1637</v>
      </c>
      <c r="H121" s="2" t="s">
        <v>1150</v>
      </c>
      <c r="I121" s="2" t="s">
        <v>1151</v>
      </c>
      <c r="J121" s="2" t="s">
        <v>1152</v>
      </c>
      <c r="K121" s="2">
        <v>48356495</v>
      </c>
      <c r="L121" s="2">
        <v>11980222</v>
      </c>
      <c r="M121" s="2" t="s">
        <v>1638</v>
      </c>
      <c r="N121" s="2" t="s">
        <v>1639</v>
      </c>
      <c r="O121" s="3">
        <v>4873</v>
      </c>
      <c r="P121" s="3">
        <v>4004</v>
      </c>
      <c r="Q121" s="3">
        <v>57</v>
      </c>
      <c r="R121" s="3">
        <v>150</v>
      </c>
      <c r="S121" s="3">
        <v>88</v>
      </c>
      <c r="T121" s="3">
        <v>298</v>
      </c>
      <c r="U121" s="3">
        <v>276</v>
      </c>
      <c r="V121" s="3">
        <v>3745</v>
      </c>
      <c r="W121" s="3">
        <v>3174</v>
      </c>
      <c r="X121" s="3">
        <v>44</v>
      </c>
      <c r="Y121" s="3">
        <v>98</v>
      </c>
      <c r="Z121" s="3">
        <v>69</v>
      </c>
      <c r="AA121" s="3">
        <v>221</v>
      </c>
      <c r="AB121" s="3">
        <v>139</v>
      </c>
      <c r="AC121" s="3">
        <v>2541</v>
      </c>
      <c r="AD121" s="3">
        <v>1098</v>
      </c>
      <c r="AE121" s="3">
        <v>1384</v>
      </c>
      <c r="AF121" s="3">
        <v>1233</v>
      </c>
      <c r="AG121" s="3">
        <v>1120</v>
      </c>
      <c r="AH121" s="3">
        <v>0.43209999999999998</v>
      </c>
      <c r="AI121" s="3">
        <v>0.54469999999999996</v>
      </c>
      <c r="AJ121" s="3">
        <v>0.54469999999999996</v>
      </c>
      <c r="AK121" s="2" t="s">
        <v>1155</v>
      </c>
    </row>
    <row r="122" spans="1:37" x14ac:dyDescent="0.3">
      <c r="A122" s="2" t="s">
        <v>1145</v>
      </c>
      <c r="B122" s="2" t="s">
        <v>1495</v>
      </c>
      <c r="C122" s="2" t="s">
        <v>354</v>
      </c>
      <c r="D122" s="2" t="s">
        <v>1640</v>
      </c>
      <c r="E122" s="2" t="s">
        <v>1148</v>
      </c>
      <c r="F122" s="2" t="s">
        <v>1641</v>
      </c>
      <c r="G122" s="2" t="s">
        <v>1641</v>
      </c>
      <c r="H122" s="2" t="s">
        <v>1150</v>
      </c>
      <c r="I122" s="2" t="s">
        <v>1151</v>
      </c>
      <c r="J122" s="2" t="s">
        <v>1152</v>
      </c>
      <c r="K122" s="2">
        <v>41493592</v>
      </c>
      <c r="L122" s="2">
        <v>17438544</v>
      </c>
      <c r="M122" s="2" t="s">
        <v>1642</v>
      </c>
      <c r="N122" s="2" t="s">
        <v>1643</v>
      </c>
      <c r="O122" s="3">
        <v>3820</v>
      </c>
      <c r="P122" s="3">
        <v>3015</v>
      </c>
      <c r="Q122" s="3">
        <v>100</v>
      </c>
      <c r="R122" s="3">
        <v>179</v>
      </c>
      <c r="S122" s="3">
        <v>76</v>
      </c>
      <c r="T122" s="3">
        <v>231</v>
      </c>
      <c r="U122" s="3">
        <v>219</v>
      </c>
      <c r="V122" s="3">
        <v>2668</v>
      </c>
      <c r="W122" s="3">
        <v>2181</v>
      </c>
      <c r="X122" s="3">
        <v>60</v>
      </c>
      <c r="Y122" s="3">
        <v>112</v>
      </c>
      <c r="Z122" s="3">
        <v>60</v>
      </c>
      <c r="AA122" s="3">
        <v>147</v>
      </c>
      <c r="AB122" s="3">
        <v>108</v>
      </c>
      <c r="AC122" s="3">
        <v>1595</v>
      </c>
      <c r="AD122" s="3">
        <v>314</v>
      </c>
      <c r="AE122" s="3">
        <v>1262</v>
      </c>
      <c r="AF122" s="3">
        <v>572</v>
      </c>
      <c r="AG122" s="3">
        <v>833</v>
      </c>
      <c r="AH122" s="3">
        <v>0.19689999999999999</v>
      </c>
      <c r="AI122" s="3">
        <v>0.79120000000000001</v>
      </c>
      <c r="AJ122" s="3">
        <v>0.79120000000000001</v>
      </c>
      <c r="AK122" s="2" t="s">
        <v>1155</v>
      </c>
    </row>
    <row r="123" spans="1:37" x14ac:dyDescent="0.3">
      <c r="A123" s="2" t="s">
        <v>1145</v>
      </c>
      <c r="B123" s="2" t="s">
        <v>1495</v>
      </c>
      <c r="C123" s="2" t="s">
        <v>322</v>
      </c>
      <c r="D123" s="2" t="s">
        <v>1644</v>
      </c>
      <c r="E123" s="2" t="s">
        <v>1148</v>
      </c>
      <c r="F123" s="2" t="s">
        <v>1645</v>
      </c>
      <c r="G123" s="2" t="s">
        <v>1645</v>
      </c>
      <c r="H123" s="2" t="s">
        <v>1150</v>
      </c>
      <c r="I123" s="2" t="s">
        <v>1151</v>
      </c>
      <c r="J123" s="2" t="s">
        <v>1152</v>
      </c>
      <c r="K123" s="2">
        <v>1320848</v>
      </c>
      <c r="L123" s="2">
        <v>0</v>
      </c>
      <c r="M123" s="2" t="s">
        <v>1646</v>
      </c>
      <c r="N123" s="2" t="s">
        <v>1647</v>
      </c>
      <c r="O123" s="3">
        <v>2910</v>
      </c>
      <c r="P123" s="3">
        <v>1436</v>
      </c>
      <c r="Q123" s="3">
        <v>340</v>
      </c>
      <c r="R123" s="3">
        <v>241</v>
      </c>
      <c r="S123" s="3">
        <v>155</v>
      </c>
      <c r="T123" s="3">
        <v>484</v>
      </c>
      <c r="U123" s="3">
        <v>254</v>
      </c>
      <c r="V123" s="3">
        <v>2171</v>
      </c>
      <c r="W123" s="3">
        <v>1158</v>
      </c>
      <c r="X123" s="3">
        <v>263</v>
      </c>
      <c r="Y123" s="3">
        <v>142</v>
      </c>
      <c r="Z123" s="3">
        <v>126</v>
      </c>
      <c r="AA123" s="3">
        <v>344</v>
      </c>
      <c r="AB123" s="3">
        <v>138</v>
      </c>
      <c r="AC123" s="3">
        <v>962</v>
      </c>
      <c r="AD123" s="3">
        <v>474</v>
      </c>
      <c r="AE123" s="3">
        <v>458</v>
      </c>
      <c r="AF123" s="3">
        <v>504</v>
      </c>
      <c r="AG123" s="3">
        <v>341</v>
      </c>
      <c r="AH123" s="3">
        <v>0.49270000000000003</v>
      </c>
      <c r="AI123" s="3">
        <v>0.47610000000000002</v>
      </c>
      <c r="AJ123" s="3">
        <v>2.4927000000000001</v>
      </c>
      <c r="AK123" s="2" t="s">
        <v>1155</v>
      </c>
    </row>
    <row r="124" spans="1:37" x14ac:dyDescent="0.3">
      <c r="A124" s="2" t="s">
        <v>1145</v>
      </c>
      <c r="B124" s="2" t="s">
        <v>1495</v>
      </c>
      <c r="C124" s="2" t="s">
        <v>292</v>
      </c>
      <c r="D124" s="2" t="s">
        <v>1648</v>
      </c>
      <c r="E124" s="2" t="s">
        <v>1148</v>
      </c>
      <c r="F124" s="2" t="s">
        <v>1649</v>
      </c>
      <c r="G124" s="2" t="s">
        <v>1649</v>
      </c>
      <c r="H124" s="2" t="s">
        <v>1150</v>
      </c>
      <c r="I124" s="2" t="s">
        <v>1151</v>
      </c>
      <c r="J124" s="2" t="s">
        <v>1152</v>
      </c>
      <c r="K124" s="2">
        <v>724195106</v>
      </c>
      <c r="L124" s="2">
        <v>96359</v>
      </c>
      <c r="M124" s="2" t="s">
        <v>1650</v>
      </c>
      <c r="N124" s="2" t="s">
        <v>1651</v>
      </c>
      <c r="O124" s="3">
        <v>1816</v>
      </c>
      <c r="P124" s="3">
        <v>1605</v>
      </c>
      <c r="Q124" s="3">
        <v>5</v>
      </c>
      <c r="R124" s="3">
        <v>48</v>
      </c>
      <c r="S124" s="3">
        <v>14</v>
      </c>
      <c r="T124" s="3">
        <v>68</v>
      </c>
      <c r="U124" s="3">
        <v>76</v>
      </c>
      <c r="V124" s="3">
        <v>1388</v>
      </c>
      <c r="W124" s="3">
        <v>1237</v>
      </c>
      <c r="X124" s="3">
        <v>4</v>
      </c>
      <c r="Y124" s="3">
        <v>35</v>
      </c>
      <c r="Z124" s="3">
        <v>14</v>
      </c>
      <c r="AA124" s="3">
        <v>53</v>
      </c>
      <c r="AB124" s="3">
        <v>45</v>
      </c>
      <c r="AC124" s="3">
        <v>1196</v>
      </c>
      <c r="AD124" s="3">
        <v>781</v>
      </c>
      <c r="AE124" s="3">
        <v>372</v>
      </c>
      <c r="AF124" s="3">
        <v>793</v>
      </c>
      <c r="AG124" s="3">
        <v>277</v>
      </c>
      <c r="AH124" s="3">
        <v>0.65300000000000002</v>
      </c>
      <c r="AI124" s="3">
        <v>0.311</v>
      </c>
      <c r="AJ124" s="3">
        <v>2.653</v>
      </c>
      <c r="AK124" s="2" t="s">
        <v>1155</v>
      </c>
    </row>
    <row r="125" spans="1:37" x14ac:dyDescent="0.3">
      <c r="A125" s="2" t="s">
        <v>1145</v>
      </c>
      <c r="B125" s="2" t="s">
        <v>1495</v>
      </c>
      <c r="C125" s="2" t="s">
        <v>263</v>
      </c>
      <c r="D125" s="2" t="s">
        <v>1652</v>
      </c>
      <c r="E125" s="2" t="s">
        <v>1148</v>
      </c>
      <c r="F125" s="2" t="s">
        <v>1653</v>
      </c>
      <c r="G125" s="2" t="s">
        <v>1653</v>
      </c>
      <c r="H125" s="2" t="s">
        <v>1150</v>
      </c>
      <c r="I125" s="2" t="s">
        <v>1151</v>
      </c>
      <c r="J125" s="2" t="s">
        <v>1152</v>
      </c>
      <c r="K125" s="2">
        <v>71648518</v>
      </c>
      <c r="L125" s="2">
        <v>79341</v>
      </c>
      <c r="M125" s="2" t="s">
        <v>1654</v>
      </c>
      <c r="N125" s="2" t="s">
        <v>1655</v>
      </c>
      <c r="O125" s="3">
        <v>1578</v>
      </c>
      <c r="P125" s="3">
        <v>1360</v>
      </c>
      <c r="Q125" s="3">
        <v>13</v>
      </c>
      <c r="R125" s="3">
        <v>38</v>
      </c>
      <c r="S125" s="3">
        <v>10</v>
      </c>
      <c r="T125" s="3">
        <v>45</v>
      </c>
      <c r="U125" s="3">
        <v>112</v>
      </c>
      <c r="V125" s="3">
        <v>1223</v>
      </c>
      <c r="W125" s="3">
        <v>1079</v>
      </c>
      <c r="X125" s="3">
        <v>13</v>
      </c>
      <c r="Y125" s="3">
        <v>29</v>
      </c>
      <c r="Z125" s="3">
        <v>9</v>
      </c>
      <c r="AA125" s="3">
        <v>31</v>
      </c>
      <c r="AB125" s="3">
        <v>62</v>
      </c>
      <c r="AC125" s="3">
        <v>848</v>
      </c>
      <c r="AD125" s="3">
        <v>495</v>
      </c>
      <c r="AE125" s="3">
        <v>314</v>
      </c>
      <c r="AF125" s="3">
        <v>525</v>
      </c>
      <c r="AG125" s="3">
        <v>257</v>
      </c>
      <c r="AH125" s="3">
        <v>0.5837</v>
      </c>
      <c r="AI125" s="3">
        <v>0.37030000000000002</v>
      </c>
      <c r="AJ125" s="3">
        <v>2.5836999999999999</v>
      </c>
      <c r="AK125" s="2" t="s">
        <v>1155</v>
      </c>
    </row>
    <row r="126" spans="1:37" x14ac:dyDescent="0.3">
      <c r="A126" s="2" t="s">
        <v>1145</v>
      </c>
      <c r="B126" s="2" t="s">
        <v>1495</v>
      </c>
      <c r="C126" s="2" t="s">
        <v>369</v>
      </c>
      <c r="D126" s="2" t="s">
        <v>1656</v>
      </c>
      <c r="E126" s="2" t="s">
        <v>1148</v>
      </c>
      <c r="F126" s="2" t="s">
        <v>1657</v>
      </c>
      <c r="G126" s="2" t="s">
        <v>1657</v>
      </c>
      <c r="H126" s="2" t="s">
        <v>1150</v>
      </c>
      <c r="I126" s="2" t="s">
        <v>1151</v>
      </c>
      <c r="J126" s="2" t="s">
        <v>1152</v>
      </c>
      <c r="K126" s="2">
        <v>8755723239</v>
      </c>
      <c r="L126" s="2">
        <v>132453771</v>
      </c>
      <c r="M126" s="2" t="s">
        <v>1658</v>
      </c>
      <c r="N126" s="2" t="s">
        <v>1659</v>
      </c>
      <c r="O126" s="3">
        <v>1438</v>
      </c>
      <c r="P126" s="3">
        <v>1271</v>
      </c>
      <c r="Q126" s="3">
        <v>10</v>
      </c>
      <c r="R126" s="3">
        <v>44</v>
      </c>
      <c r="S126" s="3">
        <v>10</v>
      </c>
      <c r="T126" s="3">
        <v>57</v>
      </c>
      <c r="U126" s="3">
        <v>46</v>
      </c>
      <c r="V126" s="3">
        <v>1054</v>
      </c>
      <c r="W126" s="3">
        <v>954</v>
      </c>
      <c r="X126" s="3">
        <v>10</v>
      </c>
      <c r="Y126" s="3">
        <v>26</v>
      </c>
      <c r="Z126" s="3">
        <v>8</v>
      </c>
      <c r="AA126" s="3">
        <v>29</v>
      </c>
      <c r="AB126" s="3">
        <v>27</v>
      </c>
      <c r="AC126" s="3">
        <v>764</v>
      </c>
      <c r="AD126" s="3">
        <v>127</v>
      </c>
      <c r="AE126" s="3">
        <v>621</v>
      </c>
      <c r="AF126" s="3">
        <v>221</v>
      </c>
      <c r="AG126" s="3">
        <v>436</v>
      </c>
      <c r="AH126" s="3">
        <v>0.16619999999999999</v>
      </c>
      <c r="AI126" s="3">
        <v>0.81279999999999997</v>
      </c>
      <c r="AJ126" s="3">
        <v>0.81279999999999997</v>
      </c>
      <c r="AK126" s="2" t="s">
        <v>1155</v>
      </c>
    </row>
    <row r="127" spans="1:37" x14ac:dyDescent="0.3">
      <c r="A127" s="2" t="s">
        <v>1145</v>
      </c>
      <c r="B127" s="2" t="s">
        <v>1660</v>
      </c>
      <c r="C127" s="2" t="s">
        <v>124</v>
      </c>
      <c r="D127" s="2" t="s">
        <v>1661</v>
      </c>
      <c r="E127" s="2" t="s">
        <v>1148</v>
      </c>
      <c r="F127" s="2" t="s">
        <v>1662</v>
      </c>
      <c r="G127" s="2" t="s">
        <v>1662</v>
      </c>
      <c r="H127" s="2" t="s">
        <v>1150</v>
      </c>
      <c r="I127" s="2" t="s">
        <v>1151</v>
      </c>
      <c r="J127" s="2" t="s">
        <v>1152</v>
      </c>
      <c r="K127" s="2">
        <v>4434288855</v>
      </c>
      <c r="L127" s="2">
        <v>960936896</v>
      </c>
      <c r="M127" s="2" t="s">
        <v>1663</v>
      </c>
      <c r="N127" s="2" t="s">
        <v>1664</v>
      </c>
      <c r="O127" s="3">
        <v>2040</v>
      </c>
      <c r="P127" s="3">
        <v>1664</v>
      </c>
      <c r="Q127" s="3">
        <v>9</v>
      </c>
      <c r="R127" s="3">
        <v>35</v>
      </c>
      <c r="S127" s="3">
        <v>10</v>
      </c>
      <c r="T127" s="3">
        <v>203</v>
      </c>
      <c r="U127" s="3">
        <v>119</v>
      </c>
      <c r="V127" s="3">
        <v>1632</v>
      </c>
      <c r="W127" s="3">
        <v>1359</v>
      </c>
      <c r="X127" s="3">
        <v>7</v>
      </c>
      <c r="Y127" s="3">
        <v>23</v>
      </c>
      <c r="Z127" s="3">
        <v>9</v>
      </c>
      <c r="AA127" s="3">
        <v>160</v>
      </c>
      <c r="AB127" s="3">
        <v>74</v>
      </c>
      <c r="AC127" s="3">
        <v>1314</v>
      </c>
      <c r="AD127" s="3">
        <v>596</v>
      </c>
      <c r="AE127" s="3">
        <v>674</v>
      </c>
      <c r="AF127" s="3">
        <v>713</v>
      </c>
      <c r="AG127" s="3">
        <v>497</v>
      </c>
      <c r="AH127" s="3">
        <v>0.4536</v>
      </c>
      <c r="AI127" s="3">
        <v>0.51290000000000002</v>
      </c>
      <c r="AJ127" s="3">
        <v>0.51290000000000002</v>
      </c>
      <c r="AK127" s="2" t="s">
        <v>1155</v>
      </c>
    </row>
    <row r="128" spans="1:37" x14ac:dyDescent="0.3">
      <c r="A128" s="2" t="s">
        <v>1145</v>
      </c>
      <c r="B128" s="2" t="s">
        <v>1660</v>
      </c>
      <c r="C128" s="2" t="s">
        <v>127</v>
      </c>
      <c r="D128" s="2" t="s">
        <v>1665</v>
      </c>
      <c r="E128" s="2" t="s">
        <v>1148</v>
      </c>
      <c r="F128" s="2" t="s">
        <v>1666</v>
      </c>
      <c r="G128" s="2" t="s">
        <v>1666</v>
      </c>
      <c r="H128" s="2" t="s">
        <v>1150</v>
      </c>
      <c r="I128" s="2" t="s">
        <v>1151</v>
      </c>
      <c r="J128" s="2" t="s">
        <v>1152</v>
      </c>
      <c r="K128" s="2">
        <v>1574733018</v>
      </c>
      <c r="L128" s="2">
        <v>89049610</v>
      </c>
      <c r="M128" s="2" t="s">
        <v>1667</v>
      </c>
      <c r="N128" s="2" t="s">
        <v>1668</v>
      </c>
      <c r="O128" s="3">
        <v>468</v>
      </c>
      <c r="P128" s="3">
        <v>398</v>
      </c>
      <c r="Q128" s="3">
        <v>0</v>
      </c>
      <c r="R128" s="3">
        <v>12</v>
      </c>
      <c r="S128" s="3">
        <v>3</v>
      </c>
      <c r="T128" s="3">
        <v>24</v>
      </c>
      <c r="U128" s="3">
        <v>31</v>
      </c>
      <c r="V128" s="3">
        <v>377</v>
      </c>
      <c r="W128" s="3">
        <v>323</v>
      </c>
      <c r="X128" s="3">
        <v>0</v>
      </c>
      <c r="Y128" s="3">
        <v>9</v>
      </c>
      <c r="Z128" s="3">
        <v>3</v>
      </c>
      <c r="AA128" s="3">
        <v>21</v>
      </c>
      <c r="AB128" s="3">
        <v>21</v>
      </c>
      <c r="AC128" s="3">
        <v>218</v>
      </c>
      <c r="AD128" s="3">
        <v>100</v>
      </c>
      <c r="AE128" s="3">
        <v>111</v>
      </c>
      <c r="AF128" s="3">
        <v>123</v>
      </c>
      <c r="AG128" s="3">
        <v>75</v>
      </c>
      <c r="AH128" s="3">
        <v>0.4587</v>
      </c>
      <c r="AI128" s="3">
        <v>0.50919999999999999</v>
      </c>
      <c r="AJ128" s="3">
        <v>0.50919999999999999</v>
      </c>
      <c r="AK128" s="2" t="s">
        <v>1155</v>
      </c>
    </row>
    <row r="129" spans="1:37" x14ac:dyDescent="0.3">
      <c r="A129" s="2" t="s">
        <v>1145</v>
      </c>
      <c r="B129" s="2" t="s">
        <v>1669</v>
      </c>
      <c r="C129" s="2" t="s">
        <v>1001</v>
      </c>
      <c r="D129" s="2" t="s">
        <v>1670</v>
      </c>
      <c r="E129" s="2" t="s">
        <v>1148</v>
      </c>
      <c r="F129" s="2" t="s">
        <v>1671</v>
      </c>
      <c r="G129" s="2" t="s">
        <v>1671</v>
      </c>
      <c r="H129" s="2" t="s">
        <v>1150</v>
      </c>
      <c r="I129" s="2" t="s">
        <v>1151</v>
      </c>
      <c r="J129" s="2" t="s">
        <v>1152</v>
      </c>
      <c r="K129" s="2">
        <v>5884301384</v>
      </c>
      <c r="L129" s="2">
        <v>702434540</v>
      </c>
      <c r="M129" s="2" t="s">
        <v>1672</v>
      </c>
      <c r="N129" s="2" t="s">
        <v>1673</v>
      </c>
      <c r="O129" s="3">
        <v>709</v>
      </c>
      <c r="P129" s="3">
        <v>153</v>
      </c>
      <c r="Q129" s="3">
        <v>0</v>
      </c>
      <c r="R129" s="3">
        <v>8</v>
      </c>
      <c r="S129" s="3">
        <v>1</v>
      </c>
      <c r="T129" s="3">
        <v>521</v>
      </c>
      <c r="U129" s="3">
        <v>26</v>
      </c>
      <c r="V129" s="3">
        <v>558</v>
      </c>
      <c r="W129" s="3">
        <v>153</v>
      </c>
      <c r="X129" s="3">
        <v>0</v>
      </c>
      <c r="Y129" s="3">
        <v>8</v>
      </c>
      <c r="Z129" s="3">
        <v>1</v>
      </c>
      <c r="AA129" s="3">
        <v>374</v>
      </c>
      <c r="AB129" s="3">
        <v>22</v>
      </c>
      <c r="AC129" s="3">
        <v>135</v>
      </c>
      <c r="AD129" s="3">
        <v>32</v>
      </c>
      <c r="AE129" s="3">
        <v>93</v>
      </c>
      <c r="AF129" s="3">
        <v>82</v>
      </c>
      <c r="AG129" s="3">
        <v>41</v>
      </c>
      <c r="AH129" s="3">
        <v>0.23699999999999999</v>
      </c>
      <c r="AI129" s="3">
        <v>0.68889999999999996</v>
      </c>
      <c r="AJ129" s="3">
        <v>0.68889999999999996</v>
      </c>
      <c r="AK129" s="2" t="s">
        <v>1155</v>
      </c>
    </row>
    <row r="130" spans="1:37" x14ac:dyDescent="0.3">
      <c r="A130" s="2" t="s">
        <v>1145</v>
      </c>
      <c r="B130" s="2" t="s">
        <v>1669</v>
      </c>
      <c r="C130" s="2" t="s">
        <v>1005</v>
      </c>
      <c r="D130" s="2" t="s">
        <v>1674</v>
      </c>
      <c r="E130" s="2" t="s">
        <v>1148</v>
      </c>
      <c r="F130" s="2" t="s">
        <v>1675</v>
      </c>
      <c r="G130" s="2" t="s">
        <v>1675</v>
      </c>
      <c r="H130" s="2" t="s">
        <v>1150</v>
      </c>
      <c r="I130" s="2" t="s">
        <v>1151</v>
      </c>
      <c r="J130" s="2" t="s">
        <v>1152</v>
      </c>
      <c r="K130" s="2">
        <v>2074536979</v>
      </c>
      <c r="L130" s="2">
        <v>2565200485</v>
      </c>
      <c r="M130" s="2" t="s">
        <v>1676</v>
      </c>
      <c r="N130" s="2" t="s">
        <v>1677</v>
      </c>
      <c r="O130" s="3">
        <v>3201</v>
      </c>
      <c r="P130" s="3">
        <v>499</v>
      </c>
      <c r="Q130" s="3">
        <v>27</v>
      </c>
      <c r="R130" s="3">
        <v>43</v>
      </c>
      <c r="S130" s="3">
        <v>51</v>
      </c>
      <c r="T130" s="3">
        <v>2344</v>
      </c>
      <c r="U130" s="3">
        <v>237</v>
      </c>
      <c r="V130" s="3">
        <v>2165</v>
      </c>
      <c r="W130" s="3">
        <v>429</v>
      </c>
      <c r="X130" s="3">
        <v>22</v>
      </c>
      <c r="Y130" s="3">
        <v>25</v>
      </c>
      <c r="Z130" s="3">
        <v>41</v>
      </c>
      <c r="AA130" s="3">
        <v>1525</v>
      </c>
      <c r="AB130" s="3">
        <v>123</v>
      </c>
      <c r="AC130" s="3">
        <v>1002</v>
      </c>
      <c r="AD130" s="3">
        <v>441</v>
      </c>
      <c r="AE130" s="3">
        <v>533</v>
      </c>
      <c r="AF130" s="3">
        <v>588</v>
      </c>
      <c r="AG130" s="3">
        <v>345</v>
      </c>
      <c r="AH130" s="3">
        <v>0.44009999999999999</v>
      </c>
      <c r="AI130" s="3">
        <v>0.53190000000000004</v>
      </c>
      <c r="AJ130" s="3">
        <v>0.53190000000000004</v>
      </c>
      <c r="AK130" s="2" t="s">
        <v>1155</v>
      </c>
    </row>
    <row r="131" spans="1:37" x14ac:dyDescent="0.3">
      <c r="A131" s="2" t="s">
        <v>1145</v>
      </c>
      <c r="B131" s="2" t="s">
        <v>1669</v>
      </c>
      <c r="C131" s="2" t="s">
        <v>1021</v>
      </c>
      <c r="D131" s="2" t="s">
        <v>1678</v>
      </c>
      <c r="E131" s="2" t="s">
        <v>1148</v>
      </c>
      <c r="F131" s="2" t="s">
        <v>1679</v>
      </c>
      <c r="G131" s="2" t="s">
        <v>1679</v>
      </c>
      <c r="H131" s="2" t="s">
        <v>1150</v>
      </c>
      <c r="I131" s="2" t="s">
        <v>1151</v>
      </c>
      <c r="J131" s="2" t="s">
        <v>1152</v>
      </c>
      <c r="K131" s="2">
        <v>4318066965</v>
      </c>
      <c r="L131" s="2">
        <v>13764881</v>
      </c>
      <c r="M131" s="2" t="s">
        <v>1680</v>
      </c>
      <c r="N131" s="2" t="s">
        <v>1681</v>
      </c>
      <c r="O131" s="3">
        <v>262</v>
      </c>
      <c r="P131" s="3">
        <v>15</v>
      </c>
      <c r="Q131" s="3">
        <v>0</v>
      </c>
      <c r="R131" s="3">
        <v>1</v>
      </c>
      <c r="S131" s="3">
        <v>0</v>
      </c>
      <c r="T131" s="3">
        <v>246</v>
      </c>
      <c r="U131" s="3">
        <v>0</v>
      </c>
      <c r="V131" s="3">
        <v>155</v>
      </c>
      <c r="W131" s="3">
        <v>13</v>
      </c>
      <c r="X131" s="3">
        <v>0</v>
      </c>
      <c r="Y131" s="3">
        <v>0</v>
      </c>
      <c r="Z131" s="3">
        <v>0</v>
      </c>
      <c r="AA131" s="3">
        <v>142</v>
      </c>
      <c r="AB131" s="3">
        <v>0</v>
      </c>
      <c r="AC131" s="3">
        <v>100</v>
      </c>
      <c r="AD131" s="3">
        <v>38</v>
      </c>
      <c r="AE131" s="3">
        <v>61</v>
      </c>
      <c r="AF131" s="3">
        <v>63</v>
      </c>
      <c r="AG131" s="3">
        <v>32</v>
      </c>
      <c r="AH131" s="3">
        <v>0.38</v>
      </c>
      <c r="AI131" s="3">
        <v>0.61</v>
      </c>
      <c r="AJ131" s="3">
        <v>0.61</v>
      </c>
      <c r="AK131" s="2" t="s">
        <v>1155</v>
      </c>
    </row>
    <row r="132" spans="1:37" x14ac:dyDescent="0.3">
      <c r="A132" s="2" t="s">
        <v>1145</v>
      </c>
      <c r="B132" s="2" t="s">
        <v>1669</v>
      </c>
      <c r="C132" s="2" t="s">
        <v>1003</v>
      </c>
      <c r="D132" s="2" t="s">
        <v>1682</v>
      </c>
      <c r="E132" s="2" t="s">
        <v>1148</v>
      </c>
      <c r="F132" s="2" t="s">
        <v>1683</v>
      </c>
      <c r="G132" s="2" t="s">
        <v>1683</v>
      </c>
      <c r="H132" s="2" t="s">
        <v>1150</v>
      </c>
      <c r="I132" s="2" t="s">
        <v>1151</v>
      </c>
      <c r="J132" s="2" t="s">
        <v>1152</v>
      </c>
      <c r="K132" s="2">
        <v>15611417000</v>
      </c>
      <c r="L132" s="2">
        <v>144543657</v>
      </c>
      <c r="M132" s="2" t="s">
        <v>1684</v>
      </c>
      <c r="N132" s="2" t="s">
        <v>1685</v>
      </c>
      <c r="O132" s="3">
        <v>152</v>
      </c>
      <c r="P132" s="3">
        <v>13</v>
      </c>
      <c r="Q132" s="3">
        <v>0</v>
      </c>
      <c r="R132" s="3">
        <v>4</v>
      </c>
      <c r="S132" s="3">
        <v>1</v>
      </c>
      <c r="T132" s="3">
        <v>134</v>
      </c>
      <c r="U132" s="3">
        <v>0</v>
      </c>
      <c r="V132" s="3">
        <v>92</v>
      </c>
      <c r="W132" s="3">
        <v>11</v>
      </c>
      <c r="X132" s="3">
        <v>0</v>
      </c>
      <c r="Y132" s="3">
        <v>2</v>
      </c>
      <c r="Z132" s="3">
        <v>1</v>
      </c>
      <c r="AA132" s="3">
        <v>78</v>
      </c>
      <c r="AB132" s="3">
        <v>0</v>
      </c>
      <c r="AC132" s="3">
        <v>53</v>
      </c>
      <c r="AD132" s="3">
        <v>26</v>
      </c>
      <c r="AE132" s="3">
        <v>26</v>
      </c>
      <c r="AF132" s="3">
        <v>33</v>
      </c>
      <c r="AG132" s="3">
        <v>16</v>
      </c>
      <c r="AH132" s="3">
        <v>0.49059999999999998</v>
      </c>
      <c r="AI132" s="3">
        <v>0.49059999999999998</v>
      </c>
      <c r="AJ132" s="3">
        <v>10</v>
      </c>
      <c r="AK132" s="2" t="s">
        <v>1155</v>
      </c>
    </row>
    <row r="133" spans="1:37" x14ac:dyDescent="0.3">
      <c r="A133" s="2" t="s">
        <v>1145</v>
      </c>
      <c r="B133" s="2" t="s">
        <v>1669</v>
      </c>
      <c r="C133" s="2" t="s">
        <v>1007</v>
      </c>
      <c r="D133" s="2" t="s">
        <v>1686</v>
      </c>
      <c r="E133" s="2" t="s">
        <v>1148</v>
      </c>
      <c r="F133" s="2" t="s">
        <v>1687</v>
      </c>
      <c r="G133" s="2" t="s">
        <v>1687</v>
      </c>
      <c r="H133" s="2" t="s">
        <v>1150</v>
      </c>
      <c r="I133" s="2" t="s">
        <v>1151</v>
      </c>
      <c r="J133" s="2" t="s">
        <v>1152</v>
      </c>
      <c r="K133" s="2">
        <v>13832836645</v>
      </c>
      <c r="L133" s="2">
        <v>356615636</v>
      </c>
      <c r="M133" s="2" t="s">
        <v>1688</v>
      </c>
      <c r="N133" s="2" t="s">
        <v>1689</v>
      </c>
      <c r="O133" s="3">
        <v>514</v>
      </c>
      <c r="P133" s="3">
        <v>13</v>
      </c>
      <c r="Q133" s="3">
        <v>2</v>
      </c>
      <c r="R133" s="3">
        <v>0</v>
      </c>
      <c r="S133" s="3">
        <v>0</v>
      </c>
      <c r="T133" s="3">
        <v>487</v>
      </c>
      <c r="U133" s="3">
        <v>12</v>
      </c>
      <c r="V133" s="3">
        <v>307</v>
      </c>
      <c r="W133" s="3">
        <v>13</v>
      </c>
      <c r="X133" s="3">
        <v>2</v>
      </c>
      <c r="Y133" s="3">
        <v>0</v>
      </c>
      <c r="Z133" s="3">
        <v>0</v>
      </c>
      <c r="AA133" s="3">
        <v>287</v>
      </c>
      <c r="AB133" s="3">
        <v>5</v>
      </c>
      <c r="AC133" s="3">
        <v>183</v>
      </c>
      <c r="AD133" s="3">
        <v>72</v>
      </c>
      <c r="AE133" s="3">
        <v>102</v>
      </c>
      <c r="AF133" s="3">
        <v>119</v>
      </c>
      <c r="AG133" s="3">
        <v>53</v>
      </c>
      <c r="AH133" s="3">
        <v>0.39340000000000003</v>
      </c>
      <c r="AI133" s="3">
        <v>0.55740000000000001</v>
      </c>
      <c r="AJ133" s="3">
        <v>0.55740000000000001</v>
      </c>
      <c r="AK133" s="2" t="s">
        <v>1155</v>
      </c>
    </row>
    <row r="134" spans="1:37" x14ac:dyDescent="0.3">
      <c r="A134" s="2" t="s">
        <v>1145</v>
      </c>
      <c r="B134" s="2" t="s">
        <v>1669</v>
      </c>
      <c r="C134" s="2" t="s">
        <v>981</v>
      </c>
      <c r="D134" s="2" t="s">
        <v>1690</v>
      </c>
      <c r="E134" s="2" t="s">
        <v>1148</v>
      </c>
      <c r="F134" s="2" t="s">
        <v>1691</v>
      </c>
      <c r="G134" s="2" t="s">
        <v>1691</v>
      </c>
      <c r="H134" s="2" t="s">
        <v>1150</v>
      </c>
      <c r="I134" s="2" t="s">
        <v>1151</v>
      </c>
      <c r="J134" s="2" t="s">
        <v>1152</v>
      </c>
      <c r="K134" s="2">
        <v>10643839213</v>
      </c>
      <c r="L134" s="2">
        <v>142243865</v>
      </c>
      <c r="M134" s="2" t="s">
        <v>1692</v>
      </c>
      <c r="N134" s="2" t="s">
        <v>1693</v>
      </c>
      <c r="O134" s="3">
        <v>258</v>
      </c>
      <c r="P134" s="3">
        <v>29</v>
      </c>
      <c r="Q134" s="3">
        <v>1</v>
      </c>
      <c r="R134" s="3">
        <v>0</v>
      </c>
      <c r="S134" s="3">
        <v>0</v>
      </c>
      <c r="T134" s="3">
        <v>218</v>
      </c>
      <c r="U134" s="3">
        <v>10</v>
      </c>
      <c r="V134" s="3">
        <v>164</v>
      </c>
      <c r="W134" s="3">
        <v>27</v>
      </c>
      <c r="X134" s="3">
        <v>1</v>
      </c>
      <c r="Y134" s="3">
        <v>0</v>
      </c>
      <c r="Z134" s="3">
        <v>0</v>
      </c>
      <c r="AA134" s="3">
        <v>133</v>
      </c>
      <c r="AB134" s="3">
        <v>3</v>
      </c>
      <c r="AC134" s="3">
        <v>117</v>
      </c>
      <c r="AD134" s="3">
        <v>52</v>
      </c>
      <c r="AE134" s="3">
        <v>59</v>
      </c>
      <c r="AF134" s="3">
        <v>62</v>
      </c>
      <c r="AG134" s="3">
        <v>48</v>
      </c>
      <c r="AH134" s="3">
        <v>0.44440000000000002</v>
      </c>
      <c r="AI134" s="3">
        <v>0.50429999999999997</v>
      </c>
      <c r="AJ134" s="3">
        <v>0.50429999999999997</v>
      </c>
      <c r="AK134" s="2" t="s">
        <v>1155</v>
      </c>
    </row>
    <row r="135" spans="1:37" x14ac:dyDescent="0.3">
      <c r="A135" s="2" t="s">
        <v>1145</v>
      </c>
      <c r="B135" s="2" t="s">
        <v>1669</v>
      </c>
      <c r="C135" s="2" t="s">
        <v>1009</v>
      </c>
      <c r="D135" s="2" t="s">
        <v>1694</v>
      </c>
      <c r="E135" s="2" t="s">
        <v>1148</v>
      </c>
      <c r="F135" s="2" t="s">
        <v>1695</v>
      </c>
      <c r="G135" s="2" t="s">
        <v>1695</v>
      </c>
      <c r="H135" s="2" t="s">
        <v>1150</v>
      </c>
      <c r="I135" s="2" t="s">
        <v>1151</v>
      </c>
      <c r="J135" s="2" t="s">
        <v>1152</v>
      </c>
      <c r="K135" s="2">
        <v>2206860904</v>
      </c>
      <c r="L135" s="2">
        <v>210641537</v>
      </c>
      <c r="M135" s="2" t="s">
        <v>1696</v>
      </c>
      <c r="N135" s="2" t="s">
        <v>1697</v>
      </c>
      <c r="O135" s="3">
        <v>670</v>
      </c>
      <c r="P135" s="3">
        <v>25</v>
      </c>
      <c r="Q135" s="3">
        <v>3</v>
      </c>
      <c r="R135" s="3">
        <v>1</v>
      </c>
      <c r="S135" s="3">
        <v>1</v>
      </c>
      <c r="T135" s="3">
        <v>591</v>
      </c>
      <c r="U135" s="3">
        <v>49</v>
      </c>
      <c r="V135" s="3">
        <v>397</v>
      </c>
      <c r="W135" s="3">
        <v>19</v>
      </c>
      <c r="X135" s="3">
        <v>1</v>
      </c>
      <c r="Y135" s="3">
        <v>1</v>
      </c>
      <c r="Z135" s="3">
        <v>1</v>
      </c>
      <c r="AA135" s="3">
        <v>357</v>
      </c>
      <c r="AB135" s="3">
        <v>18</v>
      </c>
      <c r="AC135" s="3">
        <v>199</v>
      </c>
      <c r="AD135" s="3">
        <v>61</v>
      </c>
      <c r="AE135" s="3">
        <v>134</v>
      </c>
      <c r="AF135" s="3">
        <v>104</v>
      </c>
      <c r="AG135" s="3">
        <v>77</v>
      </c>
      <c r="AH135" s="3">
        <v>0.30649999999999999</v>
      </c>
      <c r="AI135" s="3">
        <v>0.6734</v>
      </c>
      <c r="AJ135" s="3">
        <v>0.6734</v>
      </c>
      <c r="AK135" s="2" t="s">
        <v>1155</v>
      </c>
    </row>
    <row r="136" spans="1:37" x14ac:dyDescent="0.3">
      <c r="A136" s="2" t="s">
        <v>1145</v>
      </c>
      <c r="B136" s="2" t="s">
        <v>1669</v>
      </c>
      <c r="C136" s="2" t="s">
        <v>1017</v>
      </c>
      <c r="D136" s="2" t="s">
        <v>1698</v>
      </c>
      <c r="E136" s="2" t="s">
        <v>1148</v>
      </c>
      <c r="F136" s="2" t="s">
        <v>1699</v>
      </c>
      <c r="G136" s="2" t="s">
        <v>1699</v>
      </c>
      <c r="H136" s="2" t="s">
        <v>1150</v>
      </c>
      <c r="I136" s="2" t="s">
        <v>1151</v>
      </c>
      <c r="J136" s="2" t="s">
        <v>1152</v>
      </c>
      <c r="K136" s="2">
        <v>11254076267</v>
      </c>
      <c r="L136" s="2">
        <v>1521027178</v>
      </c>
      <c r="M136" s="2" t="s">
        <v>1700</v>
      </c>
      <c r="N136" s="2" t="s">
        <v>1701</v>
      </c>
      <c r="O136" s="3">
        <v>841</v>
      </c>
      <c r="P136" s="3">
        <v>33</v>
      </c>
      <c r="Q136" s="3">
        <v>1</v>
      </c>
      <c r="R136" s="3">
        <v>0</v>
      </c>
      <c r="S136" s="3">
        <v>0</v>
      </c>
      <c r="T136" s="3">
        <v>720</v>
      </c>
      <c r="U136" s="3">
        <v>87</v>
      </c>
      <c r="V136" s="3">
        <v>476</v>
      </c>
      <c r="W136" s="3">
        <v>25</v>
      </c>
      <c r="X136" s="3">
        <v>1</v>
      </c>
      <c r="Y136" s="3">
        <v>0</v>
      </c>
      <c r="Z136" s="3">
        <v>0</v>
      </c>
      <c r="AA136" s="3">
        <v>408</v>
      </c>
      <c r="AB136" s="3">
        <v>42</v>
      </c>
      <c r="AC136" s="3">
        <v>237</v>
      </c>
      <c r="AD136" s="3">
        <v>72</v>
      </c>
      <c r="AE136" s="3">
        <v>161</v>
      </c>
      <c r="AF136" s="3">
        <v>141</v>
      </c>
      <c r="AG136" s="3">
        <v>79</v>
      </c>
      <c r="AH136" s="3">
        <v>0.30380000000000001</v>
      </c>
      <c r="AI136" s="3">
        <v>0.67930000000000001</v>
      </c>
      <c r="AJ136" s="3">
        <v>0.67930000000000001</v>
      </c>
      <c r="AK136" s="2" t="s">
        <v>1155</v>
      </c>
    </row>
    <row r="137" spans="1:37" x14ac:dyDescent="0.3">
      <c r="A137" s="2" t="s">
        <v>1145</v>
      </c>
      <c r="B137" s="2" t="s">
        <v>1669</v>
      </c>
      <c r="C137" s="2" t="s">
        <v>995</v>
      </c>
      <c r="D137" s="2" t="s">
        <v>1702</v>
      </c>
      <c r="E137" s="2" t="s">
        <v>1148</v>
      </c>
      <c r="F137" s="2" t="s">
        <v>1703</v>
      </c>
      <c r="G137" s="2" t="s">
        <v>1703</v>
      </c>
      <c r="H137" s="2" t="s">
        <v>1150</v>
      </c>
      <c r="I137" s="2" t="s">
        <v>1151</v>
      </c>
      <c r="J137" s="2" t="s">
        <v>1152</v>
      </c>
      <c r="K137" s="2">
        <v>8302404469</v>
      </c>
      <c r="L137" s="2">
        <v>6161844150</v>
      </c>
      <c r="M137" s="2" t="s">
        <v>1704</v>
      </c>
      <c r="N137" s="2" t="s">
        <v>1705</v>
      </c>
      <c r="O137" s="3">
        <v>122</v>
      </c>
      <c r="P137" s="3">
        <v>11</v>
      </c>
      <c r="Q137" s="3">
        <v>0</v>
      </c>
      <c r="R137" s="3">
        <v>0</v>
      </c>
      <c r="S137" s="3">
        <v>0</v>
      </c>
      <c r="T137" s="3">
        <v>106</v>
      </c>
      <c r="U137" s="3">
        <v>5</v>
      </c>
      <c r="V137" s="3">
        <v>86</v>
      </c>
      <c r="W137" s="3">
        <v>7</v>
      </c>
      <c r="X137" s="3">
        <v>0</v>
      </c>
      <c r="Y137" s="3">
        <v>0</v>
      </c>
      <c r="Z137" s="3">
        <v>0</v>
      </c>
      <c r="AA137" s="3">
        <v>75</v>
      </c>
      <c r="AB137" s="3">
        <v>4</v>
      </c>
      <c r="AC137" s="3">
        <v>58</v>
      </c>
      <c r="AD137" s="3">
        <v>31</v>
      </c>
      <c r="AE137" s="3">
        <v>24</v>
      </c>
      <c r="AF137" s="3">
        <v>31</v>
      </c>
      <c r="AG137" s="3">
        <v>25</v>
      </c>
      <c r="AH137" s="3">
        <v>0.53449999999999998</v>
      </c>
      <c r="AI137" s="3">
        <v>0.4138</v>
      </c>
      <c r="AJ137" s="3">
        <v>2.5345</v>
      </c>
      <c r="AK137" s="2" t="s">
        <v>1155</v>
      </c>
    </row>
    <row r="138" spans="1:37" x14ac:dyDescent="0.3">
      <c r="A138" s="2" t="s">
        <v>1145</v>
      </c>
      <c r="B138" s="2" t="s">
        <v>1669</v>
      </c>
      <c r="C138" s="2" t="s">
        <v>993</v>
      </c>
      <c r="D138" s="2" t="s">
        <v>1706</v>
      </c>
      <c r="E138" s="2" t="s">
        <v>1148</v>
      </c>
      <c r="F138" s="2" t="s">
        <v>1707</v>
      </c>
      <c r="G138" s="2" t="s">
        <v>1707</v>
      </c>
      <c r="H138" s="2" t="s">
        <v>1150</v>
      </c>
      <c r="I138" s="2" t="s">
        <v>1151</v>
      </c>
      <c r="J138" s="2" t="s">
        <v>1152</v>
      </c>
      <c r="K138" s="2">
        <v>6528576132</v>
      </c>
      <c r="L138" s="2">
        <v>878788841</v>
      </c>
      <c r="M138" s="2" t="s">
        <v>1708</v>
      </c>
      <c r="N138" s="2" t="s">
        <v>1709</v>
      </c>
      <c r="O138" s="3">
        <v>416</v>
      </c>
      <c r="P138" s="3">
        <v>11</v>
      </c>
      <c r="Q138" s="3">
        <v>0</v>
      </c>
      <c r="R138" s="3">
        <v>0</v>
      </c>
      <c r="S138" s="3">
        <v>0</v>
      </c>
      <c r="T138" s="3">
        <v>397</v>
      </c>
      <c r="U138" s="3">
        <v>8</v>
      </c>
      <c r="V138" s="3">
        <v>236</v>
      </c>
      <c r="W138" s="3">
        <v>11</v>
      </c>
      <c r="X138" s="3">
        <v>0</v>
      </c>
      <c r="Y138" s="3">
        <v>0</v>
      </c>
      <c r="Z138" s="3">
        <v>0</v>
      </c>
      <c r="AA138" s="3">
        <v>221</v>
      </c>
      <c r="AB138" s="3">
        <v>4</v>
      </c>
      <c r="AC138" s="3">
        <v>127</v>
      </c>
      <c r="AD138" s="3">
        <v>62</v>
      </c>
      <c r="AE138" s="3">
        <v>55</v>
      </c>
      <c r="AF138" s="3">
        <v>86</v>
      </c>
      <c r="AG138" s="3">
        <v>29</v>
      </c>
      <c r="AH138" s="3">
        <v>0.48820000000000002</v>
      </c>
      <c r="AI138" s="3">
        <v>0.43309999999999998</v>
      </c>
      <c r="AJ138" s="3">
        <v>2.4882</v>
      </c>
      <c r="AK138" s="2" t="s">
        <v>1155</v>
      </c>
    </row>
    <row r="139" spans="1:37" x14ac:dyDescent="0.3">
      <c r="A139" s="2" t="s">
        <v>1145</v>
      </c>
      <c r="B139" s="2" t="s">
        <v>1669</v>
      </c>
      <c r="C139" s="2" t="s">
        <v>999</v>
      </c>
      <c r="D139" s="2" t="s">
        <v>1710</v>
      </c>
      <c r="E139" s="2" t="s">
        <v>1148</v>
      </c>
      <c r="F139" s="2" t="s">
        <v>1711</v>
      </c>
      <c r="G139" s="2" t="s">
        <v>1711</v>
      </c>
      <c r="H139" s="2" t="s">
        <v>1150</v>
      </c>
      <c r="I139" s="2" t="s">
        <v>1151</v>
      </c>
      <c r="J139" s="2" t="s">
        <v>1152</v>
      </c>
      <c r="K139" s="2">
        <v>11981313719</v>
      </c>
      <c r="L139" s="2">
        <v>203977748</v>
      </c>
      <c r="M139" s="2" t="s">
        <v>1712</v>
      </c>
      <c r="N139" s="2" t="s">
        <v>1713</v>
      </c>
      <c r="O139" s="3">
        <v>378</v>
      </c>
      <c r="P139" s="3">
        <v>28</v>
      </c>
      <c r="Q139" s="3">
        <v>1</v>
      </c>
      <c r="R139" s="3">
        <v>1</v>
      </c>
      <c r="S139" s="3">
        <v>0</v>
      </c>
      <c r="T139" s="3">
        <v>338</v>
      </c>
      <c r="U139" s="3">
        <v>10</v>
      </c>
      <c r="V139" s="3">
        <v>232</v>
      </c>
      <c r="W139" s="3">
        <v>25</v>
      </c>
      <c r="X139" s="3">
        <v>1</v>
      </c>
      <c r="Y139" s="3">
        <v>0</v>
      </c>
      <c r="Z139" s="3">
        <v>0</v>
      </c>
      <c r="AA139" s="3">
        <v>200</v>
      </c>
      <c r="AB139" s="3">
        <v>6</v>
      </c>
      <c r="AC139" s="3">
        <v>148</v>
      </c>
      <c r="AD139" s="3">
        <v>64</v>
      </c>
      <c r="AE139" s="3">
        <v>80</v>
      </c>
      <c r="AF139" s="3">
        <v>78</v>
      </c>
      <c r="AG139" s="3">
        <v>63</v>
      </c>
      <c r="AH139" s="3">
        <v>0.43240000000000001</v>
      </c>
      <c r="AI139" s="3">
        <v>0.54049999999999998</v>
      </c>
      <c r="AJ139" s="3">
        <v>0.54049999999999998</v>
      </c>
      <c r="AK139" s="2" t="s">
        <v>1155</v>
      </c>
    </row>
    <row r="140" spans="1:37" x14ac:dyDescent="0.3">
      <c r="A140" s="2" t="s">
        <v>1145</v>
      </c>
      <c r="B140" s="2" t="s">
        <v>1714</v>
      </c>
      <c r="C140" s="2" t="s">
        <v>719</v>
      </c>
      <c r="D140" s="2" t="s">
        <v>1715</v>
      </c>
      <c r="E140" s="2" t="s">
        <v>1148</v>
      </c>
      <c r="F140" s="2" t="s">
        <v>1716</v>
      </c>
      <c r="G140" s="2" t="s">
        <v>1716</v>
      </c>
      <c r="H140" s="2" t="s">
        <v>1150</v>
      </c>
      <c r="I140" s="2" t="s">
        <v>1151</v>
      </c>
      <c r="J140" s="2" t="s">
        <v>1152</v>
      </c>
      <c r="K140" s="2">
        <v>16239573</v>
      </c>
      <c r="L140" s="2">
        <v>0</v>
      </c>
      <c r="M140" s="2" t="s">
        <v>1717</v>
      </c>
      <c r="N140" s="2" t="s">
        <v>1718</v>
      </c>
      <c r="O140" s="3">
        <v>2785</v>
      </c>
      <c r="P140" s="3">
        <v>2435</v>
      </c>
      <c r="Q140" s="3">
        <v>19</v>
      </c>
      <c r="R140" s="3">
        <v>84</v>
      </c>
      <c r="S140" s="3">
        <v>63</v>
      </c>
      <c r="T140" s="3">
        <v>97</v>
      </c>
      <c r="U140" s="3">
        <v>87</v>
      </c>
      <c r="V140" s="3">
        <v>2148</v>
      </c>
      <c r="W140" s="3">
        <v>1909</v>
      </c>
      <c r="X140" s="3">
        <v>19</v>
      </c>
      <c r="Y140" s="3">
        <v>56</v>
      </c>
      <c r="Z140" s="3">
        <v>50</v>
      </c>
      <c r="AA140" s="3">
        <v>69</v>
      </c>
      <c r="AB140" s="3">
        <v>45</v>
      </c>
      <c r="AC140" s="3">
        <v>1886</v>
      </c>
      <c r="AD140" s="3">
        <v>684</v>
      </c>
      <c r="AE140" s="3">
        <v>1166</v>
      </c>
      <c r="AF140" s="3">
        <v>778</v>
      </c>
      <c r="AG140" s="3">
        <v>1012</v>
      </c>
      <c r="AH140" s="3">
        <v>0.36270000000000002</v>
      </c>
      <c r="AI140" s="3">
        <v>0.61819999999999997</v>
      </c>
      <c r="AJ140" s="3">
        <v>0.61819999999999997</v>
      </c>
      <c r="AK140" s="2" t="s">
        <v>1155</v>
      </c>
    </row>
    <row r="141" spans="1:37" x14ac:dyDescent="0.3">
      <c r="A141" s="2" t="s">
        <v>1145</v>
      </c>
      <c r="B141" s="2" t="s">
        <v>1714</v>
      </c>
      <c r="C141" s="2" t="s">
        <v>466</v>
      </c>
      <c r="D141" s="2" t="s">
        <v>1719</v>
      </c>
      <c r="E141" s="2" t="s">
        <v>1148</v>
      </c>
      <c r="F141" s="2" t="s">
        <v>1720</v>
      </c>
      <c r="G141" s="2" t="s">
        <v>1720</v>
      </c>
      <c r="H141" s="2" t="s">
        <v>1150</v>
      </c>
      <c r="I141" s="2" t="s">
        <v>1151</v>
      </c>
      <c r="J141" s="2" t="s">
        <v>1152</v>
      </c>
      <c r="K141" s="2">
        <v>1346625</v>
      </c>
      <c r="L141" s="2">
        <v>0</v>
      </c>
      <c r="M141" s="2" t="s">
        <v>1721</v>
      </c>
      <c r="N141" s="2" t="s">
        <v>1722</v>
      </c>
      <c r="O141" s="3">
        <v>1288</v>
      </c>
      <c r="P141" s="3">
        <v>1033</v>
      </c>
      <c r="Q141" s="3">
        <v>33</v>
      </c>
      <c r="R141" s="3">
        <v>96</v>
      </c>
      <c r="S141" s="3">
        <v>45</v>
      </c>
      <c r="T141" s="3">
        <v>28</v>
      </c>
      <c r="U141" s="3">
        <v>53</v>
      </c>
      <c r="V141" s="3">
        <v>894</v>
      </c>
      <c r="W141" s="3">
        <v>746</v>
      </c>
      <c r="X141" s="3">
        <v>24</v>
      </c>
      <c r="Y141" s="3">
        <v>49</v>
      </c>
      <c r="Z141" s="3">
        <v>36</v>
      </c>
      <c r="AA141" s="3">
        <v>16</v>
      </c>
      <c r="AB141" s="3">
        <v>23</v>
      </c>
      <c r="AC141" s="3">
        <v>790</v>
      </c>
      <c r="AD141" s="3">
        <v>227</v>
      </c>
      <c r="AE141" s="3">
        <v>557</v>
      </c>
      <c r="AF141" s="3">
        <v>339</v>
      </c>
      <c r="AG141" s="3">
        <v>405</v>
      </c>
      <c r="AH141" s="3">
        <v>0.2873</v>
      </c>
      <c r="AI141" s="3">
        <v>0.70509999999999995</v>
      </c>
      <c r="AJ141" s="3">
        <v>0.70509999999999995</v>
      </c>
      <c r="AK141" s="2" t="s">
        <v>1155</v>
      </c>
    </row>
    <row r="142" spans="1:37" x14ac:dyDescent="0.3">
      <c r="A142" s="2" t="s">
        <v>1145</v>
      </c>
      <c r="B142" s="2" t="s">
        <v>1714</v>
      </c>
      <c r="C142" s="2" t="s">
        <v>707</v>
      </c>
      <c r="D142" s="2" t="s">
        <v>1723</v>
      </c>
      <c r="E142" s="2" t="s">
        <v>1148</v>
      </c>
      <c r="F142" s="2" t="s">
        <v>1724</v>
      </c>
      <c r="G142" s="2" t="s">
        <v>1724</v>
      </c>
      <c r="H142" s="2" t="s">
        <v>1150</v>
      </c>
      <c r="I142" s="2" t="s">
        <v>1151</v>
      </c>
      <c r="J142" s="2" t="s">
        <v>1152</v>
      </c>
      <c r="K142" s="2">
        <v>8621337</v>
      </c>
      <c r="L142" s="2">
        <v>27589</v>
      </c>
      <c r="M142" s="2" t="s">
        <v>1725</v>
      </c>
      <c r="N142" s="2" t="s">
        <v>1726</v>
      </c>
      <c r="O142" s="3">
        <v>1792</v>
      </c>
      <c r="P142" s="3">
        <v>1615</v>
      </c>
      <c r="Q142" s="3">
        <v>19</v>
      </c>
      <c r="R142" s="3">
        <v>30</v>
      </c>
      <c r="S142" s="3">
        <v>33</v>
      </c>
      <c r="T142" s="3">
        <v>48</v>
      </c>
      <c r="U142" s="3">
        <v>47</v>
      </c>
      <c r="V142" s="3">
        <v>1409</v>
      </c>
      <c r="W142" s="3">
        <v>1289</v>
      </c>
      <c r="X142" s="3">
        <v>14</v>
      </c>
      <c r="Y142" s="3">
        <v>23</v>
      </c>
      <c r="Z142" s="3">
        <v>25</v>
      </c>
      <c r="AA142" s="3">
        <v>29</v>
      </c>
      <c r="AB142" s="3">
        <v>29</v>
      </c>
      <c r="AC142" s="3">
        <v>1310</v>
      </c>
      <c r="AD142" s="3">
        <v>560</v>
      </c>
      <c r="AE142" s="3">
        <v>738</v>
      </c>
      <c r="AF142" s="3">
        <v>551</v>
      </c>
      <c r="AG142" s="3">
        <v>705</v>
      </c>
      <c r="AH142" s="3">
        <v>0.42749999999999999</v>
      </c>
      <c r="AI142" s="3">
        <v>0.56340000000000001</v>
      </c>
      <c r="AJ142" s="3">
        <v>0.56340000000000001</v>
      </c>
      <c r="AK142" s="2" t="s">
        <v>1155</v>
      </c>
    </row>
    <row r="143" spans="1:37" x14ac:dyDescent="0.3">
      <c r="A143" s="2" t="s">
        <v>1145</v>
      </c>
      <c r="B143" s="2" t="s">
        <v>1714</v>
      </c>
      <c r="C143" s="2" t="s">
        <v>711</v>
      </c>
      <c r="D143" s="2" t="s">
        <v>1727</v>
      </c>
      <c r="E143" s="2" t="s">
        <v>1148</v>
      </c>
      <c r="F143" s="2" t="s">
        <v>1728</v>
      </c>
      <c r="G143" s="2" t="s">
        <v>1728</v>
      </c>
      <c r="H143" s="2" t="s">
        <v>1150</v>
      </c>
      <c r="I143" s="2" t="s">
        <v>1151</v>
      </c>
      <c r="J143" s="2" t="s">
        <v>1152</v>
      </c>
      <c r="K143" s="2">
        <v>14219731</v>
      </c>
      <c r="L143" s="2">
        <v>0</v>
      </c>
      <c r="M143" s="2" t="s">
        <v>1729</v>
      </c>
      <c r="N143" s="2" t="s">
        <v>1730</v>
      </c>
      <c r="O143" s="3">
        <v>3190</v>
      </c>
      <c r="P143" s="3">
        <v>2612</v>
      </c>
      <c r="Q143" s="3">
        <v>66</v>
      </c>
      <c r="R143" s="3">
        <v>124</v>
      </c>
      <c r="S143" s="3">
        <v>144</v>
      </c>
      <c r="T143" s="3">
        <v>86</v>
      </c>
      <c r="U143" s="3">
        <v>158</v>
      </c>
      <c r="V143" s="3">
        <v>2214</v>
      </c>
      <c r="W143" s="3">
        <v>1872</v>
      </c>
      <c r="X143" s="3">
        <v>42</v>
      </c>
      <c r="Y143" s="3">
        <v>65</v>
      </c>
      <c r="Z143" s="3">
        <v>109</v>
      </c>
      <c r="AA143" s="3">
        <v>52</v>
      </c>
      <c r="AB143" s="3">
        <v>74</v>
      </c>
      <c r="AC143" s="3">
        <v>1890</v>
      </c>
      <c r="AD143" s="3">
        <v>736</v>
      </c>
      <c r="AE143" s="3">
        <v>1133</v>
      </c>
      <c r="AF143" s="3">
        <v>844</v>
      </c>
      <c r="AG143" s="3">
        <v>991</v>
      </c>
      <c r="AH143" s="3">
        <v>0.38940000000000002</v>
      </c>
      <c r="AI143" s="3">
        <v>0.59950000000000003</v>
      </c>
      <c r="AJ143" s="3">
        <v>0.59950000000000003</v>
      </c>
      <c r="AK143" s="2" t="s">
        <v>1155</v>
      </c>
    </row>
    <row r="144" spans="1:37" x14ac:dyDescent="0.3">
      <c r="A144" s="2" t="s">
        <v>1145</v>
      </c>
      <c r="B144" s="2" t="s">
        <v>1714</v>
      </c>
      <c r="C144" s="2" t="s">
        <v>701</v>
      </c>
      <c r="D144" s="2" t="s">
        <v>1731</v>
      </c>
      <c r="E144" s="2" t="s">
        <v>1148</v>
      </c>
      <c r="F144" s="2" t="s">
        <v>1732</v>
      </c>
      <c r="G144" s="2" t="s">
        <v>1732</v>
      </c>
      <c r="H144" s="2" t="s">
        <v>1150</v>
      </c>
      <c r="I144" s="2" t="s">
        <v>1151</v>
      </c>
      <c r="J144" s="2" t="s">
        <v>1152</v>
      </c>
      <c r="K144" s="2">
        <v>60706011</v>
      </c>
      <c r="L144" s="2">
        <v>11082704</v>
      </c>
      <c r="M144" s="2" t="s">
        <v>1733</v>
      </c>
      <c r="N144" s="2" t="s">
        <v>1734</v>
      </c>
      <c r="O144" s="3">
        <v>1310</v>
      </c>
      <c r="P144" s="3">
        <v>1149</v>
      </c>
      <c r="Q144" s="3">
        <v>6</v>
      </c>
      <c r="R144" s="3">
        <v>49</v>
      </c>
      <c r="S144" s="3">
        <v>43</v>
      </c>
      <c r="T144" s="3">
        <v>24</v>
      </c>
      <c r="U144" s="3">
        <v>39</v>
      </c>
      <c r="V144" s="3">
        <v>1018</v>
      </c>
      <c r="W144" s="3">
        <v>916</v>
      </c>
      <c r="X144" s="3">
        <v>5</v>
      </c>
      <c r="Y144" s="3">
        <v>34</v>
      </c>
      <c r="Z144" s="3">
        <v>28</v>
      </c>
      <c r="AA144" s="3">
        <v>13</v>
      </c>
      <c r="AB144" s="3">
        <v>22</v>
      </c>
      <c r="AC144" s="3">
        <v>822</v>
      </c>
      <c r="AD144" s="3">
        <v>387</v>
      </c>
      <c r="AE144" s="3">
        <v>418</v>
      </c>
      <c r="AF144" s="3">
        <v>430</v>
      </c>
      <c r="AG144" s="3">
        <v>359</v>
      </c>
      <c r="AH144" s="3">
        <v>0.4708</v>
      </c>
      <c r="AI144" s="3">
        <v>0.50849999999999995</v>
      </c>
      <c r="AJ144" s="3">
        <v>0.50849999999999995</v>
      </c>
      <c r="AK144" s="2" t="s">
        <v>1155</v>
      </c>
    </row>
    <row r="145" spans="1:37" x14ac:dyDescent="0.3">
      <c r="A145" s="2" t="s">
        <v>1145</v>
      </c>
      <c r="B145" s="2" t="s">
        <v>1714</v>
      </c>
      <c r="C145" s="2" t="s">
        <v>713</v>
      </c>
      <c r="D145" s="2" t="s">
        <v>1735</v>
      </c>
      <c r="E145" s="2" t="s">
        <v>1148</v>
      </c>
      <c r="F145" s="2" t="s">
        <v>1736</v>
      </c>
      <c r="G145" s="2" t="s">
        <v>1736</v>
      </c>
      <c r="H145" s="2" t="s">
        <v>1150</v>
      </c>
      <c r="I145" s="2" t="s">
        <v>1151</v>
      </c>
      <c r="J145" s="2" t="s">
        <v>1152</v>
      </c>
      <c r="K145" s="2">
        <v>527786639</v>
      </c>
      <c r="L145" s="2">
        <v>1753645</v>
      </c>
      <c r="M145" s="2" t="s">
        <v>1737</v>
      </c>
      <c r="N145" s="2" t="s">
        <v>1738</v>
      </c>
      <c r="O145" s="3">
        <v>3123</v>
      </c>
      <c r="P145" s="3">
        <v>2474</v>
      </c>
      <c r="Q145" s="3">
        <v>91</v>
      </c>
      <c r="R145" s="3">
        <v>147</v>
      </c>
      <c r="S145" s="3">
        <v>92</v>
      </c>
      <c r="T145" s="3">
        <v>163</v>
      </c>
      <c r="U145" s="3">
        <v>156</v>
      </c>
      <c r="V145" s="3">
        <v>2279</v>
      </c>
      <c r="W145" s="3">
        <v>1801</v>
      </c>
      <c r="X145" s="3">
        <v>66</v>
      </c>
      <c r="Y145" s="3">
        <v>97</v>
      </c>
      <c r="Z145" s="3">
        <v>73</v>
      </c>
      <c r="AA145" s="3">
        <v>142</v>
      </c>
      <c r="AB145" s="3">
        <v>100</v>
      </c>
      <c r="AC145" s="3">
        <v>1602</v>
      </c>
      <c r="AD145" s="3">
        <v>461</v>
      </c>
      <c r="AE145" s="3">
        <v>1123</v>
      </c>
      <c r="AF145" s="3">
        <v>654</v>
      </c>
      <c r="AG145" s="3">
        <v>881</v>
      </c>
      <c r="AH145" s="3">
        <v>0.2878</v>
      </c>
      <c r="AI145" s="3">
        <v>0.70099999999999996</v>
      </c>
      <c r="AJ145" s="3">
        <v>0.70099999999999996</v>
      </c>
      <c r="AK145" s="2" t="s">
        <v>1155</v>
      </c>
    </row>
    <row r="146" spans="1:37" x14ac:dyDescent="0.3">
      <c r="A146" s="2" t="s">
        <v>1145</v>
      </c>
      <c r="B146" s="2" t="s">
        <v>1714</v>
      </c>
      <c r="C146" s="2" t="s">
        <v>717</v>
      </c>
      <c r="D146" s="2" t="s">
        <v>1739</v>
      </c>
      <c r="E146" s="2" t="s">
        <v>1148</v>
      </c>
      <c r="F146" s="2" t="s">
        <v>1740</v>
      </c>
      <c r="G146" s="2" t="s">
        <v>1740</v>
      </c>
      <c r="H146" s="2" t="s">
        <v>1150</v>
      </c>
      <c r="I146" s="2" t="s">
        <v>1151</v>
      </c>
      <c r="J146" s="2" t="s">
        <v>1152</v>
      </c>
      <c r="K146" s="2">
        <v>276541399</v>
      </c>
      <c r="L146" s="2">
        <v>54773082</v>
      </c>
      <c r="M146" s="2" t="s">
        <v>1741</v>
      </c>
      <c r="N146" s="2" t="s">
        <v>1742</v>
      </c>
      <c r="O146" s="3">
        <v>317</v>
      </c>
      <c r="P146" s="3">
        <v>293</v>
      </c>
      <c r="Q146" s="3">
        <v>0</v>
      </c>
      <c r="R146" s="3">
        <v>4</v>
      </c>
      <c r="S146" s="3">
        <v>2</v>
      </c>
      <c r="T146" s="3">
        <v>13</v>
      </c>
      <c r="U146" s="3">
        <v>5</v>
      </c>
      <c r="V146" s="3">
        <v>273</v>
      </c>
      <c r="W146" s="3">
        <v>254</v>
      </c>
      <c r="X146" s="3">
        <v>0</v>
      </c>
      <c r="Y146" s="3">
        <v>3</v>
      </c>
      <c r="Z146" s="3">
        <v>1</v>
      </c>
      <c r="AA146" s="3">
        <v>11</v>
      </c>
      <c r="AB146" s="3">
        <v>4</v>
      </c>
      <c r="AC146" s="3">
        <v>243</v>
      </c>
      <c r="AD146" s="3">
        <v>131</v>
      </c>
      <c r="AE146" s="3">
        <v>106</v>
      </c>
      <c r="AF146" s="3">
        <v>105</v>
      </c>
      <c r="AG146" s="3">
        <v>108</v>
      </c>
      <c r="AH146" s="3">
        <v>0.53910000000000002</v>
      </c>
      <c r="AI146" s="3">
        <v>0.43619999999999998</v>
      </c>
      <c r="AJ146" s="3">
        <v>2.5390999999999999</v>
      </c>
      <c r="AK146" s="2" t="s">
        <v>1155</v>
      </c>
    </row>
    <row r="147" spans="1:37" x14ac:dyDescent="0.3">
      <c r="A147" s="2" t="s">
        <v>1145</v>
      </c>
      <c r="B147" s="2" t="s">
        <v>1714</v>
      </c>
      <c r="C147" s="2" t="s">
        <v>709</v>
      </c>
      <c r="D147" s="2" t="s">
        <v>1743</v>
      </c>
      <c r="E147" s="2" t="s">
        <v>1148</v>
      </c>
      <c r="F147" s="2" t="s">
        <v>1744</v>
      </c>
      <c r="G147" s="2" t="s">
        <v>1744</v>
      </c>
      <c r="H147" s="2" t="s">
        <v>1150</v>
      </c>
      <c r="I147" s="2" t="s">
        <v>1151</v>
      </c>
      <c r="J147" s="2" t="s">
        <v>1152</v>
      </c>
      <c r="K147" s="2">
        <v>1128373327</v>
      </c>
      <c r="L147" s="2">
        <v>99507471</v>
      </c>
      <c r="M147" s="2" t="s">
        <v>1745</v>
      </c>
      <c r="N147" s="2" t="s">
        <v>1746</v>
      </c>
      <c r="O147" s="3">
        <v>2253</v>
      </c>
      <c r="P147" s="3">
        <v>1998</v>
      </c>
      <c r="Q147" s="3">
        <v>3</v>
      </c>
      <c r="R147" s="3">
        <v>88</v>
      </c>
      <c r="S147" s="3">
        <v>65</v>
      </c>
      <c r="T147" s="3">
        <v>39</v>
      </c>
      <c r="U147" s="3">
        <v>60</v>
      </c>
      <c r="V147" s="3">
        <v>1836</v>
      </c>
      <c r="W147" s="3">
        <v>1646</v>
      </c>
      <c r="X147" s="3">
        <v>2</v>
      </c>
      <c r="Y147" s="3">
        <v>58</v>
      </c>
      <c r="Z147" s="3">
        <v>55</v>
      </c>
      <c r="AA147" s="3">
        <v>31</v>
      </c>
      <c r="AB147" s="3">
        <v>44</v>
      </c>
      <c r="AC147" s="3">
        <v>1466</v>
      </c>
      <c r="AD147" s="3">
        <v>1055</v>
      </c>
      <c r="AE147" s="3">
        <v>382</v>
      </c>
      <c r="AF147" s="3">
        <v>926</v>
      </c>
      <c r="AG147" s="3">
        <v>459</v>
      </c>
      <c r="AH147" s="3">
        <v>0.71960000000000002</v>
      </c>
      <c r="AI147" s="3">
        <v>0.2606</v>
      </c>
      <c r="AJ147" s="3">
        <v>2.7195999999999998</v>
      </c>
      <c r="AK147" s="2" t="s">
        <v>1155</v>
      </c>
    </row>
    <row r="148" spans="1:37" x14ac:dyDescent="0.3">
      <c r="A148" s="2" t="s">
        <v>1145</v>
      </c>
      <c r="B148" s="2" t="s">
        <v>1714</v>
      </c>
      <c r="C148" s="2" t="s">
        <v>705</v>
      </c>
      <c r="D148" s="2" t="s">
        <v>1747</v>
      </c>
      <c r="E148" s="2" t="s">
        <v>1148</v>
      </c>
      <c r="F148" s="2" t="s">
        <v>1748</v>
      </c>
      <c r="G148" s="2" t="s">
        <v>1748</v>
      </c>
      <c r="H148" s="2" t="s">
        <v>1150</v>
      </c>
      <c r="I148" s="2" t="s">
        <v>1151</v>
      </c>
      <c r="J148" s="2" t="s">
        <v>1152</v>
      </c>
      <c r="K148" s="2">
        <v>323742273</v>
      </c>
      <c r="L148" s="2">
        <v>418658</v>
      </c>
      <c r="M148" s="2" t="s">
        <v>1749</v>
      </c>
      <c r="N148" s="2" t="s">
        <v>1750</v>
      </c>
      <c r="O148" s="3">
        <v>3926</v>
      </c>
      <c r="P148" s="3">
        <v>3362</v>
      </c>
      <c r="Q148" s="3">
        <v>83</v>
      </c>
      <c r="R148" s="3">
        <v>160</v>
      </c>
      <c r="S148" s="3">
        <v>90</v>
      </c>
      <c r="T148" s="3">
        <v>73</v>
      </c>
      <c r="U148" s="3">
        <v>158</v>
      </c>
      <c r="V148" s="3">
        <v>2796</v>
      </c>
      <c r="W148" s="3">
        <v>2463</v>
      </c>
      <c r="X148" s="3">
        <v>53</v>
      </c>
      <c r="Y148" s="3">
        <v>97</v>
      </c>
      <c r="Z148" s="3">
        <v>68</v>
      </c>
      <c r="AA148" s="3">
        <v>46</v>
      </c>
      <c r="AB148" s="3">
        <v>69</v>
      </c>
      <c r="AC148" s="3">
        <v>2123</v>
      </c>
      <c r="AD148" s="3">
        <v>734</v>
      </c>
      <c r="AE148" s="3">
        <v>1354</v>
      </c>
      <c r="AF148" s="3">
        <v>867</v>
      </c>
      <c r="AG148" s="3">
        <v>1161</v>
      </c>
      <c r="AH148" s="3">
        <v>0.34570000000000001</v>
      </c>
      <c r="AI148" s="3">
        <v>0.63780000000000003</v>
      </c>
      <c r="AJ148" s="3">
        <v>0.63780000000000003</v>
      </c>
      <c r="AK148" s="2" t="s">
        <v>1155</v>
      </c>
    </row>
    <row r="149" spans="1:37" x14ac:dyDescent="0.3">
      <c r="A149" s="2" t="s">
        <v>1145</v>
      </c>
      <c r="B149" s="2" t="s">
        <v>1714</v>
      </c>
      <c r="C149" s="2" t="s">
        <v>669</v>
      </c>
      <c r="D149" s="2" t="s">
        <v>1751</v>
      </c>
      <c r="E149" s="2" t="s">
        <v>1148</v>
      </c>
      <c r="F149" s="2" t="s">
        <v>1752</v>
      </c>
      <c r="G149" s="2" t="s">
        <v>1752</v>
      </c>
      <c r="H149" s="2" t="s">
        <v>1150</v>
      </c>
      <c r="I149" s="2" t="s">
        <v>1151</v>
      </c>
      <c r="J149" s="2" t="s">
        <v>1152</v>
      </c>
      <c r="K149" s="2">
        <v>3960675</v>
      </c>
      <c r="L149" s="2">
        <v>0</v>
      </c>
      <c r="M149" s="2" t="s">
        <v>1753</v>
      </c>
      <c r="N149" s="2" t="s">
        <v>1754</v>
      </c>
      <c r="O149" s="3">
        <v>3755</v>
      </c>
      <c r="P149" s="3">
        <v>2676</v>
      </c>
      <c r="Q149" s="3">
        <v>116</v>
      </c>
      <c r="R149" s="3">
        <v>228</v>
      </c>
      <c r="S149" s="3">
        <v>346</v>
      </c>
      <c r="T149" s="3">
        <v>192</v>
      </c>
      <c r="U149" s="3">
        <v>197</v>
      </c>
      <c r="V149" s="3">
        <v>2678</v>
      </c>
      <c r="W149" s="3">
        <v>2021</v>
      </c>
      <c r="X149" s="3">
        <v>74</v>
      </c>
      <c r="Y149" s="3">
        <v>131</v>
      </c>
      <c r="Z149" s="3">
        <v>259</v>
      </c>
      <c r="AA149" s="3">
        <v>106</v>
      </c>
      <c r="AB149" s="3">
        <v>87</v>
      </c>
      <c r="AC149" s="3">
        <v>1910</v>
      </c>
      <c r="AD149" s="3">
        <v>775</v>
      </c>
      <c r="AE149" s="3">
        <v>1112</v>
      </c>
      <c r="AF149" s="3">
        <v>889</v>
      </c>
      <c r="AG149" s="3">
        <v>923</v>
      </c>
      <c r="AH149" s="3">
        <v>0.40579999999999999</v>
      </c>
      <c r="AI149" s="3">
        <v>0.58220000000000005</v>
      </c>
      <c r="AJ149" s="3">
        <v>0.58220000000000005</v>
      </c>
      <c r="AK149" s="2" t="s">
        <v>1155</v>
      </c>
    </row>
    <row r="150" spans="1:37" x14ac:dyDescent="0.3">
      <c r="A150" s="2" t="s">
        <v>1145</v>
      </c>
      <c r="B150" s="2" t="s">
        <v>1714</v>
      </c>
      <c r="C150" s="2" t="s">
        <v>567</v>
      </c>
      <c r="D150" s="2" t="s">
        <v>1755</v>
      </c>
      <c r="E150" s="2" t="s">
        <v>1148</v>
      </c>
      <c r="F150" s="2" t="s">
        <v>1756</v>
      </c>
      <c r="G150" s="2" t="s">
        <v>1756</v>
      </c>
      <c r="H150" s="2" t="s">
        <v>1150</v>
      </c>
      <c r="I150" s="2" t="s">
        <v>1151</v>
      </c>
      <c r="J150" s="2" t="s">
        <v>1152</v>
      </c>
      <c r="K150" s="2">
        <v>953136</v>
      </c>
      <c r="L150" s="2">
        <v>0</v>
      </c>
      <c r="M150" s="2" t="s">
        <v>1757</v>
      </c>
      <c r="N150" s="2" t="s">
        <v>1758</v>
      </c>
      <c r="O150" s="3">
        <v>1030</v>
      </c>
      <c r="P150" s="3">
        <v>481</v>
      </c>
      <c r="Q150" s="3">
        <v>69</v>
      </c>
      <c r="R150" s="3">
        <v>121</v>
      </c>
      <c r="S150" s="3">
        <v>152</v>
      </c>
      <c r="T150" s="3">
        <v>120</v>
      </c>
      <c r="U150" s="3">
        <v>87</v>
      </c>
      <c r="V150" s="3">
        <v>734</v>
      </c>
      <c r="W150" s="3">
        <v>375</v>
      </c>
      <c r="X150" s="3">
        <v>47</v>
      </c>
      <c r="Y150" s="3">
        <v>75</v>
      </c>
      <c r="Z150" s="3">
        <v>116</v>
      </c>
      <c r="AA150" s="3">
        <v>82</v>
      </c>
      <c r="AB150" s="3">
        <v>39</v>
      </c>
      <c r="AC150" s="3">
        <v>318</v>
      </c>
      <c r="AD150" s="3">
        <v>140</v>
      </c>
      <c r="AE150" s="3">
        <v>165</v>
      </c>
      <c r="AF150" s="3">
        <v>178</v>
      </c>
      <c r="AG150" s="3">
        <v>113</v>
      </c>
      <c r="AH150" s="3">
        <v>0.44030000000000002</v>
      </c>
      <c r="AI150" s="3">
        <v>0.51890000000000003</v>
      </c>
      <c r="AJ150" s="3">
        <v>0.51890000000000003</v>
      </c>
      <c r="AK150" s="2" t="s">
        <v>1155</v>
      </c>
    </row>
    <row r="151" spans="1:37" x14ac:dyDescent="0.3">
      <c r="A151" s="2" t="s">
        <v>1145</v>
      </c>
      <c r="B151" s="2" t="s">
        <v>1714</v>
      </c>
      <c r="C151" s="2" t="s">
        <v>659</v>
      </c>
      <c r="D151" s="2" t="s">
        <v>1759</v>
      </c>
      <c r="E151" s="2" t="s">
        <v>1148</v>
      </c>
      <c r="F151" s="2" t="s">
        <v>1760</v>
      </c>
      <c r="G151" s="2" t="s">
        <v>1760</v>
      </c>
      <c r="H151" s="2" t="s">
        <v>1150</v>
      </c>
      <c r="I151" s="2" t="s">
        <v>1151</v>
      </c>
      <c r="J151" s="2" t="s">
        <v>1152</v>
      </c>
      <c r="K151" s="2">
        <v>1942550</v>
      </c>
      <c r="L151" s="2">
        <v>0</v>
      </c>
      <c r="M151" s="2" t="s">
        <v>1761</v>
      </c>
      <c r="N151" s="2" t="s">
        <v>1762</v>
      </c>
      <c r="O151" s="3">
        <v>2283</v>
      </c>
      <c r="P151" s="3">
        <v>1172</v>
      </c>
      <c r="Q151" s="3">
        <v>140</v>
      </c>
      <c r="R151" s="3">
        <v>251</v>
      </c>
      <c r="S151" s="3">
        <v>256</v>
      </c>
      <c r="T151" s="3">
        <v>215</v>
      </c>
      <c r="U151" s="3">
        <v>249</v>
      </c>
      <c r="V151" s="3">
        <v>1684</v>
      </c>
      <c r="W151" s="3">
        <v>963</v>
      </c>
      <c r="X151" s="3">
        <v>102</v>
      </c>
      <c r="Y151" s="3">
        <v>160</v>
      </c>
      <c r="Z151" s="3">
        <v>187</v>
      </c>
      <c r="AA151" s="3">
        <v>155</v>
      </c>
      <c r="AB151" s="3">
        <v>117</v>
      </c>
      <c r="AC151" s="3">
        <v>677</v>
      </c>
      <c r="AD151" s="3">
        <v>269</v>
      </c>
      <c r="AE151" s="3">
        <v>390</v>
      </c>
      <c r="AF151" s="3">
        <v>333</v>
      </c>
      <c r="AG151" s="3">
        <v>307</v>
      </c>
      <c r="AH151" s="3">
        <v>0.39729999999999999</v>
      </c>
      <c r="AI151" s="3">
        <v>0.57609999999999995</v>
      </c>
      <c r="AJ151" s="3">
        <v>0.57609999999999995</v>
      </c>
      <c r="AK151" s="2" t="s">
        <v>1155</v>
      </c>
    </row>
    <row r="152" spans="1:37" x14ac:dyDescent="0.3">
      <c r="A152" s="2" t="s">
        <v>1145</v>
      </c>
      <c r="B152" s="2" t="s">
        <v>1714</v>
      </c>
      <c r="C152" s="2" t="s">
        <v>451</v>
      </c>
      <c r="D152" s="2" t="s">
        <v>1763</v>
      </c>
      <c r="E152" s="2" t="s">
        <v>1148</v>
      </c>
      <c r="F152" s="2" t="s">
        <v>1764</v>
      </c>
      <c r="G152" s="2" t="s">
        <v>1764</v>
      </c>
      <c r="H152" s="2" t="s">
        <v>1150</v>
      </c>
      <c r="I152" s="2" t="s">
        <v>1151</v>
      </c>
      <c r="J152" s="2" t="s">
        <v>1152</v>
      </c>
      <c r="K152" s="2">
        <v>94542725</v>
      </c>
      <c r="L152" s="2">
        <v>22340117</v>
      </c>
      <c r="M152" s="2" t="s">
        <v>1765</v>
      </c>
      <c r="N152" s="2" t="s">
        <v>1766</v>
      </c>
      <c r="O152" s="3">
        <v>3383</v>
      </c>
      <c r="P152" s="3">
        <v>2781</v>
      </c>
      <c r="Q152" s="3">
        <v>14</v>
      </c>
      <c r="R152" s="3">
        <v>132</v>
      </c>
      <c r="S152" s="3">
        <v>72</v>
      </c>
      <c r="T152" s="3">
        <v>183</v>
      </c>
      <c r="U152" s="3">
        <v>201</v>
      </c>
      <c r="V152" s="3">
        <v>2544</v>
      </c>
      <c r="W152" s="3">
        <v>2192</v>
      </c>
      <c r="X152" s="3">
        <v>10</v>
      </c>
      <c r="Y152" s="3">
        <v>79</v>
      </c>
      <c r="Z152" s="3">
        <v>37</v>
      </c>
      <c r="AA152" s="3">
        <v>128</v>
      </c>
      <c r="AB152" s="3">
        <v>98</v>
      </c>
      <c r="AC152" s="3">
        <v>1661</v>
      </c>
      <c r="AD152" s="3">
        <v>459</v>
      </c>
      <c r="AE152" s="3">
        <v>1162</v>
      </c>
      <c r="AF152" s="3">
        <v>539</v>
      </c>
      <c r="AG152" s="3">
        <v>1013</v>
      </c>
      <c r="AH152" s="3">
        <v>0.27629999999999999</v>
      </c>
      <c r="AI152" s="3">
        <v>0.6996</v>
      </c>
      <c r="AJ152" s="3">
        <v>0.6996</v>
      </c>
      <c r="AK152" s="2" t="s">
        <v>1155</v>
      </c>
    </row>
    <row r="153" spans="1:37" x14ac:dyDescent="0.3">
      <c r="A153" s="2" t="s">
        <v>1145</v>
      </c>
      <c r="B153" s="2" t="s">
        <v>1714</v>
      </c>
      <c r="C153" s="2" t="s">
        <v>695</v>
      </c>
      <c r="D153" s="2" t="s">
        <v>1767</v>
      </c>
      <c r="E153" s="2" t="s">
        <v>1148</v>
      </c>
      <c r="F153" s="2" t="s">
        <v>1768</v>
      </c>
      <c r="G153" s="2" t="s">
        <v>1768</v>
      </c>
      <c r="H153" s="2" t="s">
        <v>1150</v>
      </c>
      <c r="I153" s="2" t="s">
        <v>1151</v>
      </c>
      <c r="J153" s="2" t="s">
        <v>1152</v>
      </c>
      <c r="K153" s="2">
        <v>5585149</v>
      </c>
      <c r="L153" s="2">
        <v>0</v>
      </c>
      <c r="M153" s="2" t="s">
        <v>1769</v>
      </c>
      <c r="N153" s="2" t="s">
        <v>1770</v>
      </c>
      <c r="O153" s="3">
        <v>2723</v>
      </c>
      <c r="P153" s="3">
        <v>2380</v>
      </c>
      <c r="Q153" s="3">
        <v>33</v>
      </c>
      <c r="R153" s="3">
        <v>78</v>
      </c>
      <c r="S153" s="3">
        <v>56</v>
      </c>
      <c r="T153" s="3">
        <v>90</v>
      </c>
      <c r="U153" s="3">
        <v>86</v>
      </c>
      <c r="V153" s="3">
        <v>2077</v>
      </c>
      <c r="W153" s="3">
        <v>1844</v>
      </c>
      <c r="X153" s="3">
        <v>29</v>
      </c>
      <c r="Y153" s="3">
        <v>49</v>
      </c>
      <c r="Z153" s="3">
        <v>41</v>
      </c>
      <c r="AA153" s="3">
        <v>68</v>
      </c>
      <c r="AB153" s="3">
        <v>46</v>
      </c>
      <c r="AC153" s="3">
        <v>1809</v>
      </c>
      <c r="AD153" s="3">
        <v>713</v>
      </c>
      <c r="AE153" s="3">
        <v>1076</v>
      </c>
      <c r="AF153" s="3">
        <v>804</v>
      </c>
      <c r="AG153" s="3">
        <v>932</v>
      </c>
      <c r="AH153" s="3">
        <v>0.39410000000000001</v>
      </c>
      <c r="AI153" s="3">
        <v>0.5948</v>
      </c>
      <c r="AJ153" s="3">
        <v>0.5948</v>
      </c>
      <c r="AK153" s="2" t="s">
        <v>1155</v>
      </c>
    </row>
    <row r="154" spans="1:37" x14ac:dyDescent="0.3">
      <c r="A154" s="2" t="s">
        <v>1145</v>
      </c>
      <c r="B154" s="2" t="s">
        <v>1771</v>
      </c>
      <c r="C154" s="2" t="s">
        <v>81</v>
      </c>
      <c r="D154" s="2" t="s">
        <v>1772</v>
      </c>
      <c r="E154" s="2" t="s">
        <v>1148</v>
      </c>
      <c r="F154" s="2" t="s">
        <v>1773</v>
      </c>
      <c r="G154" s="2" t="s">
        <v>1773</v>
      </c>
      <c r="H154" s="2" t="s">
        <v>1150</v>
      </c>
      <c r="I154" s="2" t="s">
        <v>1151</v>
      </c>
      <c r="J154" s="2" t="s">
        <v>1152</v>
      </c>
      <c r="K154" s="2">
        <v>4733060519</v>
      </c>
      <c r="L154" s="2">
        <v>521495931</v>
      </c>
      <c r="M154" s="2" t="s">
        <v>1774</v>
      </c>
      <c r="N154" s="2" t="s">
        <v>1775</v>
      </c>
      <c r="O154" s="3">
        <v>960</v>
      </c>
      <c r="P154" s="3">
        <v>613</v>
      </c>
      <c r="Q154" s="3">
        <v>14</v>
      </c>
      <c r="R154" s="3">
        <v>37</v>
      </c>
      <c r="S154" s="3">
        <v>39</v>
      </c>
      <c r="T154" s="3">
        <v>198</v>
      </c>
      <c r="U154" s="3">
        <v>59</v>
      </c>
      <c r="V154" s="3">
        <v>862</v>
      </c>
      <c r="W154" s="3">
        <v>556</v>
      </c>
      <c r="X154" s="3">
        <v>12</v>
      </c>
      <c r="Y154" s="3">
        <v>35</v>
      </c>
      <c r="Z154" s="3">
        <v>35</v>
      </c>
      <c r="AA154" s="3">
        <v>178</v>
      </c>
      <c r="AB154" s="3">
        <v>46</v>
      </c>
      <c r="AC154" s="3">
        <v>588</v>
      </c>
      <c r="AD154" s="3">
        <v>433</v>
      </c>
      <c r="AE154" s="3">
        <v>133</v>
      </c>
      <c r="AF154" s="3">
        <v>456</v>
      </c>
      <c r="AG154" s="3">
        <v>95</v>
      </c>
      <c r="AH154" s="3">
        <v>0.73640000000000005</v>
      </c>
      <c r="AI154" s="3">
        <v>0.22620000000000001</v>
      </c>
      <c r="AJ154" s="3">
        <v>2.7364000000000002</v>
      </c>
      <c r="AK154" s="2" t="s">
        <v>1155</v>
      </c>
    </row>
    <row r="155" spans="1:37" x14ac:dyDescent="0.3">
      <c r="A155" s="2" t="s">
        <v>1145</v>
      </c>
      <c r="B155" s="2" t="s">
        <v>1771</v>
      </c>
      <c r="C155" s="2" t="s">
        <v>111</v>
      </c>
      <c r="D155" s="2" t="s">
        <v>1776</v>
      </c>
      <c r="E155" s="2" t="s">
        <v>1148</v>
      </c>
      <c r="F155" s="2" t="s">
        <v>1777</v>
      </c>
      <c r="G155" s="2" t="s">
        <v>1777</v>
      </c>
      <c r="H155" s="2" t="s">
        <v>1150</v>
      </c>
      <c r="I155" s="2" t="s">
        <v>1151</v>
      </c>
      <c r="J155" s="2" t="s">
        <v>1152</v>
      </c>
      <c r="K155" s="2">
        <v>1632709323</v>
      </c>
      <c r="L155" s="2">
        <v>612464324</v>
      </c>
      <c r="M155" s="2" t="s">
        <v>1778</v>
      </c>
      <c r="N155" s="2" t="s">
        <v>1779</v>
      </c>
      <c r="O155" s="3">
        <v>1352</v>
      </c>
      <c r="P155" s="3">
        <v>1169</v>
      </c>
      <c r="Q155" s="3">
        <v>4</v>
      </c>
      <c r="R155" s="3">
        <v>42</v>
      </c>
      <c r="S155" s="3">
        <v>21</v>
      </c>
      <c r="T155" s="3">
        <v>32</v>
      </c>
      <c r="U155" s="3">
        <v>84</v>
      </c>
      <c r="V155" s="3">
        <v>1099</v>
      </c>
      <c r="W155" s="3">
        <v>981</v>
      </c>
      <c r="X155" s="3">
        <v>3</v>
      </c>
      <c r="Y155" s="3">
        <v>32</v>
      </c>
      <c r="Z155" s="3">
        <v>19</v>
      </c>
      <c r="AA155" s="3">
        <v>15</v>
      </c>
      <c r="AB155" s="3">
        <v>49</v>
      </c>
      <c r="AC155" s="3">
        <v>1051</v>
      </c>
      <c r="AD155" s="3">
        <v>599</v>
      </c>
      <c r="AE155" s="3">
        <v>418</v>
      </c>
      <c r="AF155" s="3">
        <v>665</v>
      </c>
      <c r="AG155" s="3">
        <v>331</v>
      </c>
      <c r="AH155" s="3">
        <v>0.56989999999999996</v>
      </c>
      <c r="AI155" s="3">
        <v>0.3977</v>
      </c>
      <c r="AJ155" s="3">
        <v>2.5699000000000001</v>
      </c>
      <c r="AK155" s="2" t="s">
        <v>1155</v>
      </c>
    </row>
    <row r="156" spans="1:37" x14ac:dyDescent="0.3">
      <c r="A156" s="2" t="s">
        <v>1145</v>
      </c>
      <c r="B156" s="2" t="s">
        <v>1771</v>
      </c>
      <c r="C156" s="2" t="s">
        <v>91</v>
      </c>
      <c r="D156" s="2" t="s">
        <v>1780</v>
      </c>
      <c r="E156" s="2" t="s">
        <v>1148</v>
      </c>
      <c r="F156" s="2" t="s">
        <v>1781</v>
      </c>
      <c r="G156" s="2" t="s">
        <v>1781</v>
      </c>
      <c r="H156" s="2" t="s">
        <v>1150</v>
      </c>
      <c r="I156" s="2" t="s">
        <v>1151</v>
      </c>
      <c r="J156" s="2" t="s">
        <v>1152</v>
      </c>
      <c r="K156" s="2">
        <v>18532375</v>
      </c>
      <c r="L156" s="2">
        <v>1018820</v>
      </c>
      <c r="M156" s="2" t="s">
        <v>1782</v>
      </c>
      <c r="N156" s="2" t="s">
        <v>1783</v>
      </c>
      <c r="O156" s="3">
        <v>2001</v>
      </c>
      <c r="P156" s="3">
        <v>894</v>
      </c>
      <c r="Q156" s="3">
        <v>18</v>
      </c>
      <c r="R156" s="3">
        <v>169</v>
      </c>
      <c r="S156" s="3">
        <v>272</v>
      </c>
      <c r="T156" s="3">
        <v>441</v>
      </c>
      <c r="U156" s="3">
        <v>207</v>
      </c>
      <c r="V156" s="3">
        <v>1531</v>
      </c>
      <c r="W156" s="3">
        <v>743</v>
      </c>
      <c r="X156" s="3">
        <v>15</v>
      </c>
      <c r="Y156" s="3">
        <v>108</v>
      </c>
      <c r="Z156" s="3">
        <v>190</v>
      </c>
      <c r="AA156" s="3">
        <v>349</v>
      </c>
      <c r="AB156" s="3">
        <v>126</v>
      </c>
      <c r="AC156" s="3">
        <v>877</v>
      </c>
      <c r="AD156" s="3">
        <v>425</v>
      </c>
      <c r="AE156" s="3">
        <v>414</v>
      </c>
      <c r="AF156" s="3">
        <v>558</v>
      </c>
      <c r="AG156" s="3">
        <v>284</v>
      </c>
      <c r="AH156" s="3">
        <v>0.48459999999999998</v>
      </c>
      <c r="AI156" s="3">
        <v>0.47210000000000002</v>
      </c>
      <c r="AJ156" s="3">
        <v>2.4845999999999999</v>
      </c>
      <c r="AK156" s="2" t="s">
        <v>1155</v>
      </c>
    </row>
    <row r="157" spans="1:37" x14ac:dyDescent="0.3">
      <c r="A157" s="2" t="s">
        <v>1145</v>
      </c>
      <c r="B157" s="2" t="s">
        <v>1771</v>
      </c>
      <c r="C157" s="2" t="s">
        <v>78</v>
      </c>
      <c r="D157" s="2" t="s">
        <v>1784</v>
      </c>
      <c r="E157" s="2" t="s">
        <v>1148</v>
      </c>
      <c r="F157" s="2" t="s">
        <v>1785</v>
      </c>
      <c r="G157" s="2" t="s">
        <v>1785</v>
      </c>
      <c r="H157" s="2" t="s">
        <v>1150</v>
      </c>
      <c r="I157" s="2" t="s">
        <v>1151</v>
      </c>
      <c r="J157" s="2" t="s">
        <v>1152</v>
      </c>
      <c r="K157" s="2">
        <v>332614619</v>
      </c>
      <c r="L157" s="2">
        <v>186648270</v>
      </c>
      <c r="M157" s="2" t="s">
        <v>1786</v>
      </c>
      <c r="N157" s="2" t="s">
        <v>1787</v>
      </c>
      <c r="O157" s="3">
        <v>2116</v>
      </c>
      <c r="P157" s="3">
        <v>1479</v>
      </c>
      <c r="Q157" s="3">
        <v>17</v>
      </c>
      <c r="R157" s="3">
        <v>112</v>
      </c>
      <c r="S157" s="3">
        <v>70</v>
      </c>
      <c r="T157" s="3">
        <v>272</v>
      </c>
      <c r="U157" s="3">
        <v>166</v>
      </c>
      <c r="V157" s="3">
        <v>1696</v>
      </c>
      <c r="W157" s="3">
        <v>1257</v>
      </c>
      <c r="X157" s="3">
        <v>14</v>
      </c>
      <c r="Y157" s="3">
        <v>77</v>
      </c>
      <c r="Z157" s="3">
        <v>53</v>
      </c>
      <c r="AA157" s="3">
        <v>202</v>
      </c>
      <c r="AB157" s="3">
        <v>93</v>
      </c>
      <c r="AC157" s="3">
        <v>1353</v>
      </c>
      <c r="AD157" s="3">
        <v>928</v>
      </c>
      <c r="AE157" s="3">
        <v>390</v>
      </c>
      <c r="AF157" s="3">
        <v>944</v>
      </c>
      <c r="AG157" s="3">
        <v>342</v>
      </c>
      <c r="AH157" s="3">
        <v>0.68589999999999995</v>
      </c>
      <c r="AI157" s="3">
        <v>0.28820000000000001</v>
      </c>
      <c r="AJ157" s="3">
        <v>2.6859000000000002</v>
      </c>
      <c r="AK157" s="2" t="s">
        <v>1155</v>
      </c>
    </row>
    <row r="158" spans="1:37" x14ac:dyDescent="0.3">
      <c r="A158" s="2" t="s">
        <v>1145</v>
      </c>
      <c r="B158" s="2" t="s">
        <v>1771</v>
      </c>
      <c r="C158" s="2" t="s">
        <v>85</v>
      </c>
      <c r="D158" s="2" t="s">
        <v>1788</v>
      </c>
      <c r="E158" s="2" t="s">
        <v>1148</v>
      </c>
      <c r="F158" s="2" t="s">
        <v>1789</v>
      </c>
      <c r="G158" s="2" t="s">
        <v>1789</v>
      </c>
      <c r="H158" s="2" t="s">
        <v>1150</v>
      </c>
      <c r="I158" s="2" t="s">
        <v>1151</v>
      </c>
      <c r="J158" s="2" t="s">
        <v>1152</v>
      </c>
      <c r="K158" s="2">
        <v>2904066</v>
      </c>
      <c r="L158" s="2">
        <v>798550</v>
      </c>
      <c r="M158" s="2" t="s">
        <v>1790</v>
      </c>
      <c r="N158" s="2" t="s">
        <v>1791</v>
      </c>
      <c r="O158" s="3">
        <v>1453</v>
      </c>
      <c r="P158" s="3">
        <v>1093</v>
      </c>
      <c r="Q158" s="3">
        <v>18</v>
      </c>
      <c r="R158" s="3">
        <v>69</v>
      </c>
      <c r="S158" s="3">
        <v>83</v>
      </c>
      <c r="T158" s="3">
        <v>105</v>
      </c>
      <c r="U158" s="3">
        <v>85</v>
      </c>
      <c r="V158" s="3">
        <v>1219</v>
      </c>
      <c r="W158" s="3">
        <v>949</v>
      </c>
      <c r="X158" s="3">
        <v>13</v>
      </c>
      <c r="Y158" s="3">
        <v>47</v>
      </c>
      <c r="Z158" s="3">
        <v>67</v>
      </c>
      <c r="AA158" s="3">
        <v>91</v>
      </c>
      <c r="AB158" s="3">
        <v>52</v>
      </c>
      <c r="AC158" s="3">
        <v>1121</v>
      </c>
      <c r="AD158" s="3">
        <v>885</v>
      </c>
      <c r="AE158" s="3">
        <v>208</v>
      </c>
      <c r="AF158" s="3">
        <v>890</v>
      </c>
      <c r="AG158" s="3">
        <v>165</v>
      </c>
      <c r="AH158" s="3">
        <v>0.78949999999999998</v>
      </c>
      <c r="AI158" s="3">
        <v>0.1855</v>
      </c>
      <c r="AJ158" s="3">
        <v>2.7894999999999999</v>
      </c>
      <c r="AK158" s="2" t="s">
        <v>1155</v>
      </c>
    </row>
    <row r="159" spans="1:37" x14ac:dyDescent="0.3">
      <c r="A159" s="2" t="s">
        <v>1145</v>
      </c>
      <c r="B159" s="2" t="s">
        <v>1771</v>
      </c>
      <c r="C159" s="2" t="s">
        <v>107</v>
      </c>
      <c r="D159" s="2" t="s">
        <v>1792</v>
      </c>
      <c r="E159" s="2" t="s">
        <v>1148</v>
      </c>
      <c r="F159" s="2" t="s">
        <v>1793</v>
      </c>
      <c r="G159" s="2" t="s">
        <v>1793</v>
      </c>
      <c r="H159" s="2" t="s">
        <v>1150</v>
      </c>
      <c r="I159" s="2" t="s">
        <v>1151</v>
      </c>
      <c r="J159" s="2" t="s">
        <v>1152</v>
      </c>
      <c r="K159" s="2">
        <v>33155765</v>
      </c>
      <c r="L159" s="2">
        <v>3351467</v>
      </c>
      <c r="M159" s="2" t="s">
        <v>1794</v>
      </c>
      <c r="N159" s="2" t="s">
        <v>1795</v>
      </c>
      <c r="O159" s="3">
        <v>3481</v>
      </c>
      <c r="P159" s="3">
        <v>2396</v>
      </c>
      <c r="Q159" s="3">
        <v>24</v>
      </c>
      <c r="R159" s="3">
        <v>153</v>
      </c>
      <c r="S159" s="3">
        <v>143</v>
      </c>
      <c r="T159" s="3">
        <v>401</v>
      </c>
      <c r="U159" s="3">
        <v>364</v>
      </c>
      <c r="V159" s="3">
        <v>2490</v>
      </c>
      <c r="W159" s="3">
        <v>1849</v>
      </c>
      <c r="X159" s="3">
        <v>21</v>
      </c>
      <c r="Y159" s="3">
        <v>84</v>
      </c>
      <c r="Z159" s="3">
        <v>104</v>
      </c>
      <c r="AA159" s="3">
        <v>267</v>
      </c>
      <c r="AB159" s="3">
        <v>165</v>
      </c>
      <c r="AC159" s="3">
        <v>1844</v>
      </c>
      <c r="AD159" s="3">
        <v>861</v>
      </c>
      <c r="AE159" s="3">
        <v>931</v>
      </c>
      <c r="AF159" s="3">
        <v>1041</v>
      </c>
      <c r="AG159" s="3">
        <v>680</v>
      </c>
      <c r="AH159" s="3">
        <v>0.46689999999999998</v>
      </c>
      <c r="AI159" s="3">
        <v>0.50490000000000002</v>
      </c>
      <c r="AJ159" s="3">
        <v>0.50490000000000002</v>
      </c>
      <c r="AK159" s="2" t="s">
        <v>1155</v>
      </c>
    </row>
    <row r="160" spans="1:37" x14ac:dyDescent="0.3">
      <c r="A160" s="2" t="s">
        <v>1145</v>
      </c>
      <c r="B160" s="2" t="s">
        <v>1771</v>
      </c>
      <c r="C160" s="2" t="s">
        <v>109</v>
      </c>
      <c r="D160" s="2" t="s">
        <v>1796</v>
      </c>
      <c r="E160" s="2" t="s">
        <v>1148</v>
      </c>
      <c r="F160" s="2" t="s">
        <v>1797</v>
      </c>
      <c r="G160" s="2" t="s">
        <v>1797</v>
      </c>
      <c r="H160" s="2" t="s">
        <v>1150</v>
      </c>
      <c r="I160" s="2" t="s">
        <v>1151</v>
      </c>
      <c r="J160" s="2" t="s">
        <v>1152</v>
      </c>
      <c r="K160" s="2">
        <v>24623356</v>
      </c>
      <c r="L160" s="2">
        <v>49807820</v>
      </c>
      <c r="M160" s="2" t="s">
        <v>1798</v>
      </c>
      <c r="N160" s="2" t="s">
        <v>1799</v>
      </c>
      <c r="O160" s="3">
        <v>2204</v>
      </c>
      <c r="P160" s="3">
        <v>1837</v>
      </c>
      <c r="Q160" s="3">
        <v>10</v>
      </c>
      <c r="R160" s="3">
        <v>82</v>
      </c>
      <c r="S160" s="3">
        <v>33</v>
      </c>
      <c r="T160" s="3">
        <v>81</v>
      </c>
      <c r="U160" s="3">
        <v>161</v>
      </c>
      <c r="V160" s="3">
        <v>1817</v>
      </c>
      <c r="W160" s="3">
        <v>1548</v>
      </c>
      <c r="X160" s="3">
        <v>8</v>
      </c>
      <c r="Y160" s="3">
        <v>54</v>
      </c>
      <c r="Z160" s="3">
        <v>30</v>
      </c>
      <c r="AA160" s="3">
        <v>66</v>
      </c>
      <c r="AB160" s="3">
        <v>111</v>
      </c>
      <c r="AC160" s="3">
        <v>1442</v>
      </c>
      <c r="AD160" s="3">
        <v>820</v>
      </c>
      <c r="AE160" s="3">
        <v>583</v>
      </c>
      <c r="AF160" s="3">
        <v>855</v>
      </c>
      <c r="AG160" s="3">
        <v>464</v>
      </c>
      <c r="AH160" s="3">
        <v>0.56869999999999998</v>
      </c>
      <c r="AI160" s="3">
        <v>0.40429999999999999</v>
      </c>
      <c r="AJ160" s="3">
        <v>2.5687000000000002</v>
      </c>
      <c r="AK160" s="2" t="s">
        <v>1155</v>
      </c>
    </row>
    <row r="161" spans="1:37" x14ac:dyDescent="0.3">
      <c r="A161" s="2" t="s">
        <v>1145</v>
      </c>
      <c r="B161" s="2" t="s">
        <v>1800</v>
      </c>
      <c r="C161" s="2" t="s">
        <v>233</v>
      </c>
      <c r="D161" s="2" t="s">
        <v>1801</v>
      </c>
      <c r="E161" s="2" t="s">
        <v>1148</v>
      </c>
      <c r="F161" s="2" t="s">
        <v>1802</v>
      </c>
      <c r="G161" s="2" t="s">
        <v>1802</v>
      </c>
      <c r="H161" s="2" t="s">
        <v>1150</v>
      </c>
      <c r="I161" s="2" t="s">
        <v>1151</v>
      </c>
      <c r="J161" s="2" t="s">
        <v>1152</v>
      </c>
      <c r="K161" s="2">
        <v>10802891096</v>
      </c>
      <c r="L161" s="2">
        <v>115415967</v>
      </c>
      <c r="M161" s="2" t="s">
        <v>1803</v>
      </c>
      <c r="N161" s="2" t="s">
        <v>1804</v>
      </c>
      <c r="O161" s="3">
        <v>166</v>
      </c>
      <c r="P161" s="3">
        <v>26</v>
      </c>
      <c r="Q161" s="3">
        <v>0</v>
      </c>
      <c r="R161" s="3">
        <v>1</v>
      </c>
      <c r="S161" s="3">
        <v>1</v>
      </c>
      <c r="T161" s="3">
        <v>124</v>
      </c>
      <c r="U161" s="3">
        <v>14</v>
      </c>
      <c r="V161" s="3">
        <v>119</v>
      </c>
      <c r="W161" s="3">
        <v>19</v>
      </c>
      <c r="X161" s="3">
        <v>0</v>
      </c>
      <c r="Y161" s="3">
        <v>1</v>
      </c>
      <c r="Z161" s="3">
        <v>1</v>
      </c>
      <c r="AA161" s="3">
        <v>90</v>
      </c>
      <c r="AB161" s="3">
        <v>8</v>
      </c>
      <c r="AC161" s="3">
        <v>52</v>
      </c>
      <c r="AD161" s="3">
        <v>10</v>
      </c>
      <c r="AE161" s="3">
        <v>38</v>
      </c>
      <c r="AF161" s="3">
        <v>26</v>
      </c>
      <c r="AG161" s="3">
        <v>21</v>
      </c>
      <c r="AH161" s="3">
        <v>0.1923</v>
      </c>
      <c r="AI161" s="3">
        <v>0.73080000000000001</v>
      </c>
      <c r="AJ161" s="3">
        <v>0.73080000000000001</v>
      </c>
      <c r="AK161" s="2" t="s">
        <v>1155</v>
      </c>
    </row>
    <row r="162" spans="1:37" x14ac:dyDescent="0.3">
      <c r="A162" s="2" t="s">
        <v>1145</v>
      </c>
      <c r="B162" s="2" t="s">
        <v>1800</v>
      </c>
      <c r="C162" s="2" t="s">
        <v>884</v>
      </c>
      <c r="D162" s="2" t="s">
        <v>1805</v>
      </c>
      <c r="E162" s="2" t="s">
        <v>1148</v>
      </c>
      <c r="F162" s="2" t="s">
        <v>1806</v>
      </c>
      <c r="G162" s="2" t="s">
        <v>1806</v>
      </c>
      <c r="H162" s="2" t="s">
        <v>1150</v>
      </c>
      <c r="I162" s="2" t="s">
        <v>1151</v>
      </c>
      <c r="J162" s="2" t="s">
        <v>1152</v>
      </c>
      <c r="K162" s="2">
        <v>2160864868</v>
      </c>
      <c r="L162" s="2">
        <v>61574991</v>
      </c>
      <c r="M162" s="2" t="s">
        <v>1807</v>
      </c>
      <c r="N162" s="2" t="s">
        <v>1808</v>
      </c>
      <c r="O162" s="3">
        <v>210</v>
      </c>
      <c r="P162" s="3">
        <v>14</v>
      </c>
      <c r="Q162" s="3">
        <v>1</v>
      </c>
      <c r="R162" s="3">
        <v>0</v>
      </c>
      <c r="S162" s="3">
        <v>0</v>
      </c>
      <c r="T162" s="3">
        <v>171</v>
      </c>
      <c r="U162" s="3">
        <v>24</v>
      </c>
      <c r="V162" s="3">
        <v>132</v>
      </c>
      <c r="W162" s="3">
        <v>14</v>
      </c>
      <c r="X162" s="3">
        <v>1</v>
      </c>
      <c r="Y162" s="3">
        <v>0</v>
      </c>
      <c r="Z162" s="3">
        <v>0</v>
      </c>
      <c r="AA162" s="3">
        <v>104</v>
      </c>
      <c r="AB162" s="3">
        <v>13</v>
      </c>
      <c r="AC162" s="3">
        <v>72</v>
      </c>
      <c r="AD162" s="3">
        <v>25</v>
      </c>
      <c r="AE162" s="3">
        <v>45</v>
      </c>
      <c r="AF162" s="3">
        <v>32</v>
      </c>
      <c r="AG162" s="3">
        <v>41</v>
      </c>
      <c r="AH162" s="3">
        <v>0.34720000000000001</v>
      </c>
      <c r="AI162" s="3">
        <v>0.625</v>
      </c>
      <c r="AJ162" s="3">
        <v>0.625</v>
      </c>
      <c r="AK162" s="2" t="s">
        <v>1155</v>
      </c>
    </row>
    <row r="163" spans="1:37" x14ac:dyDescent="0.3">
      <c r="A163" s="2" t="s">
        <v>1145</v>
      </c>
      <c r="B163" s="2" t="s">
        <v>1800</v>
      </c>
      <c r="C163" s="2" t="s">
        <v>890</v>
      </c>
      <c r="D163" s="2" t="s">
        <v>1809</v>
      </c>
      <c r="E163" s="2" t="s">
        <v>1148</v>
      </c>
      <c r="F163" s="2" t="s">
        <v>1810</v>
      </c>
      <c r="G163" s="2" t="s">
        <v>1810</v>
      </c>
      <c r="H163" s="2" t="s">
        <v>1150</v>
      </c>
      <c r="I163" s="2" t="s">
        <v>1151</v>
      </c>
      <c r="J163" s="2" t="s">
        <v>1152</v>
      </c>
      <c r="K163" s="2">
        <v>159267615</v>
      </c>
      <c r="L163" s="2">
        <v>143743413</v>
      </c>
      <c r="M163" s="2" t="s">
        <v>1811</v>
      </c>
      <c r="N163" s="2" t="s">
        <v>1812</v>
      </c>
      <c r="O163" s="3">
        <v>439</v>
      </c>
      <c r="P163" s="3">
        <v>9</v>
      </c>
      <c r="Q163" s="3">
        <v>0</v>
      </c>
      <c r="R163" s="3">
        <v>8</v>
      </c>
      <c r="S163" s="3">
        <v>0</v>
      </c>
      <c r="T163" s="3">
        <v>413</v>
      </c>
      <c r="U163" s="3">
        <v>9</v>
      </c>
      <c r="V163" s="3">
        <v>263</v>
      </c>
      <c r="W163" s="3">
        <v>7</v>
      </c>
      <c r="X163" s="3">
        <v>0</v>
      </c>
      <c r="Y163" s="3">
        <v>2</v>
      </c>
      <c r="Z163" s="3">
        <v>0</v>
      </c>
      <c r="AA163" s="3">
        <v>248</v>
      </c>
      <c r="AB163" s="3">
        <v>6</v>
      </c>
      <c r="AC163" s="3">
        <v>143</v>
      </c>
      <c r="AD163" s="3">
        <v>36</v>
      </c>
      <c r="AE163" s="3">
        <v>101</v>
      </c>
      <c r="AF163" s="3">
        <v>100</v>
      </c>
      <c r="AG163" s="3">
        <v>39</v>
      </c>
      <c r="AH163" s="3">
        <v>0.25169999999999998</v>
      </c>
      <c r="AI163" s="3">
        <v>0.70630000000000004</v>
      </c>
      <c r="AJ163" s="3">
        <v>0.70630000000000004</v>
      </c>
      <c r="AK163" s="2" t="s">
        <v>1155</v>
      </c>
    </row>
    <row r="164" spans="1:37" x14ac:dyDescent="0.3">
      <c r="A164" s="2" t="s">
        <v>1145</v>
      </c>
      <c r="B164" s="2" t="s">
        <v>1800</v>
      </c>
      <c r="C164" s="2" t="s">
        <v>882</v>
      </c>
      <c r="D164" s="2" t="s">
        <v>1813</v>
      </c>
      <c r="E164" s="2" t="s">
        <v>1148</v>
      </c>
      <c r="F164" s="2" t="s">
        <v>1814</v>
      </c>
      <c r="G164" s="2" t="s">
        <v>1814</v>
      </c>
      <c r="H164" s="2" t="s">
        <v>1150</v>
      </c>
      <c r="I164" s="2" t="s">
        <v>1151</v>
      </c>
      <c r="J164" s="2" t="s">
        <v>1152</v>
      </c>
      <c r="K164" s="2">
        <v>3907065644</v>
      </c>
      <c r="L164" s="2">
        <v>1355511790</v>
      </c>
      <c r="M164" s="2" t="s">
        <v>1815</v>
      </c>
      <c r="N164" s="2" t="s">
        <v>1816</v>
      </c>
      <c r="O164" s="3">
        <v>311</v>
      </c>
      <c r="P164" s="3">
        <v>21</v>
      </c>
      <c r="Q164" s="3">
        <v>0</v>
      </c>
      <c r="R164" s="3">
        <v>4</v>
      </c>
      <c r="S164" s="3">
        <v>1</v>
      </c>
      <c r="T164" s="3">
        <v>280</v>
      </c>
      <c r="U164" s="3">
        <v>5</v>
      </c>
      <c r="V164" s="3">
        <v>210</v>
      </c>
      <c r="W164" s="3">
        <v>20</v>
      </c>
      <c r="X164" s="3">
        <v>0</v>
      </c>
      <c r="Y164" s="3">
        <v>2</v>
      </c>
      <c r="Z164" s="3">
        <v>1</v>
      </c>
      <c r="AA164" s="3">
        <v>185</v>
      </c>
      <c r="AB164" s="3">
        <v>2</v>
      </c>
      <c r="AC164" s="3">
        <v>106</v>
      </c>
      <c r="AD164" s="3">
        <v>41</v>
      </c>
      <c r="AE164" s="3">
        <v>63</v>
      </c>
      <c r="AF164" s="3">
        <v>71</v>
      </c>
      <c r="AG164" s="3">
        <v>32</v>
      </c>
      <c r="AH164" s="3">
        <v>0.38679999999999998</v>
      </c>
      <c r="AI164" s="3">
        <v>0.59430000000000005</v>
      </c>
      <c r="AJ164" s="3">
        <v>0.59430000000000005</v>
      </c>
      <c r="AK164" s="2" t="s">
        <v>1155</v>
      </c>
    </row>
    <row r="165" spans="1:37" x14ac:dyDescent="0.3">
      <c r="A165" s="2" t="s">
        <v>1145</v>
      </c>
      <c r="B165" s="2" t="s">
        <v>1800</v>
      </c>
      <c r="C165" s="2" t="s">
        <v>910</v>
      </c>
      <c r="D165" s="2" t="s">
        <v>1817</v>
      </c>
      <c r="E165" s="2" t="s">
        <v>1148</v>
      </c>
      <c r="F165" s="2" t="s">
        <v>1818</v>
      </c>
      <c r="G165" s="2" t="s">
        <v>1818</v>
      </c>
      <c r="H165" s="2" t="s">
        <v>1150</v>
      </c>
      <c r="I165" s="2" t="s">
        <v>1151</v>
      </c>
      <c r="J165" s="2" t="s">
        <v>1152</v>
      </c>
      <c r="K165" s="2">
        <v>4730860917</v>
      </c>
      <c r="L165" s="2">
        <v>734966573</v>
      </c>
      <c r="M165" s="2" t="s">
        <v>1819</v>
      </c>
      <c r="N165" s="2" t="s">
        <v>1820</v>
      </c>
      <c r="O165" s="3">
        <v>669</v>
      </c>
      <c r="P165" s="3">
        <v>15</v>
      </c>
      <c r="Q165" s="3">
        <v>0</v>
      </c>
      <c r="R165" s="3">
        <v>3</v>
      </c>
      <c r="S165" s="3">
        <v>3</v>
      </c>
      <c r="T165" s="3">
        <v>624</v>
      </c>
      <c r="U165" s="3">
        <v>24</v>
      </c>
      <c r="V165" s="3">
        <v>401</v>
      </c>
      <c r="W165" s="3">
        <v>12</v>
      </c>
      <c r="X165" s="3">
        <v>0</v>
      </c>
      <c r="Y165" s="3">
        <v>2</v>
      </c>
      <c r="Z165" s="3">
        <v>1</v>
      </c>
      <c r="AA165" s="3">
        <v>377</v>
      </c>
      <c r="AB165" s="3">
        <v>9</v>
      </c>
      <c r="AC165" s="3">
        <v>166</v>
      </c>
      <c r="AD165" s="3">
        <v>47</v>
      </c>
      <c r="AE165" s="3">
        <v>114</v>
      </c>
      <c r="AF165" s="3">
        <v>90</v>
      </c>
      <c r="AG165" s="3">
        <v>67</v>
      </c>
      <c r="AH165" s="3">
        <v>0.28310000000000002</v>
      </c>
      <c r="AI165" s="3">
        <v>0.68669999999999998</v>
      </c>
      <c r="AJ165" s="3">
        <v>0.68669999999999998</v>
      </c>
      <c r="AK165" s="2" t="s">
        <v>1155</v>
      </c>
    </row>
    <row r="166" spans="1:37" x14ac:dyDescent="0.3">
      <c r="A166" s="2" t="s">
        <v>1145</v>
      </c>
      <c r="B166" s="2" t="s">
        <v>1800</v>
      </c>
      <c r="C166" s="2" t="s">
        <v>880</v>
      </c>
      <c r="D166" s="2" t="s">
        <v>1821</v>
      </c>
      <c r="E166" s="2" t="s">
        <v>1148</v>
      </c>
      <c r="F166" s="2" t="s">
        <v>1822</v>
      </c>
      <c r="G166" s="2" t="s">
        <v>1822</v>
      </c>
      <c r="H166" s="2" t="s">
        <v>1150</v>
      </c>
      <c r="I166" s="2" t="s">
        <v>1151</v>
      </c>
      <c r="J166" s="2" t="s">
        <v>1152</v>
      </c>
      <c r="K166" s="2">
        <v>6835082467</v>
      </c>
      <c r="L166" s="2">
        <v>443601725</v>
      </c>
      <c r="M166" s="2" t="s">
        <v>1823</v>
      </c>
      <c r="N166" s="2" t="s">
        <v>1824</v>
      </c>
      <c r="O166" s="3">
        <v>296</v>
      </c>
      <c r="P166" s="3">
        <v>7</v>
      </c>
      <c r="Q166" s="3">
        <v>0</v>
      </c>
      <c r="R166" s="3">
        <v>3</v>
      </c>
      <c r="S166" s="3">
        <v>0</v>
      </c>
      <c r="T166" s="3">
        <v>286</v>
      </c>
      <c r="U166" s="3">
        <v>0</v>
      </c>
      <c r="V166" s="3">
        <v>192</v>
      </c>
      <c r="W166" s="3">
        <v>7</v>
      </c>
      <c r="X166" s="3">
        <v>0</v>
      </c>
      <c r="Y166" s="3">
        <v>3</v>
      </c>
      <c r="Z166" s="3">
        <v>0</v>
      </c>
      <c r="AA166" s="3">
        <v>182</v>
      </c>
      <c r="AB166" s="3">
        <v>0</v>
      </c>
      <c r="AC166" s="3">
        <v>111</v>
      </c>
      <c r="AD166" s="3">
        <v>46</v>
      </c>
      <c r="AE166" s="3">
        <v>60</v>
      </c>
      <c r="AF166" s="3">
        <v>66</v>
      </c>
      <c r="AG166" s="3">
        <v>41</v>
      </c>
      <c r="AH166" s="3">
        <v>0.41439999999999999</v>
      </c>
      <c r="AI166" s="3">
        <v>0.54049999999999998</v>
      </c>
      <c r="AJ166" s="3">
        <v>0.54049999999999998</v>
      </c>
      <c r="AK166" s="2" t="s">
        <v>1155</v>
      </c>
    </row>
    <row r="167" spans="1:37" x14ac:dyDescent="0.3">
      <c r="A167" s="2" t="s">
        <v>1145</v>
      </c>
      <c r="B167" s="2" t="s">
        <v>1800</v>
      </c>
      <c r="C167" s="2" t="s">
        <v>888</v>
      </c>
      <c r="D167" s="2" t="s">
        <v>1825</v>
      </c>
      <c r="E167" s="2" t="s">
        <v>1148</v>
      </c>
      <c r="F167" s="2" t="s">
        <v>1826</v>
      </c>
      <c r="G167" s="2" t="s">
        <v>1826</v>
      </c>
      <c r="H167" s="2" t="s">
        <v>1150</v>
      </c>
      <c r="I167" s="2" t="s">
        <v>1151</v>
      </c>
      <c r="J167" s="2" t="s">
        <v>1152</v>
      </c>
      <c r="K167" s="2">
        <v>579547726</v>
      </c>
      <c r="L167" s="2">
        <v>746115771</v>
      </c>
      <c r="M167" s="2" t="s">
        <v>1827</v>
      </c>
      <c r="N167" s="2" t="s">
        <v>1828</v>
      </c>
      <c r="O167" s="3">
        <v>639</v>
      </c>
      <c r="P167" s="3">
        <v>13</v>
      </c>
      <c r="Q167" s="3">
        <v>0</v>
      </c>
      <c r="R167" s="3">
        <v>0</v>
      </c>
      <c r="S167" s="3">
        <v>0</v>
      </c>
      <c r="T167" s="3">
        <v>624</v>
      </c>
      <c r="U167" s="3">
        <v>2</v>
      </c>
      <c r="V167" s="3">
        <v>367</v>
      </c>
      <c r="W167" s="3">
        <v>13</v>
      </c>
      <c r="X167" s="3">
        <v>0</v>
      </c>
      <c r="Y167" s="3">
        <v>0</v>
      </c>
      <c r="Z167" s="3">
        <v>0</v>
      </c>
      <c r="AA167" s="3">
        <v>352</v>
      </c>
      <c r="AB167" s="3">
        <v>2</v>
      </c>
      <c r="AC167" s="3">
        <v>169</v>
      </c>
      <c r="AD167" s="3">
        <v>98</v>
      </c>
      <c r="AE167" s="3">
        <v>63</v>
      </c>
      <c r="AF167" s="3">
        <v>113</v>
      </c>
      <c r="AG167" s="3">
        <v>44</v>
      </c>
      <c r="AH167" s="3">
        <v>0.57989999999999997</v>
      </c>
      <c r="AI167" s="3">
        <v>0.37280000000000002</v>
      </c>
      <c r="AJ167" s="3">
        <v>2.5798999999999999</v>
      </c>
      <c r="AK167" s="2" t="s">
        <v>1155</v>
      </c>
    </row>
    <row r="168" spans="1:37" x14ac:dyDescent="0.3">
      <c r="A168" s="2" t="s">
        <v>1145</v>
      </c>
      <c r="B168" s="2" t="s">
        <v>1800</v>
      </c>
      <c r="C168" s="2" t="s">
        <v>894</v>
      </c>
      <c r="D168" s="2" t="s">
        <v>1829</v>
      </c>
      <c r="E168" s="2" t="s">
        <v>1148</v>
      </c>
      <c r="F168" s="2" t="s">
        <v>1830</v>
      </c>
      <c r="G168" s="2" t="s">
        <v>1830</v>
      </c>
      <c r="H168" s="2" t="s">
        <v>1150</v>
      </c>
      <c r="I168" s="2" t="s">
        <v>1151</v>
      </c>
      <c r="J168" s="2" t="s">
        <v>1152</v>
      </c>
      <c r="K168" s="2">
        <v>598646022</v>
      </c>
      <c r="L168" s="2">
        <v>333033896</v>
      </c>
      <c r="M168" s="2" t="s">
        <v>1831</v>
      </c>
      <c r="N168" s="2" t="s">
        <v>1832</v>
      </c>
      <c r="O168" s="3">
        <v>321</v>
      </c>
      <c r="P168" s="3">
        <v>11</v>
      </c>
      <c r="Q168" s="3">
        <v>0</v>
      </c>
      <c r="R168" s="3">
        <v>0</v>
      </c>
      <c r="S168" s="3">
        <v>0</v>
      </c>
      <c r="T168" s="3">
        <v>305</v>
      </c>
      <c r="U168" s="3">
        <v>5</v>
      </c>
      <c r="V168" s="3">
        <v>206</v>
      </c>
      <c r="W168" s="3">
        <v>9</v>
      </c>
      <c r="X168" s="3">
        <v>0</v>
      </c>
      <c r="Y168" s="3">
        <v>0</v>
      </c>
      <c r="Z168" s="3">
        <v>0</v>
      </c>
      <c r="AA168" s="3">
        <v>193</v>
      </c>
      <c r="AB168" s="3">
        <v>4</v>
      </c>
      <c r="AC168" s="3">
        <v>127</v>
      </c>
      <c r="AD168" s="3">
        <v>63</v>
      </c>
      <c r="AE168" s="3">
        <v>60</v>
      </c>
      <c r="AF168" s="3">
        <v>82</v>
      </c>
      <c r="AG168" s="3">
        <v>41</v>
      </c>
      <c r="AH168" s="3">
        <v>0.49609999999999999</v>
      </c>
      <c r="AI168" s="3">
        <v>0.47239999999999999</v>
      </c>
      <c r="AJ168" s="3">
        <v>2.4961000000000002</v>
      </c>
      <c r="AK168" s="2" t="s">
        <v>1155</v>
      </c>
    </row>
    <row r="169" spans="1:37" x14ac:dyDescent="0.3">
      <c r="A169" s="2" t="s">
        <v>1145</v>
      </c>
      <c r="B169" s="2" t="s">
        <v>1800</v>
      </c>
      <c r="C169" s="2" t="s">
        <v>916</v>
      </c>
      <c r="D169" s="2" t="s">
        <v>1833</v>
      </c>
      <c r="E169" s="2" t="s">
        <v>1148</v>
      </c>
      <c r="F169" s="2" t="s">
        <v>1834</v>
      </c>
      <c r="G169" s="2" t="s">
        <v>1834</v>
      </c>
      <c r="H169" s="2" t="s">
        <v>1150</v>
      </c>
      <c r="I169" s="2" t="s">
        <v>1151</v>
      </c>
      <c r="J169" s="2" t="s">
        <v>1152</v>
      </c>
      <c r="K169" s="2">
        <v>916630016</v>
      </c>
      <c r="L169" s="2">
        <v>438487189</v>
      </c>
      <c r="M169" s="2" t="s">
        <v>1835</v>
      </c>
      <c r="N169" s="2" t="s">
        <v>1836</v>
      </c>
      <c r="O169" s="3">
        <v>408</v>
      </c>
      <c r="P169" s="3">
        <v>12</v>
      </c>
      <c r="Q169" s="3">
        <v>0</v>
      </c>
      <c r="R169" s="3">
        <v>0</v>
      </c>
      <c r="S169" s="3">
        <v>0</v>
      </c>
      <c r="T169" s="3">
        <v>391</v>
      </c>
      <c r="U169" s="3">
        <v>5</v>
      </c>
      <c r="V169" s="3">
        <v>225</v>
      </c>
      <c r="W169" s="3">
        <v>12</v>
      </c>
      <c r="X169" s="3">
        <v>0</v>
      </c>
      <c r="Y169" s="3">
        <v>0</v>
      </c>
      <c r="Z169" s="3">
        <v>0</v>
      </c>
      <c r="AA169" s="3">
        <v>211</v>
      </c>
      <c r="AB169" s="3">
        <v>2</v>
      </c>
      <c r="AC169" s="3">
        <v>119</v>
      </c>
      <c r="AD169" s="3">
        <v>42</v>
      </c>
      <c r="AE169" s="3">
        <v>74</v>
      </c>
      <c r="AF169" s="3">
        <v>87</v>
      </c>
      <c r="AG169" s="3">
        <v>30</v>
      </c>
      <c r="AH169" s="3">
        <v>0.35289999999999999</v>
      </c>
      <c r="AI169" s="3">
        <v>0.62180000000000002</v>
      </c>
      <c r="AJ169" s="3">
        <v>0.62180000000000002</v>
      </c>
      <c r="AK169" s="2" t="s">
        <v>1155</v>
      </c>
    </row>
    <row r="170" spans="1:37" x14ac:dyDescent="0.3">
      <c r="A170" s="2" t="s">
        <v>1145</v>
      </c>
      <c r="B170" s="2" t="s">
        <v>1800</v>
      </c>
      <c r="C170" s="2" t="s">
        <v>874</v>
      </c>
      <c r="D170" s="2" t="s">
        <v>1837</v>
      </c>
      <c r="E170" s="2" t="s">
        <v>1148</v>
      </c>
      <c r="F170" s="2" t="s">
        <v>1838</v>
      </c>
      <c r="G170" s="2" t="s">
        <v>1838</v>
      </c>
      <c r="H170" s="2" t="s">
        <v>1150</v>
      </c>
      <c r="I170" s="2" t="s">
        <v>1151</v>
      </c>
      <c r="J170" s="2" t="s">
        <v>1152</v>
      </c>
      <c r="K170" s="2">
        <v>53546729</v>
      </c>
      <c r="L170" s="2">
        <v>9835998</v>
      </c>
      <c r="M170" s="2" t="s">
        <v>1839</v>
      </c>
      <c r="N170" s="2" t="s">
        <v>1840</v>
      </c>
      <c r="O170" s="3">
        <v>2608</v>
      </c>
      <c r="P170" s="3">
        <v>732</v>
      </c>
      <c r="Q170" s="3">
        <v>34</v>
      </c>
      <c r="R170" s="3">
        <v>78</v>
      </c>
      <c r="S170" s="3">
        <v>71</v>
      </c>
      <c r="T170" s="3">
        <v>1511</v>
      </c>
      <c r="U170" s="3">
        <v>182</v>
      </c>
      <c r="V170" s="3">
        <v>1847</v>
      </c>
      <c r="W170" s="3">
        <v>628</v>
      </c>
      <c r="X170" s="3">
        <v>29</v>
      </c>
      <c r="Y170" s="3">
        <v>46</v>
      </c>
      <c r="Z170" s="3">
        <v>61</v>
      </c>
      <c r="AA170" s="3">
        <v>1011</v>
      </c>
      <c r="AB170" s="3">
        <v>72</v>
      </c>
      <c r="AC170" s="3">
        <v>849</v>
      </c>
      <c r="AD170" s="3">
        <v>457</v>
      </c>
      <c r="AE170" s="3">
        <v>372</v>
      </c>
      <c r="AF170" s="3">
        <v>506</v>
      </c>
      <c r="AG170" s="3">
        <v>303</v>
      </c>
      <c r="AH170" s="3">
        <v>0.5383</v>
      </c>
      <c r="AI170" s="3">
        <v>0.43819999999999998</v>
      </c>
      <c r="AJ170" s="3">
        <v>2.5383</v>
      </c>
      <c r="AK170" s="2" t="s">
        <v>1155</v>
      </c>
    </row>
    <row r="171" spans="1:37" x14ac:dyDescent="0.3">
      <c r="A171" s="2" t="s">
        <v>1145</v>
      </c>
      <c r="B171" s="2" t="s">
        <v>1800</v>
      </c>
      <c r="C171" s="2" t="s">
        <v>902</v>
      </c>
      <c r="D171" s="2" t="s">
        <v>1841</v>
      </c>
      <c r="E171" s="2" t="s">
        <v>1148</v>
      </c>
      <c r="F171" s="2" t="s">
        <v>1842</v>
      </c>
      <c r="G171" s="2" t="s">
        <v>1842</v>
      </c>
      <c r="H171" s="2" t="s">
        <v>1150</v>
      </c>
      <c r="I171" s="2" t="s">
        <v>1151</v>
      </c>
      <c r="J171" s="2" t="s">
        <v>1152</v>
      </c>
      <c r="K171" s="2">
        <v>1118362749</v>
      </c>
      <c r="L171" s="2">
        <v>233495682</v>
      </c>
      <c r="M171" s="2" t="s">
        <v>1843</v>
      </c>
      <c r="N171" s="2" t="s">
        <v>1844</v>
      </c>
      <c r="O171" s="3">
        <v>405</v>
      </c>
      <c r="P171" s="3">
        <v>12</v>
      </c>
      <c r="Q171" s="3">
        <v>0</v>
      </c>
      <c r="R171" s="3">
        <v>0</v>
      </c>
      <c r="S171" s="3">
        <v>0</v>
      </c>
      <c r="T171" s="3">
        <v>391</v>
      </c>
      <c r="U171" s="3">
        <v>2</v>
      </c>
      <c r="V171" s="3">
        <v>241</v>
      </c>
      <c r="W171" s="3">
        <v>11</v>
      </c>
      <c r="X171" s="3">
        <v>0</v>
      </c>
      <c r="Y171" s="3">
        <v>0</v>
      </c>
      <c r="Z171" s="3">
        <v>0</v>
      </c>
      <c r="AA171" s="3">
        <v>229</v>
      </c>
      <c r="AB171" s="3">
        <v>1</v>
      </c>
      <c r="AC171" s="3">
        <v>128</v>
      </c>
      <c r="AD171" s="3">
        <v>78</v>
      </c>
      <c r="AE171" s="3">
        <v>44</v>
      </c>
      <c r="AF171" s="3">
        <v>84</v>
      </c>
      <c r="AG171" s="3">
        <v>37</v>
      </c>
      <c r="AH171" s="3">
        <v>0.60940000000000005</v>
      </c>
      <c r="AI171" s="3">
        <v>0.34379999999999999</v>
      </c>
      <c r="AJ171" s="3">
        <v>2.6093999999999999</v>
      </c>
      <c r="AK171" s="2" t="s">
        <v>1155</v>
      </c>
    </row>
    <row r="172" spans="1:37" x14ac:dyDescent="0.3">
      <c r="A172" s="2" t="s">
        <v>1145</v>
      </c>
      <c r="B172" s="2" t="s">
        <v>1714</v>
      </c>
      <c r="C172" s="2" t="s">
        <v>673</v>
      </c>
      <c r="D172" s="2" t="s">
        <v>1845</v>
      </c>
      <c r="E172" s="2" t="s">
        <v>1148</v>
      </c>
      <c r="F172" s="2" t="s">
        <v>1846</v>
      </c>
      <c r="G172" s="2" t="s">
        <v>1846</v>
      </c>
      <c r="H172" s="2" t="s">
        <v>1150</v>
      </c>
      <c r="I172" s="2" t="s">
        <v>1151</v>
      </c>
      <c r="J172" s="2" t="s">
        <v>1152</v>
      </c>
      <c r="K172" s="2">
        <v>2425133</v>
      </c>
      <c r="L172" s="2">
        <v>0</v>
      </c>
      <c r="M172" s="2" t="s">
        <v>1847</v>
      </c>
      <c r="N172" s="2" t="s">
        <v>1848</v>
      </c>
      <c r="O172" s="3">
        <v>1443</v>
      </c>
      <c r="P172" s="3">
        <v>1247</v>
      </c>
      <c r="Q172" s="3">
        <v>14</v>
      </c>
      <c r="R172" s="3">
        <v>52</v>
      </c>
      <c r="S172" s="3">
        <v>29</v>
      </c>
      <c r="T172" s="3">
        <v>40</v>
      </c>
      <c r="U172" s="3">
        <v>61</v>
      </c>
      <c r="V172" s="3">
        <v>1084</v>
      </c>
      <c r="W172" s="3">
        <v>957</v>
      </c>
      <c r="X172" s="3">
        <v>14</v>
      </c>
      <c r="Y172" s="3">
        <v>36</v>
      </c>
      <c r="Z172" s="3">
        <v>21</v>
      </c>
      <c r="AA172" s="3">
        <v>25</v>
      </c>
      <c r="AB172" s="3">
        <v>31</v>
      </c>
      <c r="AC172" s="3">
        <v>995</v>
      </c>
      <c r="AD172" s="3">
        <v>367</v>
      </c>
      <c r="AE172" s="3">
        <v>607</v>
      </c>
      <c r="AF172" s="3">
        <v>409</v>
      </c>
      <c r="AG172" s="3">
        <v>542</v>
      </c>
      <c r="AH172" s="3">
        <v>0.36880000000000002</v>
      </c>
      <c r="AI172" s="3">
        <v>0.61009999999999998</v>
      </c>
      <c r="AJ172" s="3">
        <v>0.61009999999999998</v>
      </c>
      <c r="AK172" s="2" t="s">
        <v>1155</v>
      </c>
    </row>
    <row r="173" spans="1:37" x14ac:dyDescent="0.3">
      <c r="A173" s="2" t="s">
        <v>1145</v>
      </c>
      <c r="B173" s="2" t="s">
        <v>1714</v>
      </c>
      <c r="C173" s="2" t="s">
        <v>671</v>
      </c>
      <c r="D173" s="2" t="s">
        <v>1849</v>
      </c>
      <c r="E173" s="2" t="s">
        <v>1148</v>
      </c>
      <c r="F173" s="2" t="s">
        <v>1850</v>
      </c>
      <c r="G173" s="2" t="s">
        <v>1850</v>
      </c>
      <c r="H173" s="2" t="s">
        <v>1150</v>
      </c>
      <c r="I173" s="2" t="s">
        <v>1151</v>
      </c>
      <c r="J173" s="2" t="s">
        <v>1152</v>
      </c>
      <c r="K173" s="2">
        <v>4420299</v>
      </c>
      <c r="L173" s="2">
        <v>0</v>
      </c>
      <c r="M173" s="2" t="s">
        <v>1851</v>
      </c>
      <c r="N173" s="2" t="s">
        <v>1852</v>
      </c>
      <c r="O173" s="3">
        <v>1087</v>
      </c>
      <c r="P173" s="3">
        <v>873</v>
      </c>
      <c r="Q173" s="3">
        <v>22</v>
      </c>
      <c r="R173" s="3">
        <v>44</v>
      </c>
      <c r="S173" s="3">
        <v>27</v>
      </c>
      <c r="T173" s="3">
        <v>52</v>
      </c>
      <c r="U173" s="3">
        <v>69</v>
      </c>
      <c r="V173" s="3">
        <v>797</v>
      </c>
      <c r="W173" s="3">
        <v>685</v>
      </c>
      <c r="X173" s="3">
        <v>10</v>
      </c>
      <c r="Y173" s="3">
        <v>21</v>
      </c>
      <c r="Z173" s="3">
        <v>21</v>
      </c>
      <c r="AA173" s="3">
        <v>30</v>
      </c>
      <c r="AB173" s="3">
        <v>30</v>
      </c>
      <c r="AC173" s="3">
        <v>623</v>
      </c>
      <c r="AD173" s="3">
        <v>239</v>
      </c>
      <c r="AE173" s="3">
        <v>371</v>
      </c>
      <c r="AF173" s="3">
        <v>276</v>
      </c>
      <c r="AG173" s="3">
        <v>323</v>
      </c>
      <c r="AH173" s="3">
        <v>0.3836</v>
      </c>
      <c r="AI173" s="3">
        <v>0.59550000000000003</v>
      </c>
      <c r="AJ173" s="3">
        <v>0.59550000000000003</v>
      </c>
      <c r="AK173" s="2" t="s">
        <v>1155</v>
      </c>
    </row>
    <row r="174" spans="1:37" x14ac:dyDescent="0.3">
      <c r="A174" s="2" t="s">
        <v>1145</v>
      </c>
      <c r="B174" s="2" t="s">
        <v>1714</v>
      </c>
      <c r="C174" s="2" t="s">
        <v>579</v>
      </c>
      <c r="D174" s="2" t="s">
        <v>1853</v>
      </c>
      <c r="E174" s="2" t="s">
        <v>1148</v>
      </c>
      <c r="F174" s="2" t="s">
        <v>1854</v>
      </c>
      <c r="G174" s="2" t="s">
        <v>1854</v>
      </c>
      <c r="H174" s="2" t="s">
        <v>1150</v>
      </c>
      <c r="I174" s="2" t="s">
        <v>1151</v>
      </c>
      <c r="J174" s="2" t="s">
        <v>1152</v>
      </c>
      <c r="K174" s="2">
        <v>1733948</v>
      </c>
      <c r="L174" s="2">
        <v>0</v>
      </c>
      <c r="M174" s="2" t="s">
        <v>1855</v>
      </c>
      <c r="N174" s="2" t="s">
        <v>1856</v>
      </c>
      <c r="O174" s="3">
        <v>4907</v>
      </c>
      <c r="P174" s="3">
        <v>2974</v>
      </c>
      <c r="Q174" s="3">
        <v>222</v>
      </c>
      <c r="R174" s="3">
        <v>421</v>
      </c>
      <c r="S174" s="3">
        <v>527</v>
      </c>
      <c r="T174" s="3">
        <v>414</v>
      </c>
      <c r="U174" s="3">
        <v>349</v>
      </c>
      <c r="V174" s="3">
        <v>3863</v>
      </c>
      <c r="W174" s="3">
        <v>2532</v>
      </c>
      <c r="X174" s="3">
        <v>169</v>
      </c>
      <c r="Y174" s="3">
        <v>287</v>
      </c>
      <c r="Z174" s="3">
        <v>385</v>
      </c>
      <c r="AA174" s="3">
        <v>305</v>
      </c>
      <c r="AB174" s="3">
        <v>185</v>
      </c>
      <c r="AC174" s="3">
        <v>1900</v>
      </c>
      <c r="AD174" s="3">
        <v>851</v>
      </c>
      <c r="AE174" s="3">
        <v>1012</v>
      </c>
      <c r="AF174" s="3">
        <v>1015</v>
      </c>
      <c r="AG174" s="3">
        <v>772</v>
      </c>
      <c r="AH174" s="3">
        <v>0.44790000000000002</v>
      </c>
      <c r="AI174" s="3">
        <v>0.53259999999999996</v>
      </c>
      <c r="AJ174" s="3">
        <v>0.53259999999999996</v>
      </c>
      <c r="AK174" s="2" t="s">
        <v>1155</v>
      </c>
    </row>
    <row r="175" spans="1:37" x14ac:dyDescent="0.3">
      <c r="A175" s="2" t="s">
        <v>1145</v>
      </c>
      <c r="B175" s="2" t="s">
        <v>1714</v>
      </c>
      <c r="C175" s="2" t="s">
        <v>540</v>
      </c>
      <c r="D175" s="2" t="s">
        <v>1857</v>
      </c>
      <c r="E175" s="2" t="s">
        <v>1148</v>
      </c>
      <c r="F175" s="2" t="s">
        <v>1858</v>
      </c>
      <c r="G175" s="2" t="s">
        <v>1858</v>
      </c>
      <c r="H175" s="2" t="s">
        <v>1150</v>
      </c>
      <c r="I175" s="2" t="s">
        <v>1151</v>
      </c>
      <c r="J175" s="2" t="s">
        <v>1152</v>
      </c>
      <c r="K175" s="2">
        <v>444518</v>
      </c>
      <c r="L175" s="2">
        <v>0</v>
      </c>
      <c r="M175" s="2" t="s">
        <v>1859</v>
      </c>
      <c r="N175" s="2" t="s">
        <v>1860</v>
      </c>
      <c r="O175" s="3">
        <v>1526</v>
      </c>
      <c r="P175" s="3">
        <v>457</v>
      </c>
      <c r="Q175" s="3">
        <v>170</v>
      </c>
      <c r="R175" s="3">
        <v>193</v>
      </c>
      <c r="S175" s="3">
        <v>364</v>
      </c>
      <c r="T175" s="3">
        <v>194</v>
      </c>
      <c r="U175" s="3">
        <v>148</v>
      </c>
      <c r="V175" s="3">
        <v>1053</v>
      </c>
      <c r="W175" s="3">
        <v>397</v>
      </c>
      <c r="X175" s="3">
        <v>118</v>
      </c>
      <c r="Y175" s="3">
        <v>117</v>
      </c>
      <c r="Z175" s="3">
        <v>211</v>
      </c>
      <c r="AA175" s="3">
        <v>144</v>
      </c>
      <c r="AB175" s="3">
        <v>66</v>
      </c>
      <c r="AC175" s="3">
        <v>389</v>
      </c>
      <c r="AD175" s="3">
        <v>211</v>
      </c>
      <c r="AE175" s="3">
        <v>170</v>
      </c>
      <c r="AF175" s="3">
        <v>241</v>
      </c>
      <c r="AG175" s="3">
        <v>124</v>
      </c>
      <c r="AH175" s="3">
        <v>0.54239999999999999</v>
      </c>
      <c r="AI175" s="3">
        <v>0.437</v>
      </c>
      <c r="AJ175" s="3">
        <v>2.5424000000000002</v>
      </c>
      <c r="AK175" s="2" t="s">
        <v>1155</v>
      </c>
    </row>
    <row r="176" spans="1:37" x14ac:dyDescent="0.3">
      <c r="A176" s="2" t="s">
        <v>1145</v>
      </c>
      <c r="B176" s="2" t="s">
        <v>1714</v>
      </c>
      <c r="C176" s="2" t="s">
        <v>512</v>
      </c>
      <c r="D176" s="2" t="s">
        <v>1861</v>
      </c>
      <c r="E176" s="2" t="s">
        <v>1148</v>
      </c>
      <c r="F176" s="2" t="s">
        <v>1862</v>
      </c>
      <c r="G176" s="2" t="s">
        <v>1862</v>
      </c>
      <c r="H176" s="2" t="s">
        <v>1150</v>
      </c>
      <c r="I176" s="2" t="s">
        <v>1151</v>
      </c>
      <c r="J176" s="2" t="s">
        <v>1152</v>
      </c>
      <c r="K176" s="2">
        <v>1308759</v>
      </c>
      <c r="L176" s="2">
        <v>0</v>
      </c>
      <c r="M176" s="2" t="s">
        <v>1863</v>
      </c>
      <c r="N176" s="2" t="s">
        <v>1864</v>
      </c>
      <c r="O176" s="3">
        <v>2757</v>
      </c>
      <c r="P176" s="3">
        <v>1208</v>
      </c>
      <c r="Q176" s="3">
        <v>291</v>
      </c>
      <c r="R176" s="3">
        <v>255</v>
      </c>
      <c r="S176" s="3">
        <v>429</v>
      </c>
      <c r="T176" s="3">
        <v>269</v>
      </c>
      <c r="U176" s="3">
        <v>305</v>
      </c>
      <c r="V176" s="3">
        <v>1996</v>
      </c>
      <c r="W176" s="3">
        <v>1003</v>
      </c>
      <c r="X176" s="3">
        <v>220</v>
      </c>
      <c r="Y176" s="3">
        <v>160</v>
      </c>
      <c r="Z176" s="3">
        <v>285</v>
      </c>
      <c r="AA176" s="3">
        <v>185</v>
      </c>
      <c r="AB176" s="3">
        <v>143</v>
      </c>
      <c r="AC176" s="3">
        <v>1056</v>
      </c>
      <c r="AD176" s="3">
        <v>478</v>
      </c>
      <c r="AE176" s="3">
        <v>550</v>
      </c>
      <c r="AF176" s="3">
        <v>570</v>
      </c>
      <c r="AG176" s="3">
        <v>416</v>
      </c>
      <c r="AH176" s="3">
        <v>0.45269999999999999</v>
      </c>
      <c r="AI176" s="3">
        <v>0.52080000000000004</v>
      </c>
      <c r="AJ176" s="3">
        <v>0.52080000000000004</v>
      </c>
      <c r="AK176" s="2" t="s">
        <v>1155</v>
      </c>
    </row>
    <row r="177" spans="1:37" x14ac:dyDescent="0.3">
      <c r="A177" s="2" t="s">
        <v>1145</v>
      </c>
      <c r="B177" s="2" t="s">
        <v>1714</v>
      </c>
      <c r="C177" s="2" t="s">
        <v>530</v>
      </c>
      <c r="D177" s="2" t="s">
        <v>1865</v>
      </c>
      <c r="E177" s="2" t="s">
        <v>1148</v>
      </c>
      <c r="F177" s="2" t="s">
        <v>1866</v>
      </c>
      <c r="G177" s="2" t="s">
        <v>1866</v>
      </c>
      <c r="H177" s="2" t="s">
        <v>1150</v>
      </c>
      <c r="I177" s="2" t="s">
        <v>1151</v>
      </c>
      <c r="J177" s="2" t="s">
        <v>1152</v>
      </c>
      <c r="K177" s="2">
        <v>922445</v>
      </c>
      <c r="L177" s="2">
        <v>0</v>
      </c>
      <c r="M177" s="2" t="s">
        <v>1867</v>
      </c>
      <c r="N177" s="2" t="s">
        <v>1868</v>
      </c>
      <c r="O177" s="3">
        <v>2432</v>
      </c>
      <c r="P177" s="3">
        <v>908</v>
      </c>
      <c r="Q177" s="3">
        <v>116</v>
      </c>
      <c r="R177" s="3">
        <v>281</v>
      </c>
      <c r="S177" s="3">
        <v>433</v>
      </c>
      <c r="T177" s="3">
        <v>453</v>
      </c>
      <c r="U177" s="3">
        <v>241</v>
      </c>
      <c r="V177" s="3">
        <v>1680</v>
      </c>
      <c r="W177" s="3">
        <v>766</v>
      </c>
      <c r="X177" s="3">
        <v>82</v>
      </c>
      <c r="Y177" s="3">
        <v>164</v>
      </c>
      <c r="Z177" s="3">
        <v>245</v>
      </c>
      <c r="AA177" s="3">
        <v>299</v>
      </c>
      <c r="AB177" s="3">
        <v>124</v>
      </c>
      <c r="AC177" s="3">
        <v>923</v>
      </c>
      <c r="AD177" s="3">
        <v>467</v>
      </c>
      <c r="AE177" s="3">
        <v>439</v>
      </c>
      <c r="AF177" s="3">
        <v>498</v>
      </c>
      <c r="AG177" s="3">
        <v>357</v>
      </c>
      <c r="AH177" s="3">
        <v>0.50600000000000001</v>
      </c>
      <c r="AI177" s="3">
        <v>0.47560000000000002</v>
      </c>
      <c r="AJ177" s="3">
        <v>2.5059999999999998</v>
      </c>
      <c r="AK177" s="2" t="s">
        <v>1155</v>
      </c>
    </row>
    <row r="178" spans="1:37" x14ac:dyDescent="0.3">
      <c r="A178" s="2" t="s">
        <v>1145</v>
      </c>
      <c r="B178" s="2" t="s">
        <v>1714</v>
      </c>
      <c r="C178" s="2" t="s">
        <v>460</v>
      </c>
      <c r="D178" s="2" t="s">
        <v>1869</v>
      </c>
      <c r="E178" s="2" t="s">
        <v>1148</v>
      </c>
      <c r="F178" s="2" t="s">
        <v>1870</v>
      </c>
      <c r="G178" s="2" t="s">
        <v>1870</v>
      </c>
      <c r="H178" s="2" t="s">
        <v>1150</v>
      </c>
      <c r="I178" s="2" t="s">
        <v>1151</v>
      </c>
      <c r="J178" s="2" t="s">
        <v>1152</v>
      </c>
      <c r="K178" s="2">
        <v>6251882</v>
      </c>
      <c r="L178" s="2">
        <v>0</v>
      </c>
      <c r="M178" s="2" t="s">
        <v>1871</v>
      </c>
      <c r="N178" s="2" t="s">
        <v>1872</v>
      </c>
      <c r="O178" s="3">
        <v>1611</v>
      </c>
      <c r="P178" s="3">
        <v>1352</v>
      </c>
      <c r="Q178" s="3">
        <v>21</v>
      </c>
      <c r="R178" s="3">
        <v>73</v>
      </c>
      <c r="S178" s="3">
        <v>52</v>
      </c>
      <c r="T178" s="3">
        <v>32</v>
      </c>
      <c r="U178" s="3">
        <v>81</v>
      </c>
      <c r="V178" s="3">
        <v>1186</v>
      </c>
      <c r="W178" s="3">
        <v>1032</v>
      </c>
      <c r="X178" s="3">
        <v>14</v>
      </c>
      <c r="Y178" s="3">
        <v>35</v>
      </c>
      <c r="Z178" s="3">
        <v>45</v>
      </c>
      <c r="AA178" s="3">
        <v>19</v>
      </c>
      <c r="AB178" s="3">
        <v>41</v>
      </c>
      <c r="AC178" s="3">
        <v>1107</v>
      </c>
      <c r="AD178" s="3">
        <v>334</v>
      </c>
      <c r="AE178" s="3">
        <v>752</v>
      </c>
      <c r="AF178" s="3">
        <v>416</v>
      </c>
      <c r="AG178" s="3">
        <v>601</v>
      </c>
      <c r="AH178" s="3">
        <v>0.30170000000000002</v>
      </c>
      <c r="AI178" s="3">
        <v>0.67930000000000001</v>
      </c>
      <c r="AJ178" s="3">
        <v>0.67930000000000001</v>
      </c>
      <c r="AK178" s="2" t="s">
        <v>1155</v>
      </c>
    </row>
    <row r="179" spans="1:37" x14ac:dyDescent="0.3">
      <c r="A179" s="2" t="s">
        <v>1145</v>
      </c>
      <c r="B179" s="2" t="s">
        <v>1714</v>
      </c>
      <c r="C179" s="2" t="s">
        <v>464</v>
      </c>
      <c r="D179" s="2" t="s">
        <v>1873</v>
      </c>
      <c r="E179" s="2" t="s">
        <v>1148</v>
      </c>
      <c r="F179" s="2" t="s">
        <v>1874</v>
      </c>
      <c r="G179" s="2" t="s">
        <v>1874</v>
      </c>
      <c r="H179" s="2" t="s">
        <v>1150</v>
      </c>
      <c r="I179" s="2" t="s">
        <v>1151</v>
      </c>
      <c r="J179" s="2" t="s">
        <v>1152</v>
      </c>
      <c r="K179" s="2">
        <v>1638725</v>
      </c>
      <c r="L179" s="2">
        <v>0</v>
      </c>
      <c r="M179" s="2" t="s">
        <v>1875</v>
      </c>
      <c r="N179" s="2" t="s">
        <v>1876</v>
      </c>
      <c r="O179" s="3">
        <v>2670</v>
      </c>
      <c r="P179" s="3">
        <v>2059</v>
      </c>
      <c r="Q179" s="3">
        <v>36</v>
      </c>
      <c r="R179" s="3">
        <v>191</v>
      </c>
      <c r="S179" s="3">
        <v>84</v>
      </c>
      <c r="T179" s="3">
        <v>146</v>
      </c>
      <c r="U179" s="3">
        <v>154</v>
      </c>
      <c r="V179" s="3">
        <v>1961</v>
      </c>
      <c r="W179" s="3">
        <v>1580</v>
      </c>
      <c r="X179" s="3">
        <v>28</v>
      </c>
      <c r="Y179" s="3">
        <v>109</v>
      </c>
      <c r="Z179" s="3">
        <v>59</v>
      </c>
      <c r="AA179" s="3">
        <v>103</v>
      </c>
      <c r="AB179" s="3">
        <v>82</v>
      </c>
      <c r="AC179" s="3">
        <v>1345</v>
      </c>
      <c r="AD179" s="3">
        <v>326</v>
      </c>
      <c r="AE179" s="3">
        <v>981</v>
      </c>
      <c r="AF179" s="3">
        <v>460</v>
      </c>
      <c r="AG179" s="3">
        <v>775</v>
      </c>
      <c r="AH179" s="3">
        <v>0.2424</v>
      </c>
      <c r="AI179" s="3">
        <v>0.72940000000000005</v>
      </c>
      <c r="AJ179" s="3">
        <v>0.72940000000000005</v>
      </c>
      <c r="AK179" s="2" t="s">
        <v>1155</v>
      </c>
    </row>
    <row r="180" spans="1:37" x14ac:dyDescent="0.3">
      <c r="A180" s="2" t="s">
        <v>1145</v>
      </c>
      <c r="B180" s="2" t="s">
        <v>1771</v>
      </c>
      <c r="C180" s="2" t="s">
        <v>105</v>
      </c>
      <c r="D180" s="2" t="s">
        <v>1877</v>
      </c>
      <c r="E180" s="2" t="s">
        <v>1148</v>
      </c>
      <c r="F180" s="2" t="s">
        <v>1878</v>
      </c>
      <c r="G180" s="2" t="s">
        <v>1878</v>
      </c>
      <c r="H180" s="2" t="s">
        <v>1150</v>
      </c>
      <c r="I180" s="2" t="s">
        <v>1151</v>
      </c>
      <c r="J180" s="2" t="s">
        <v>1152</v>
      </c>
      <c r="K180" s="2">
        <v>1242951</v>
      </c>
      <c r="L180" s="2">
        <v>0</v>
      </c>
      <c r="M180" s="2" t="s">
        <v>1879</v>
      </c>
      <c r="N180" s="2" t="s">
        <v>1880</v>
      </c>
      <c r="O180" s="3">
        <v>2634</v>
      </c>
      <c r="P180" s="3">
        <v>1861</v>
      </c>
      <c r="Q180" s="3">
        <v>14</v>
      </c>
      <c r="R180" s="3">
        <v>132</v>
      </c>
      <c r="S180" s="3">
        <v>196</v>
      </c>
      <c r="T180" s="3">
        <v>188</v>
      </c>
      <c r="U180" s="3">
        <v>243</v>
      </c>
      <c r="V180" s="3">
        <v>1891</v>
      </c>
      <c r="W180" s="3">
        <v>1402</v>
      </c>
      <c r="X180" s="3">
        <v>12</v>
      </c>
      <c r="Y180" s="3">
        <v>74</v>
      </c>
      <c r="Z180" s="3">
        <v>148</v>
      </c>
      <c r="AA180" s="3">
        <v>144</v>
      </c>
      <c r="AB180" s="3">
        <v>111</v>
      </c>
      <c r="AC180" s="3">
        <v>1604</v>
      </c>
      <c r="AD180" s="3">
        <v>704</v>
      </c>
      <c r="AE180" s="3">
        <v>854</v>
      </c>
      <c r="AF180" s="3">
        <v>915</v>
      </c>
      <c r="AG180" s="3">
        <v>595</v>
      </c>
      <c r="AH180" s="3">
        <v>0.43890000000000001</v>
      </c>
      <c r="AI180" s="3">
        <v>0.53239999999999998</v>
      </c>
      <c r="AJ180" s="3">
        <v>0.53239999999999998</v>
      </c>
      <c r="AK180" s="2" t="s">
        <v>1155</v>
      </c>
    </row>
    <row r="181" spans="1:37" x14ac:dyDescent="0.3">
      <c r="A181" s="2" t="s">
        <v>1145</v>
      </c>
      <c r="B181" s="2" t="s">
        <v>1771</v>
      </c>
      <c r="C181" s="2" t="s">
        <v>87</v>
      </c>
      <c r="D181" s="2" t="s">
        <v>1881</v>
      </c>
      <c r="E181" s="2" t="s">
        <v>1148</v>
      </c>
      <c r="F181" s="2" t="s">
        <v>1882</v>
      </c>
      <c r="G181" s="2" t="s">
        <v>1882</v>
      </c>
      <c r="H181" s="2" t="s">
        <v>1150</v>
      </c>
      <c r="I181" s="2" t="s">
        <v>1151</v>
      </c>
      <c r="J181" s="2" t="s">
        <v>1152</v>
      </c>
      <c r="K181" s="2">
        <v>2704436</v>
      </c>
      <c r="L181" s="2">
        <v>594193</v>
      </c>
      <c r="M181" s="2" t="s">
        <v>1883</v>
      </c>
      <c r="N181" s="2" t="s">
        <v>1884</v>
      </c>
      <c r="O181" s="3">
        <v>1666</v>
      </c>
      <c r="P181" s="3">
        <v>1162</v>
      </c>
      <c r="Q181" s="3">
        <v>20</v>
      </c>
      <c r="R181" s="3">
        <v>84</v>
      </c>
      <c r="S181" s="3">
        <v>53</v>
      </c>
      <c r="T181" s="3">
        <v>206</v>
      </c>
      <c r="U181" s="3">
        <v>141</v>
      </c>
      <c r="V181" s="3">
        <v>1338</v>
      </c>
      <c r="W181" s="3">
        <v>995</v>
      </c>
      <c r="X181" s="3">
        <v>16</v>
      </c>
      <c r="Y181" s="3">
        <v>56</v>
      </c>
      <c r="Z181" s="3">
        <v>38</v>
      </c>
      <c r="AA181" s="3">
        <v>153</v>
      </c>
      <c r="AB181" s="3">
        <v>80</v>
      </c>
      <c r="AC181" s="3">
        <v>979</v>
      </c>
      <c r="AD181" s="3">
        <v>614</v>
      </c>
      <c r="AE181" s="3">
        <v>351</v>
      </c>
      <c r="AF181" s="3">
        <v>637</v>
      </c>
      <c r="AG181" s="3">
        <v>294</v>
      </c>
      <c r="AH181" s="3">
        <v>0.62719999999999998</v>
      </c>
      <c r="AI181" s="3">
        <v>0.35849999999999999</v>
      </c>
      <c r="AJ181" s="3">
        <v>2.6272000000000002</v>
      </c>
      <c r="AK181" s="2" t="s">
        <v>1155</v>
      </c>
    </row>
    <row r="182" spans="1:37" x14ac:dyDescent="0.3">
      <c r="A182" s="2" t="s">
        <v>1145</v>
      </c>
      <c r="B182" s="2" t="s">
        <v>1771</v>
      </c>
      <c r="C182" s="2" t="s">
        <v>103</v>
      </c>
      <c r="D182" s="2" t="s">
        <v>1885</v>
      </c>
      <c r="E182" s="2" t="s">
        <v>1148</v>
      </c>
      <c r="F182" s="2" t="s">
        <v>1886</v>
      </c>
      <c r="G182" s="2" t="s">
        <v>1886</v>
      </c>
      <c r="H182" s="2" t="s">
        <v>1150</v>
      </c>
      <c r="I182" s="2" t="s">
        <v>1151</v>
      </c>
      <c r="J182" s="2" t="s">
        <v>1152</v>
      </c>
      <c r="K182" s="2">
        <v>5276068</v>
      </c>
      <c r="L182" s="2">
        <v>0</v>
      </c>
      <c r="M182" s="2" t="s">
        <v>1887</v>
      </c>
      <c r="N182" s="2" t="s">
        <v>1888</v>
      </c>
      <c r="O182" s="3">
        <v>3247</v>
      </c>
      <c r="P182" s="3">
        <v>2067</v>
      </c>
      <c r="Q182" s="3">
        <v>36</v>
      </c>
      <c r="R182" s="3">
        <v>206</v>
      </c>
      <c r="S182" s="3">
        <v>287</v>
      </c>
      <c r="T182" s="3">
        <v>335</v>
      </c>
      <c r="U182" s="3">
        <v>316</v>
      </c>
      <c r="V182" s="3">
        <v>2276</v>
      </c>
      <c r="W182" s="3">
        <v>1565</v>
      </c>
      <c r="X182" s="3">
        <v>25</v>
      </c>
      <c r="Y182" s="3">
        <v>107</v>
      </c>
      <c r="Z182" s="3">
        <v>204</v>
      </c>
      <c r="AA182" s="3">
        <v>212</v>
      </c>
      <c r="AB182" s="3">
        <v>163</v>
      </c>
      <c r="AC182" s="3">
        <v>1402</v>
      </c>
      <c r="AD182" s="3">
        <v>574</v>
      </c>
      <c r="AE182" s="3">
        <v>792</v>
      </c>
      <c r="AF182" s="3">
        <v>777</v>
      </c>
      <c r="AG182" s="3">
        <v>542</v>
      </c>
      <c r="AH182" s="3">
        <v>0.40939999999999999</v>
      </c>
      <c r="AI182" s="3">
        <v>0.56489999999999996</v>
      </c>
      <c r="AJ182" s="3">
        <v>0.56489999999999996</v>
      </c>
      <c r="AK182" s="2" t="s">
        <v>1155</v>
      </c>
    </row>
    <row r="183" spans="1:37" x14ac:dyDescent="0.3">
      <c r="A183" s="2" t="s">
        <v>1145</v>
      </c>
      <c r="B183" s="2" t="s">
        <v>1800</v>
      </c>
      <c r="C183" s="2" t="s">
        <v>872</v>
      </c>
      <c r="D183" s="2" t="s">
        <v>1889</v>
      </c>
      <c r="E183" s="2" t="s">
        <v>1148</v>
      </c>
      <c r="F183" s="2" t="s">
        <v>1890</v>
      </c>
      <c r="G183" s="2" t="s">
        <v>1890</v>
      </c>
      <c r="H183" s="2" t="s">
        <v>1150</v>
      </c>
      <c r="I183" s="2" t="s">
        <v>1151</v>
      </c>
      <c r="J183" s="2" t="s">
        <v>1152</v>
      </c>
      <c r="K183" s="2">
        <v>25851680</v>
      </c>
      <c r="L183" s="2">
        <v>4319439</v>
      </c>
      <c r="M183" s="2" t="s">
        <v>1891</v>
      </c>
      <c r="N183" s="2" t="s">
        <v>1892</v>
      </c>
      <c r="O183" s="3">
        <v>906</v>
      </c>
      <c r="P183" s="3">
        <v>236</v>
      </c>
      <c r="Q183" s="3">
        <v>6</v>
      </c>
      <c r="R183" s="3">
        <v>20</v>
      </c>
      <c r="S183" s="3">
        <v>55</v>
      </c>
      <c r="T183" s="3">
        <v>519</v>
      </c>
      <c r="U183" s="3">
        <v>70</v>
      </c>
      <c r="V183" s="3">
        <v>684</v>
      </c>
      <c r="W183" s="3">
        <v>203</v>
      </c>
      <c r="X183" s="3">
        <v>3</v>
      </c>
      <c r="Y183" s="3">
        <v>15</v>
      </c>
      <c r="Z183" s="3">
        <v>51</v>
      </c>
      <c r="AA183" s="3">
        <v>376</v>
      </c>
      <c r="AB183" s="3">
        <v>36</v>
      </c>
      <c r="AC183" s="3">
        <v>314</v>
      </c>
      <c r="AD183" s="3">
        <v>168</v>
      </c>
      <c r="AE183" s="3">
        <v>136</v>
      </c>
      <c r="AF183" s="3">
        <v>183</v>
      </c>
      <c r="AG183" s="3">
        <v>122</v>
      </c>
      <c r="AH183" s="3">
        <v>0.53500000000000003</v>
      </c>
      <c r="AI183" s="3">
        <v>0.43309999999999998</v>
      </c>
      <c r="AJ183" s="3">
        <v>2.5350000000000001</v>
      </c>
      <c r="AK183" s="2" t="s">
        <v>1155</v>
      </c>
    </row>
    <row r="184" spans="1:37" x14ac:dyDescent="0.3">
      <c r="A184" s="2" t="s">
        <v>1145</v>
      </c>
      <c r="B184" s="2" t="s">
        <v>1800</v>
      </c>
      <c r="C184" s="2" t="s">
        <v>876</v>
      </c>
      <c r="D184" s="2" t="s">
        <v>1893</v>
      </c>
      <c r="E184" s="2" t="s">
        <v>1148</v>
      </c>
      <c r="F184" s="2" t="s">
        <v>1894</v>
      </c>
      <c r="G184" s="2" t="s">
        <v>1894</v>
      </c>
      <c r="H184" s="2" t="s">
        <v>1150</v>
      </c>
      <c r="I184" s="2" t="s">
        <v>1151</v>
      </c>
      <c r="J184" s="2" t="s">
        <v>1152</v>
      </c>
      <c r="K184" s="2">
        <v>33079533</v>
      </c>
      <c r="L184" s="2">
        <v>157640</v>
      </c>
      <c r="M184" s="2" t="s">
        <v>1895</v>
      </c>
      <c r="N184" s="2" t="s">
        <v>1896</v>
      </c>
      <c r="O184" s="3">
        <v>2566</v>
      </c>
      <c r="P184" s="3">
        <v>412</v>
      </c>
      <c r="Q184" s="3">
        <v>13</v>
      </c>
      <c r="R184" s="3">
        <v>38</v>
      </c>
      <c r="S184" s="3">
        <v>40</v>
      </c>
      <c r="T184" s="3">
        <v>1898</v>
      </c>
      <c r="U184" s="3">
        <v>165</v>
      </c>
      <c r="V184" s="3">
        <v>1562</v>
      </c>
      <c r="W184" s="3">
        <v>339</v>
      </c>
      <c r="X184" s="3">
        <v>12</v>
      </c>
      <c r="Y184" s="3">
        <v>24</v>
      </c>
      <c r="Z184" s="3">
        <v>35</v>
      </c>
      <c r="AA184" s="3">
        <v>1080</v>
      </c>
      <c r="AB184" s="3">
        <v>72</v>
      </c>
      <c r="AC184" s="3">
        <v>524</v>
      </c>
      <c r="AD184" s="3">
        <v>295</v>
      </c>
      <c r="AE184" s="3">
        <v>215</v>
      </c>
      <c r="AF184" s="3">
        <v>331</v>
      </c>
      <c r="AG184" s="3">
        <v>169</v>
      </c>
      <c r="AH184" s="3">
        <v>0.56299999999999994</v>
      </c>
      <c r="AI184" s="3">
        <v>0.4103</v>
      </c>
      <c r="AJ184" s="3">
        <v>2.5630000000000002</v>
      </c>
      <c r="AK184" s="2" t="s">
        <v>1155</v>
      </c>
    </row>
    <row r="185" spans="1:37" x14ac:dyDescent="0.3">
      <c r="A185" s="2" t="s">
        <v>1145</v>
      </c>
      <c r="B185" s="2" t="s">
        <v>1800</v>
      </c>
      <c r="C185" s="2" t="s">
        <v>908</v>
      </c>
      <c r="D185" s="2" t="s">
        <v>1897</v>
      </c>
      <c r="E185" s="2" t="s">
        <v>1148</v>
      </c>
      <c r="F185" s="2" t="s">
        <v>1898</v>
      </c>
      <c r="G185" s="2" t="s">
        <v>1898</v>
      </c>
      <c r="H185" s="2" t="s">
        <v>1150</v>
      </c>
      <c r="I185" s="2" t="s">
        <v>1151</v>
      </c>
      <c r="J185" s="2" t="s">
        <v>1152</v>
      </c>
      <c r="K185" s="2">
        <v>19310289</v>
      </c>
      <c r="L185" s="2">
        <v>2588637</v>
      </c>
      <c r="M185" s="2" t="s">
        <v>1899</v>
      </c>
      <c r="N185" s="2" t="s">
        <v>1900</v>
      </c>
      <c r="O185" s="3">
        <v>496</v>
      </c>
      <c r="P185" s="3">
        <v>12</v>
      </c>
      <c r="Q185" s="3">
        <v>0</v>
      </c>
      <c r="R185" s="3">
        <v>0</v>
      </c>
      <c r="S185" s="3">
        <v>0</v>
      </c>
      <c r="T185" s="3">
        <v>475</v>
      </c>
      <c r="U185" s="3">
        <v>9</v>
      </c>
      <c r="V185" s="3">
        <v>293</v>
      </c>
      <c r="W185" s="3">
        <v>11</v>
      </c>
      <c r="X185" s="3">
        <v>0</v>
      </c>
      <c r="Y185" s="3">
        <v>0</v>
      </c>
      <c r="Z185" s="3">
        <v>0</v>
      </c>
      <c r="AA185" s="3">
        <v>278</v>
      </c>
      <c r="AB185" s="3">
        <v>4</v>
      </c>
      <c r="AC185" s="3">
        <v>164</v>
      </c>
      <c r="AD185" s="3">
        <v>77</v>
      </c>
      <c r="AE185" s="3">
        <v>75</v>
      </c>
      <c r="AF185" s="3">
        <v>91</v>
      </c>
      <c r="AG185" s="3">
        <v>61</v>
      </c>
      <c r="AH185" s="3">
        <v>0.46949999999999997</v>
      </c>
      <c r="AI185" s="3">
        <v>0.45729999999999998</v>
      </c>
      <c r="AJ185" s="3">
        <v>2.4695</v>
      </c>
      <c r="AK185" s="2" t="s">
        <v>1155</v>
      </c>
    </row>
    <row r="186" spans="1:37" x14ac:dyDescent="0.3">
      <c r="A186" s="2" t="s">
        <v>1145</v>
      </c>
      <c r="B186" s="2" t="s">
        <v>1800</v>
      </c>
      <c r="C186" s="2" t="s">
        <v>892</v>
      </c>
      <c r="D186" s="2" t="s">
        <v>1901</v>
      </c>
      <c r="E186" s="2" t="s">
        <v>1148</v>
      </c>
      <c r="F186" s="2" t="s">
        <v>1902</v>
      </c>
      <c r="G186" s="2" t="s">
        <v>1902</v>
      </c>
      <c r="H186" s="2" t="s">
        <v>1150</v>
      </c>
      <c r="I186" s="2" t="s">
        <v>1151</v>
      </c>
      <c r="J186" s="2" t="s">
        <v>1152</v>
      </c>
      <c r="K186" s="2">
        <v>5569454461</v>
      </c>
      <c r="L186" s="2">
        <v>24334301</v>
      </c>
      <c r="M186" s="2" t="s">
        <v>1903</v>
      </c>
      <c r="N186" s="2" t="s">
        <v>1904</v>
      </c>
      <c r="O186" s="3">
        <v>723</v>
      </c>
      <c r="P186" s="3">
        <v>16</v>
      </c>
      <c r="Q186" s="3">
        <v>0</v>
      </c>
      <c r="R186" s="3">
        <v>0</v>
      </c>
      <c r="S186" s="3">
        <v>1</v>
      </c>
      <c r="T186" s="3">
        <v>681</v>
      </c>
      <c r="U186" s="3">
        <v>25</v>
      </c>
      <c r="V186" s="3">
        <v>436</v>
      </c>
      <c r="W186" s="3">
        <v>16</v>
      </c>
      <c r="X186" s="3">
        <v>0</v>
      </c>
      <c r="Y186" s="3">
        <v>0</v>
      </c>
      <c r="Z186" s="3">
        <v>1</v>
      </c>
      <c r="AA186" s="3">
        <v>408</v>
      </c>
      <c r="AB186" s="3">
        <v>11</v>
      </c>
      <c r="AC186" s="3">
        <v>187</v>
      </c>
      <c r="AD186" s="3">
        <v>93</v>
      </c>
      <c r="AE186" s="3">
        <v>77</v>
      </c>
      <c r="AF186" s="3">
        <v>145</v>
      </c>
      <c r="AG186" s="3">
        <v>35</v>
      </c>
      <c r="AH186" s="3">
        <v>0.49730000000000002</v>
      </c>
      <c r="AI186" s="3">
        <v>0.4118</v>
      </c>
      <c r="AJ186" s="3">
        <v>2.4973000000000001</v>
      </c>
      <c r="AK186" s="2" t="s">
        <v>1155</v>
      </c>
    </row>
    <row r="187" spans="1:37" x14ac:dyDescent="0.3">
      <c r="A187" s="2" t="s">
        <v>1145</v>
      </c>
      <c r="B187" s="2" t="s">
        <v>1800</v>
      </c>
      <c r="C187" s="2" t="s">
        <v>870</v>
      </c>
      <c r="D187" s="2" t="s">
        <v>1905</v>
      </c>
      <c r="E187" s="2" t="s">
        <v>1148</v>
      </c>
      <c r="F187" s="2" t="s">
        <v>1906</v>
      </c>
      <c r="G187" s="2" t="s">
        <v>1906</v>
      </c>
      <c r="H187" s="2" t="s">
        <v>1150</v>
      </c>
      <c r="I187" s="2" t="s">
        <v>1151</v>
      </c>
      <c r="J187" s="2" t="s">
        <v>1152</v>
      </c>
      <c r="K187" s="2">
        <v>240068115</v>
      </c>
      <c r="L187" s="2">
        <v>86487813</v>
      </c>
      <c r="M187" s="2" t="s">
        <v>1907</v>
      </c>
      <c r="N187" s="2" t="s">
        <v>1908</v>
      </c>
      <c r="O187" s="3">
        <v>277</v>
      </c>
      <c r="P187" s="3">
        <v>4</v>
      </c>
      <c r="Q187" s="3">
        <v>2</v>
      </c>
      <c r="R187" s="3">
        <v>0</v>
      </c>
      <c r="S187" s="3">
        <v>0</v>
      </c>
      <c r="T187" s="3">
        <v>271</v>
      </c>
      <c r="U187" s="3">
        <v>0</v>
      </c>
      <c r="V187" s="3">
        <v>178</v>
      </c>
      <c r="W187" s="3">
        <v>4</v>
      </c>
      <c r="X187" s="3">
        <v>1</v>
      </c>
      <c r="Y187" s="3">
        <v>0</v>
      </c>
      <c r="Z187" s="3">
        <v>0</v>
      </c>
      <c r="AA187" s="3">
        <v>173</v>
      </c>
      <c r="AB187" s="3">
        <v>0</v>
      </c>
      <c r="AC187" s="3">
        <v>84</v>
      </c>
      <c r="AD187" s="3">
        <v>46</v>
      </c>
      <c r="AE187" s="3">
        <v>31</v>
      </c>
      <c r="AF187" s="3">
        <v>56</v>
      </c>
      <c r="AG187" s="3">
        <v>22</v>
      </c>
      <c r="AH187" s="3">
        <v>0.54759999999999998</v>
      </c>
      <c r="AI187" s="3">
        <v>0.36899999999999999</v>
      </c>
      <c r="AJ187" s="3">
        <v>2.5476000000000001</v>
      </c>
      <c r="AK187" s="2" t="s">
        <v>1155</v>
      </c>
    </row>
    <row r="188" spans="1:37" x14ac:dyDescent="0.3">
      <c r="A188" s="2" t="s">
        <v>1145</v>
      </c>
      <c r="B188" s="2" t="s">
        <v>1800</v>
      </c>
      <c r="C188" s="2" t="s">
        <v>900</v>
      </c>
      <c r="D188" s="2" t="s">
        <v>1909</v>
      </c>
      <c r="E188" s="2" t="s">
        <v>1148</v>
      </c>
      <c r="F188" s="2" t="s">
        <v>1910</v>
      </c>
      <c r="G188" s="2" t="s">
        <v>1910</v>
      </c>
      <c r="H188" s="2" t="s">
        <v>1150</v>
      </c>
      <c r="I188" s="2" t="s">
        <v>1151</v>
      </c>
      <c r="J188" s="2" t="s">
        <v>1152</v>
      </c>
      <c r="K188" s="2">
        <v>574009517</v>
      </c>
      <c r="L188" s="2">
        <v>67596251</v>
      </c>
      <c r="M188" s="2" t="s">
        <v>1911</v>
      </c>
      <c r="N188" s="2" t="s">
        <v>1912</v>
      </c>
      <c r="O188" s="3">
        <v>424</v>
      </c>
      <c r="P188" s="3">
        <v>12</v>
      </c>
      <c r="Q188" s="3">
        <v>0</v>
      </c>
      <c r="R188" s="3">
        <v>0</v>
      </c>
      <c r="S188" s="3">
        <v>1</v>
      </c>
      <c r="T188" s="3">
        <v>408</v>
      </c>
      <c r="U188" s="3">
        <v>3</v>
      </c>
      <c r="V188" s="3">
        <v>263</v>
      </c>
      <c r="W188" s="3">
        <v>10</v>
      </c>
      <c r="X188" s="3">
        <v>0</v>
      </c>
      <c r="Y188" s="3">
        <v>0</v>
      </c>
      <c r="Z188" s="3">
        <v>1</v>
      </c>
      <c r="AA188" s="3">
        <v>251</v>
      </c>
      <c r="AB188" s="3">
        <v>1</v>
      </c>
      <c r="AC188" s="3">
        <v>97</v>
      </c>
      <c r="AD188" s="3">
        <v>60</v>
      </c>
      <c r="AE188" s="3">
        <v>37</v>
      </c>
      <c r="AF188" s="3">
        <v>66</v>
      </c>
      <c r="AG188" s="3">
        <v>24</v>
      </c>
      <c r="AH188" s="3">
        <v>0.61860000000000004</v>
      </c>
      <c r="AI188" s="3">
        <v>0.38140000000000002</v>
      </c>
      <c r="AJ188" s="3">
        <v>2.6185999999999998</v>
      </c>
      <c r="AK188" s="2" t="s">
        <v>1155</v>
      </c>
    </row>
    <row r="189" spans="1:37" x14ac:dyDescent="0.3">
      <c r="A189" s="2" t="s">
        <v>1145</v>
      </c>
      <c r="B189" s="2" t="s">
        <v>1800</v>
      </c>
      <c r="C189" s="2" t="s">
        <v>912</v>
      </c>
      <c r="D189" s="2" t="s">
        <v>1913</v>
      </c>
      <c r="E189" s="2" t="s">
        <v>1148</v>
      </c>
      <c r="F189" s="2" t="s">
        <v>1914</v>
      </c>
      <c r="G189" s="2" t="s">
        <v>1914</v>
      </c>
      <c r="H189" s="2" t="s">
        <v>1150</v>
      </c>
      <c r="I189" s="2" t="s">
        <v>1151</v>
      </c>
      <c r="J189" s="2" t="s">
        <v>1152</v>
      </c>
      <c r="K189" s="2">
        <v>84535272</v>
      </c>
      <c r="L189" s="2">
        <v>106752058</v>
      </c>
      <c r="M189" s="2" t="s">
        <v>1915</v>
      </c>
      <c r="N189" s="2" t="s">
        <v>1916</v>
      </c>
      <c r="O189" s="3">
        <v>590</v>
      </c>
      <c r="P189" s="3">
        <v>26</v>
      </c>
      <c r="Q189" s="3">
        <v>2</v>
      </c>
      <c r="R189" s="3">
        <v>6</v>
      </c>
      <c r="S189" s="3">
        <v>1</v>
      </c>
      <c r="T189" s="3">
        <v>543</v>
      </c>
      <c r="U189" s="3">
        <v>12</v>
      </c>
      <c r="V189" s="3">
        <v>335</v>
      </c>
      <c r="W189" s="3">
        <v>22</v>
      </c>
      <c r="X189" s="3">
        <v>1</v>
      </c>
      <c r="Y189" s="3">
        <v>2</v>
      </c>
      <c r="Z189" s="3">
        <v>1</v>
      </c>
      <c r="AA189" s="3">
        <v>305</v>
      </c>
      <c r="AB189" s="3">
        <v>4</v>
      </c>
      <c r="AC189" s="3">
        <v>201</v>
      </c>
      <c r="AD189" s="3">
        <v>148</v>
      </c>
      <c r="AE189" s="3">
        <v>44</v>
      </c>
      <c r="AF189" s="3">
        <v>129</v>
      </c>
      <c r="AG189" s="3">
        <v>61</v>
      </c>
      <c r="AH189" s="3">
        <v>0.73629999999999995</v>
      </c>
      <c r="AI189" s="3">
        <v>0.21890000000000001</v>
      </c>
      <c r="AJ189" s="3">
        <v>2.7363</v>
      </c>
      <c r="AK189" s="2" t="s">
        <v>1155</v>
      </c>
    </row>
    <row r="190" spans="1:37" x14ac:dyDescent="0.3">
      <c r="A190" s="2" t="s">
        <v>1145</v>
      </c>
      <c r="B190" s="2" t="s">
        <v>1800</v>
      </c>
      <c r="C190" s="2" t="s">
        <v>918</v>
      </c>
      <c r="D190" s="2" t="s">
        <v>1917</v>
      </c>
      <c r="E190" s="2" t="s">
        <v>1148</v>
      </c>
      <c r="F190" s="2" t="s">
        <v>1918</v>
      </c>
      <c r="G190" s="2" t="s">
        <v>1918</v>
      </c>
      <c r="H190" s="2" t="s">
        <v>1150</v>
      </c>
      <c r="I190" s="2" t="s">
        <v>1151</v>
      </c>
      <c r="J190" s="2" t="s">
        <v>1152</v>
      </c>
      <c r="K190" s="2">
        <v>155603257</v>
      </c>
      <c r="L190" s="2">
        <v>239867632</v>
      </c>
      <c r="M190" s="2" t="s">
        <v>1919</v>
      </c>
      <c r="N190" s="2" t="s">
        <v>1920</v>
      </c>
      <c r="O190" s="3">
        <v>327</v>
      </c>
      <c r="P190" s="3">
        <v>13</v>
      </c>
      <c r="Q190" s="3">
        <v>0</v>
      </c>
      <c r="R190" s="3">
        <v>0</v>
      </c>
      <c r="S190" s="3">
        <v>0</v>
      </c>
      <c r="T190" s="3">
        <v>309</v>
      </c>
      <c r="U190" s="3">
        <v>5</v>
      </c>
      <c r="V190" s="3">
        <v>197</v>
      </c>
      <c r="W190" s="3">
        <v>13</v>
      </c>
      <c r="X190" s="3">
        <v>0</v>
      </c>
      <c r="Y190" s="3">
        <v>0</v>
      </c>
      <c r="Z190" s="3">
        <v>0</v>
      </c>
      <c r="AA190" s="3">
        <v>183</v>
      </c>
      <c r="AB190" s="3">
        <v>1</v>
      </c>
      <c r="AC190" s="3">
        <v>106</v>
      </c>
      <c r="AD190" s="3">
        <v>75</v>
      </c>
      <c r="AE190" s="3">
        <v>24</v>
      </c>
      <c r="AF190" s="3">
        <v>71</v>
      </c>
      <c r="AG190" s="3">
        <v>30</v>
      </c>
      <c r="AH190" s="3">
        <v>0.70750000000000002</v>
      </c>
      <c r="AI190" s="3">
        <v>0.22639999999999999</v>
      </c>
      <c r="AJ190" s="3">
        <v>2.7075</v>
      </c>
      <c r="AK190" s="2" t="s">
        <v>1155</v>
      </c>
    </row>
    <row r="191" spans="1:37" x14ac:dyDescent="0.3">
      <c r="A191" s="2" t="s">
        <v>1145</v>
      </c>
      <c r="B191" s="2" t="s">
        <v>1800</v>
      </c>
      <c r="C191" s="2" t="s">
        <v>906</v>
      </c>
      <c r="D191" s="2" t="s">
        <v>1921</v>
      </c>
      <c r="E191" s="2" t="s">
        <v>1148</v>
      </c>
      <c r="F191" s="2" t="s">
        <v>1922</v>
      </c>
      <c r="G191" s="2" t="s">
        <v>1922</v>
      </c>
      <c r="H191" s="2" t="s">
        <v>1150</v>
      </c>
      <c r="I191" s="2" t="s">
        <v>1151</v>
      </c>
      <c r="J191" s="2" t="s">
        <v>1152</v>
      </c>
      <c r="K191" s="2">
        <v>1265091822</v>
      </c>
      <c r="L191" s="2">
        <v>228765466</v>
      </c>
      <c r="M191" s="2" t="s">
        <v>1923</v>
      </c>
      <c r="N191" s="2" t="s">
        <v>1924</v>
      </c>
      <c r="O191" s="3">
        <v>280</v>
      </c>
      <c r="P191" s="3">
        <v>13</v>
      </c>
      <c r="Q191" s="3">
        <v>0</v>
      </c>
      <c r="R191" s="3">
        <v>7</v>
      </c>
      <c r="S191" s="3">
        <v>0</v>
      </c>
      <c r="T191" s="3">
        <v>259</v>
      </c>
      <c r="U191" s="3">
        <v>1</v>
      </c>
      <c r="V191" s="3">
        <v>168</v>
      </c>
      <c r="W191" s="3">
        <v>10</v>
      </c>
      <c r="X191" s="3">
        <v>0</v>
      </c>
      <c r="Y191" s="3">
        <v>2</v>
      </c>
      <c r="Z191" s="3">
        <v>0</v>
      </c>
      <c r="AA191" s="3">
        <v>155</v>
      </c>
      <c r="AB191" s="3">
        <v>1</v>
      </c>
      <c r="AC191" s="3">
        <v>107</v>
      </c>
      <c r="AD191" s="3">
        <v>74</v>
      </c>
      <c r="AE191" s="3">
        <v>31</v>
      </c>
      <c r="AF191" s="3">
        <v>81</v>
      </c>
      <c r="AG191" s="3">
        <v>0</v>
      </c>
      <c r="AH191" s="3">
        <v>0.69159999999999999</v>
      </c>
      <c r="AI191" s="3">
        <v>0.28970000000000001</v>
      </c>
      <c r="AJ191" s="3">
        <v>2.6916000000000002</v>
      </c>
      <c r="AK191" s="2" t="s">
        <v>1155</v>
      </c>
    </row>
    <row r="192" spans="1:37" x14ac:dyDescent="0.3">
      <c r="A192" s="2" t="s">
        <v>1145</v>
      </c>
      <c r="B192" s="2" t="s">
        <v>1714</v>
      </c>
      <c r="C192" s="2" t="s">
        <v>663</v>
      </c>
      <c r="D192" s="2" t="s">
        <v>1925</v>
      </c>
      <c r="E192" s="2" t="s">
        <v>1148</v>
      </c>
      <c r="F192" s="2" t="s">
        <v>1926</v>
      </c>
      <c r="G192" s="2" t="s">
        <v>1926</v>
      </c>
      <c r="H192" s="2" t="s">
        <v>1150</v>
      </c>
      <c r="I192" s="2" t="s">
        <v>1151</v>
      </c>
      <c r="J192" s="2" t="s">
        <v>1152</v>
      </c>
      <c r="K192" s="2">
        <v>1178667</v>
      </c>
      <c r="L192" s="2">
        <v>0</v>
      </c>
      <c r="M192" s="2" t="s">
        <v>1927</v>
      </c>
      <c r="N192" s="2" t="s">
        <v>1928</v>
      </c>
      <c r="O192" s="3">
        <v>4075</v>
      </c>
      <c r="P192" s="3">
        <v>2116</v>
      </c>
      <c r="Q192" s="3">
        <v>180</v>
      </c>
      <c r="R192" s="3">
        <v>411</v>
      </c>
      <c r="S192" s="3">
        <v>547</v>
      </c>
      <c r="T192" s="3">
        <v>455</v>
      </c>
      <c r="U192" s="3">
        <v>366</v>
      </c>
      <c r="V192" s="3">
        <v>2897</v>
      </c>
      <c r="W192" s="3">
        <v>1659</v>
      </c>
      <c r="X192" s="3">
        <v>124</v>
      </c>
      <c r="Y192" s="3">
        <v>236</v>
      </c>
      <c r="Z192" s="3">
        <v>403</v>
      </c>
      <c r="AA192" s="3">
        <v>317</v>
      </c>
      <c r="AB192" s="3">
        <v>158</v>
      </c>
      <c r="AC192" s="3">
        <v>1411</v>
      </c>
      <c r="AD192" s="3">
        <v>548</v>
      </c>
      <c r="AE192" s="3">
        <v>844</v>
      </c>
      <c r="AF192" s="3">
        <v>675</v>
      </c>
      <c r="AG192" s="3">
        <v>649</v>
      </c>
      <c r="AH192" s="3">
        <v>0.38840000000000002</v>
      </c>
      <c r="AI192" s="3">
        <v>0.59819999999999995</v>
      </c>
      <c r="AJ192" s="3">
        <v>0.59819999999999995</v>
      </c>
      <c r="AK192" s="2" t="s">
        <v>1155</v>
      </c>
    </row>
    <row r="193" spans="1:37" x14ac:dyDescent="0.3">
      <c r="A193" s="2" t="s">
        <v>1145</v>
      </c>
      <c r="B193" s="2" t="s">
        <v>1714</v>
      </c>
      <c r="C193" s="2" t="s">
        <v>661</v>
      </c>
      <c r="D193" s="2" t="s">
        <v>1929</v>
      </c>
      <c r="E193" s="2" t="s">
        <v>1148</v>
      </c>
      <c r="F193" s="2" t="s">
        <v>1930</v>
      </c>
      <c r="G193" s="2" t="s">
        <v>1930</v>
      </c>
      <c r="H193" s="2" t="s">
        <v>1150</v>
      </c>
      <c r="I193" s="2" t="s">
        <v>1151</v>
      </c>
      <c r="J193" s="2" t="s">
        <v>1152</v>
      </c>
      <c r="K193" s="2">
        <v>1658685</v>
      </c>
      <c r="L193" s="2">
        <v>0</v>
      </c>
      <c r="M193" s="2" t="s">
        <v>1931</v>
      </c>
      <c r="N193" s="2" t="s">
        <v>1932</v>
      </c>
      <c r="O193" s="3">
        <v>2998</v>
      </c>
      <c r="P193" s="3">
        <v>1682</v>
      </c>
      <c r="Q193" s="3">
        <v>148</v>
      </c>
      <c r="R193" s="3">
        <v>258</v>
      </c>
      <c r="S193" s="3">
        <v>509</v>
      </c>
      <c r="T193" s="3">
        <v>195</v>
      </c>
      <c r="U193" s="3">
        <v>206</v>
      </c>
      <c r="V193" s="3">
        <v>2281</v>
      </c>
      <c r="W193" s="3">
        <v>1362</v>
      </c>
      <c r="X193" s="3">
        <v>117</v>
      </c>
      <c r="Y193" s="3">
        <v>161</v>
      </c>
      <c r="Z193" s="3">
        <v>374</v>
      </c>
      <c r="AA193" s="3">
        <v>149</v>
      </c>
      <c r="AB193" s="3">
        <v>118</v>
      </c>
      <c r="AC193" s="3">
        <v>1205</v>
      </c>
      <c r="AD193" s="3">
        <v>439</v>
      </c>
      <c r="AE193" s="3">
        <v>742</v>
      </c>
      <c r="AF193" s="3">
        <v>572</v>
      </c>
      <c r="AG193" s="3">
        <v>554</v>
      </c>
      <c r="AH193" s="3">
        <v>0.36430000000000001</v>
      </c>
      <c r="AI193" s="3">
        <v>0.61580000000000001</v>
      </c>
      <c r="AJ193" s="3">
        <v>0.61580000000000001</v>
      </c>
      <c r="AK193" s="2" t="s">
        <v>1155</v>
      </c>
    </row>
    <row r="194" spans="1:37" x14ac:dyDescent="0.3">
      <c r="A194" s="2" t="s">
        <v>1145</v>
      </c>
      <c r="B194" s="2" t="s">
        <v>1714</v>
      </c>
      <c r="C194" s="2" t="s">
        <v>597</v>
      </c>
      <c r="D194" s="2" t="s">
        <v>1933</v>
      </c>
      <c r="E194" s="2" t="s">
        <v>1148</v>
      </c>
      <c r="F194" s="2" t="s">
        <v>1934</v>
      </c>
      <c r="G194" s="2" t="s">
        <v>1934</v>
      </c>
      <c r="H194" s="2" t="s">
        <v>1150</v>
      </c>
      <c r="I194" s="2" t="s">
        <v>1151</v>
      </c>
      <c r="J194" s="2" t="s">
        <v>1152</v>
      </c>
      <c r="K194" s="2">
        <v>1640422</v>
      </c>
      <c r="L194" s="2">
        <v>0</v>
      </c>
      <c r="M194" s="2" t="s">
        <v>1935</v>
      </c>
      <c r="N194" s="2" t="s">
        <v>1936</v>
      </c>
      <c r="O194" s="3">
        <v>1894</v>
      </c>
      <c r="P194" s="3">
        <v>1151</v>
      </c>
      <c r="Q194" s="3">
        <v>78</v>
      </c>
      <c r="R194" s="3">
        <v>151</v>
      </c>
      <c r="S194" s="3">
        <v>164</v>
      </c>
      <c r="T194" s="3">
        <v>212</v>
      </c>
      <c r="U194" s="3">
        <v>138</v>
      </c>
      <c r="V194" s="3">
        <v>1472</v>
      </c>
      <c r="W194" s="3">
        <v>955</v>
      </c>
      <c r="X194" s="3">
        <v>60</v>
      </c>
      <c r="Y194" s="3">
        <v>101</v>
      </c>
      <c r="Z194" s="3">
        <v>121</v>
      </c>
      <c r="AA194" s="3">
        <v>153</v>
      </c>
      <c r="AB194" s="3">
        <v>82</v>
      </c>
      <c r="AC194" s="3">
        <v>974</v>
      </c>
      <c r="AD194" s="3">
        <v>481</v>
      </c>
      <c r="AE194" s="3">
        <v>484</v>
      </c>
      <c r="AF194" s="3">
        <v>516</v>
      </c>
      <c r="AG194" s="3">
        <v>407</v>
      </c>
      <c r="AH194" s="3">
        <v>0.49380000000000002</v>
      </c>
      <c r="AI194" s="3">
        <v>0.49690000000000001</v>
      </c>
      <c r="AJ194" s="3">
        <v>0.49690000000000001</v>
      </c>
      <c r="AK194" s="2" t="s">
        <v>1155</v>
      </c>
    </row>
    <row r="195" spans="1:37" x14ac:dyDescent="0.3">
      <c r="A195" s="2" t="s">
        <v>1145</v>
      </c>
      <c r="B195" s="2" t="s">
        <v>1714</v>
      </c>
      <c r="C195" s="2" t="s">
        <v>563</v>
      </c>
      <c r="D195" s="2" t="s">
        <v>1937</v>
      </c>
      <c r="E195" s="2" t="s">
        <v>1148</v>
      </c>
      <c r="F195" s="2" t="s">
        <v>1938</v>
      </c>
      <c r="G195" s="2" t="s">
        <v>1938</v>
      </c>
      <c r="H195" s="2" t="s">
        <v>1150</v>
      </c>
      <c r="I195" s="2" t="s">
        <v>1151</v>
      </c>
      <c r="J195" s="2" t="s">
        <v>1152</v>
      </c>
      <c r="K195" s="2">
        <v>1845434</v>
      </c>
      <c r="L195" s="2">
        <v>0</v>
      </c>
      <c r="M195" s="2" t="s">
        <v>1939</v>
      </c>
      <c r="N195" s="2" t="s">
        <v>1940</v>
      </c>
      <c r="O195" s="3">
        <v>2579</v>
      </c>
      <c r="P195" s="3">
        <v>1933</v>
      </c>
      <c r="Q195" s="3">
        <v>115</v>
      </c>
      <c r="R195" s="3">
        <v>105</v>
      </c>
      <c r="S195" s="3">
        <v>121</v>
      </c>
      <c r="T195" s="3">
        <v>155</v>
      </c>
      <c r="U195" s="3">
        <v>150</v>
      </c>
      <c r="V195" s="3">
        <v>2151</v>
      </c>
      <c r="W195" s="3">
        <v>1685</v>
      </c>
      <c r="X195" s="3">
        <v>86</v>
      </c>
      <c r="Y195" s="3">
        <v>79</v>
      </c>
      <c r="Z195" s="3">
        <v>96</v>
      </c>
      <c r="AA195" s="3">
        <v>111</v>
      </c>
      <c r="AB195" s="3">
        <v>94</v>
      </c>
      <c r="AC195" s="3">
        <v>1700</v>
      </c>
      <c r="AD195" s="3">
        <v>952</v>
      </c>
      <c r="AE195" s="3">
        <v>730</v>
      </c>
      <c r="AF195" s="3">
        <v>972</v>
      </c>
      <c r="AG195" s="3">
        <v>667</v>
      </c>
      <c r="AH195" s="3">
        <v>0.56000000000000005</v>
      </c>
      <c r="AI195" s="3">
        <v>0.4294</v>
      </c>
      <c r="AJ195" s="3">
        <v>2.56</v>
      </c>
      <c r="AK195" s="2" t="s">
        <v>1155</v>
      </c>
    </row>
    <row r="196" spans="1:37" x14ac:dyDescent="0.3">
      <c r="A196" s="2" t="s">
        <v>1145</v>
      </c>
      <c r="B196" s="2" t="s">
        <v>1714</v>
      </c>
      <c r="C196" s="2" t="s">
        <v>557</v>
      </c>
      <c r="D196" s="2" t="s">
        <v>1941</v>
      </c>
      <c r="E196" s="2" t="s">
        <v>1148</v>
      </c>
      <c r="F196" s="2" t="s">
        <v>1942</v>
      </c>
      <c r="G196" s="2" t="s">
        <v>1942</v>
      </c>
      <c r="H196" s="2" t="s">
        <v>1150</v>
      </c>
      <c r="I196" s="2" t="s">
        <v>1151</v>
      </c>
      <c r="J196" s="2" t="s">
        <v>1152</v>
      </c>
      <c r="K196" s="2">
        <v>871046</v>
      </c>
      <c r="L196" s="2">
        <v>0</v>
      </c>
      <c r="M196" s="2" t="s">
        <v>1943</v>
      </c>
      <c r="N196" s="2" t="s">
        <v>1944</v>
      </c>
      <c r="O196" s="3">
        <v>1144</v>
      </c>
      <c r="P196" s="3">
        <v>541</v>
      </c>
      <c r="Q196" s="3">
        <v>75</v>
      </c>
      <c r="R196" s="3">
        <v>113</v>
      </c>
      <c r="S196" s="3">
        <v>159</v>
      </c>
      <c r="T196" s="3">
        <v>139</v>
      </c>
      <c r="U196" s="3">
        <v>117</v>
      </c>
      <c r="V196" s="3">
        <v>852</v>
      </c>
      <c r="W196" s="3">
        <v>470</v>
      </c>
      <c r="X196" s="3">
        <v>55</v>
      </c>
      <c r="Y196" s="3">
        <v>71</v>
      </c>
      <c r="Z196" s="3">
        <v>98</v>
      </c>
      <c r="AA196" s="3">
        <v>109</v>
      </c>
      <c r="AB196" s="3">
        <v>49</v>
      </c>
      <c r="AC196" s="3">
        <v>373</v>
      </c>
      <c r="AD196" s="3">
        <v>194</v>
      </c>
      <c r="AE196" s="3">
        <v>168</v>
      </c>
      <c r="AF196" s="3">
        <v>232</v>
      </c>
      <c r="AG196" s="3">
        <v>115</v>
      </c>
      <c r="AH196" s="3">
        <v>0.52010000000000001</v>
      </c>
      <c r="AI196" s="3">
        <v>0.45040000000000002</v>
      </c>
      <c r="AJ196" s="3">
        <v>2.5200999999999998</v>
      </c>
      <c r="AK196" s="2" t="s">
        <v>1155</v>
      </c>
    </row>
    <row r="197" spans="1:37" x14ac:dyDescent="0.3">
      <c r="A197" s="2" t="s">
        <v>1145</v>
      </c>
      <c r="B197" s="2" t="s">
        <v>1714</v>
      </c>
      <c r="C197" s="2" t="s">
        <v>667</v>
      </c>
      <c r="D197" s="2" t="s">
        <v>1945</v>
      </c>
      <c r="E197" s="2" t="s">
        <v>1148</v>
      </c>
      <c r="F197" s="2" t="s">
        <v>1946</v>
      </c>
      <c r="G197" s="2" t="s">
        <v>1946</v>
      </c>
      <c r="H197" s="2" t="s">
        <v>1150</v>
      </c>
      <c r="I197" s="2" t="s">
        <v>1151</v>
      </c>
      <c r="J197" s="2" t="s">
        <v>1152</v>
      </c>
      <c r="K197" s="2">
        <v>1295134</v>
      </c>
      <c r="L197" s="2">
        <v>0</v>
      </c>
      <c r="M197" s="2" t="s">
        <v>1947</v>
      </c>
      <c r="N197" s="2" t="s">
        <v>1948</v>
      </c>
      <c r="O197" s="3">
        <v>3627</v>
      </c>
      <c r="P197" s="3">
        <v>2147</v>
      </c>
      <c r="Q197" s="3">
        <v>148</v>
      </c>
      <c r="R197" s="3">
        <v>256</v>
      </c>
      <c r="S197" s="3">
        <v>399</v>
      </c>
      <c r="T197" s="3">
        <v>360</v>
      </c>
      <c r="U197" s="3">
        <v>317</v>
      </c>
      <c r="V197" s="3">
        <v>2567</v>
      </c>
      <c r="W197" s="3">
        <v>1670</v>
      </c>
      <c r="X197" s="3">
        <v>111</v>
      </c>
      <c r="Y197" s="3">
        <v>155</v>
      </c>
      <c r="Z197" s="3">
        <v>282</v>
      </c>
      <c r="AA197" s="3">
        <v>236</v>
      </c>
      <c r="AB197" s="3">
        <v>113</v>
      </c>
      <c r="AC197" s="3">
        <v>1752</v>
      </c>
      <c r="AD197" s="3">
        <v>659</v>
      </c>
      <c r="AE197" s="3">
        <v>1061</v>
      </c>
      <c r="AF197" s="3">
        <v>859</v>
      </c>
      <c r="AG197" s="3">
        <v>822</v>
      </c>
      <c r="AH197" s="3">
        <v>0.37609999999999999</v>
      </c>
      <c r="AI197" s="3">
        <v>0.60560000000000003</v>
      </c>
      <c r="AJ197" s="3">
        <v>0.60560000000000003</v>
      </c>
      <c r="AK197" s="2" t="s">
        <v>1155</v>
      </c>
    </row>
    <row r="198" spans="1:37" x14ac:dyDescent="0.3">
      <c r="A198" s="2" t="s">
        <v>1145</v>
      </c>
      <c r="B198" s="2" t="s">
        <v>1714</v>
      </c>
      <c r="C198" s="2" t="s">
        <v>697</v>
      </c>
      <c r="D198" s="2" t="s">
        <v>1949</v>
      </c>
      <c r="E198" s="2" t="s">
        <v>1148</v>
      </c>
      <c r="F198" s="2" t="s">
        <v>1950</v>
      </c>
      <c r="G198" s="2" t="s">
        <v>1950</v>
      </c>
      <c r="H198" s="2" t="s">
        <v>1150</v>
      </c>
      <c r="I198" s="2" t="s">
        <v>1151</v>
      </c>
      <c r="J198" s="2" t="s">
        <v>1152</v>
      </c>
      <c r="K198" s="2">
        <v>5228010</v>
      </c>
      <c r="L198" s="2">
        <v>27202</v>
      </c>
      <c r="M198" s="2" t="s">
        <v>1951</v>
      </c>
      <c r="N198" s="2" t="s">
        <v>1952</v>
      </c>
      <c r="O198" s="3">
        <v>2075</v>
      </c>
      <c r="P198" s="3">
        <v>1845</v>
      </c>
      <c r="Q198" s="3">
        <v>22</v>
      </c>
      <c r="R198" s="3">
        <v>48</v>
      </c>
      <c r="S198" s="3">
        <v>26</v>
      </c>
      <c r="T198" s="3">
        <v>71</v>
      </c>
      <c r="U198" s="3">
        <v>63</v>
      </c>
      <c r="V198" s="3">
        <v>1556</v>
      </c>
      <c r="W198" s="3">
        <v>1418</v>
      </c>
      <c r="X198" s="3">
        <v>17</v>
      </c>
      <c r="Y198" s="3">
        <v>21</v>
      </c>
      <c r="Z198" s="3">
        <v>20</v>
      </c>
      <c r="AA198" s="3">
        <v>46</v>
      </c>
      <c r="AB198" s="3">
        <v>34</v>
      </c>
      <c r="AC198" s="3">
        <v>1407</v>
      </c>
      <c r="AD198" s="3">
        <v>570</v>
      </c>
      <c r="AE198" s="3">
        <v>800</v>
      </c>
      <c r="AF198" s="3">
        <v>615</v>
      </c>
      <c r="AG198" s="3">
        <v>719</v>
      </c>
      <c r="AH198" s="3">
        <v>0.40510000000000002</v>
      </c>
      <c r="AI198" s="3">
        <v>0.56859999999999999</v>
      </c>
      <c r="AJ198" s="3">
        <v>0.56859999999999999</v>
      </c>
      <c r="AK198" s="2" t="s">
        <v>1155</v>
      </c>
    </row>
    <row r="199" spans="1:37" x14ac:dyDescent="0.3">
      <c r="A199" s="2" t="s">
        <v>1145</v>
      </c>
      <c r="B199" s="2" t="s">
        <v>1714</v>
      </c>
      <c r="C199" s="2" t="s">
        <v>675</v>
      </c>
      <c r="D199" s="2" t="s">
        <v>1953</v>
      </c>
      <c r="E199" s="2" t="s">
        <v>1148</v>
      </c>
      <c r="F199" s="2" t="s">
        <v>1954</v>
      </c>
      <c r="G199" s="2" t="s">
        <v>1954</v>
      </c>
      <c r="H199" s="2" t="s">
        <v>1150</v>
      </c>
      <c r="I199" s="2" t="s">
        <v>1151</v>
      </c>
      <c r="J199" s="2" t="s">
        <v>1152</v>
      </c>
      <c r="K199" s="2">
        <v>1279526</v>
      </c>
      <c r="L199" s="2">
        <v>0</v>
      </c>
      <c r="M199" s="2" t="s">
        <v>1955</v>
      </c>
      <c r="N199" s="2" t="s">
        <v>1956</v>
      </c>
      <c r="O199" s="3">
        <v>3271</v>
      </c>
      <c r="P199" s="3">
        <v>1817</v>
      </c>
      <c r="Q199" s="3">
        <v>122</v>
      </c>
      <c r="R199" s="3">
        <v>295</v>
      </c>
      <c r="S199" s="3">
        <v>501</v>
      </c>
      <c r="T199" s="3">
        <v>239</v>
      </c>
      <c r="U199" s="3">
        <v>297</v>
      </c>
      <c r="V199" s="3">
        <v>2374</v>
      </c>
      <c r="W199" s="3">
        <v>1428</v>
      </c>
      <c r="X199" s="3">
        <v>87</v>
      </c>
      <c r="Y199" s="3">
        <v>194</v>
      </c>
      <c r="Z199" s="3">
        <v>362</v>
      </c>
      <c r="AA199" s="3">
        <v>169</v>
      </c>
      <c r="AB199" s="3">
        <v>134</v>
      </c>
      <c r="AC199" s="3">
        <v>1402</v>
      </c>
      <c r="AD199" s="3">
        <v>544</v>
      </c>
      <c r="AE199" s="3">
        <v>840</v>
      </c>
      <c r="AF199" s="3">
        <v>670</v>
      </c>
      <c r="AG199" s="3">
        <v>659</v>
      </c>
      <c r="AH199" s="3">
        <v>0.38800000000000001</v>
      </c>
      <c r="AI199" s="3">
        <v>0.59909999999999997</v>
      </c>
      <c r="AJ199" s="3">
        <v>0.59909999999999997</v>
      </c>
      <c r="AK199" s="2" t="s">
        <v>1155</v>
      </c>
    </row>
    <row r="200" spans="1:37" x14ac:dyDescent="0.3">
      <c r="A200" s="2" t="s">
        <v>1145</v>
      </c>
      <c r="B200" s="2" t="s">
        <v>1714</v>
      </c>
      <c r="C200" s="2" t="s">
        <v>693</v>
      </c>
      <c r="D200" s="2" t="s">
        <v>1957</v>
      </c>
      <c r="E200" s="2" t="s">
        <v>1148</v>
      </c>
      <c r="F200" s="2" t="s">
        <v>1958</v>
      </c>
      <c r="G200" s="2" t="s">
        <v>1958</v>
      </c>
      <c r="H200" s="2" t="s">
        <v>1150</v>
      </c>
      <c r="I200" s="2" t="s">
        <v>1151</v>
      </c>
      <c r="J200" s="2" t="s">
        <v>1152</v>
      </c>
      <c r="K200" s="2">
        <v>1199659</v>
      </c>
      <c r="L200" s="2">
        <v>0</v>
      </c>
      <c r="M200" s="2" t="s">
        <v>1959</v>
      </c>
      <c r="N200" s="2" t="s">
        <v>1960</v>
      </c>
      <c r="O200" s="3">
        <v>1197</v>
      </c>
      <c r="P200" s="3">
        <v>982</v>
      </c>
      <c r="Q200" s="3">
        <v>29</v>
      </c>
      <c r="R200" s="3">
        <v>66</v>
      </c>
      <c r="S200" s="3">
        <v>60</v>
      </c>
      <c r="T200" s="3">
        <v>27</v>
      </c>
      <c r="U200" s="3">
        <v>33</v>
      </c>
      <c r="V200" s="3">
        <v>861</v>
      </c>
      <c r="W200" s="3">
        <v>724</v>
      </c>
      <c r="X200" s="3">
        <v>14</v>
      </c>
      <c r="Y200" s="3">
        <v>33</v>
      </c>
      <c r="Z200" s="3">
        <v>50</v>
      </c>
      <c r="AA200" s="3">
        <v>20</v>
      </c>
      <c r="AB200" s="3">
        <v>20</v>
      </c>
      <c r="AC200" s="3">
        <v>678</v>
      </c>
      <c r="AD200" s="3">
        <v>203</v>
      </c>
      <c r="AE200" s="3">
        <v>469</v>
      </c>
      <c r="AF200" s="3">
        <v>240</v>
      </c>
      <c r="AG200" s="3">
        <v>409</v>
      </c>
      <c r="AH200" s="3">
        <v>0.2994</v>
      </c>
      <c r="AI200" s="3">
        <v>0.69169999999999998</v>
      </c>
      <c r="AJ200" s="3">
        <v>0.69169999999999998</v>
      </c>
      <c r="AK200" s="2" t="s">
        <v>1155</v>
      </c>
    </row>
    <row r="201" spans="1:37" x14ac:dyDescent="0.3">
      <c r="A201" s="2" t="s">
        <v>1145</v>
      </c>
      <c r="B201" s="2" t="s">
        <v>1771</v>
      </c>
      <c r="C201" s="2" t="s">
        <v>97</v>
      </c>
      <c r="D201" s="2" t="s">
        <v>1961</v>
      </c>
      <c r="E201" s="2" t="s">
        <v>1148</v>
      </c>
      <c r="F201" s="2" t="s">
        <v>1962</v>
      </c>
      <c r="G201" s="2" t="s">
        <v>1962</v>
      </c>
      <c r="H201" s="2" t="s">
        <v>1150</v>
      </c>
      <c r="I201" s="2" t="s">
        <v>1151</v>
      </c>
      <c r="J201" s="2" t="s">
        <v>1152</v>
      </c>
      <c r="K201" s="2">
        <v>9502638</v>
      </c>
      <c r="L201" s="2">
        <v>613839</v>
      </c>
      <c r="M201" s="2" t="s">
        <v>1963</v>
      </c>
      <c r="N201" s="2" t="s">
        <v>1964</v>
      </c>
      <c r="O201" s="3">
        <v>1545</v>
      </c>
      <c r="P201" s="3">
        <v>556</v>
      </c>
      <c r="Q201" s="3">
        <v>10</v>
      </c>
      <c r="R201" s="3">
        <v>99</v>
      </c>
      <c r="S201" s="3">
        <v>277</v>
      </c>
      <c r="T201" s="3">
        <v>379</v>
      </c>
      <c r="U201" s="3">
        <v>224</v>
      </c>
      <c r="V201" s="3">
        <v>1118</v>
      </c>
      <c r="W201" s="3">
        <v>456</v>
      </c>
      <c r="X201" s="3">
        <v>7</v>
      </c>
      <c r="Y201" s="3">
        <v>64</v>
      </c>
      <c r="Z201" s="3">
        <v>196</v>
      </c>
      <c r="AA201" s="3">
        <v>275</v>
      </c>
      <c r="AB201" s="3">
        <v>120</v>
      </c>
      <c r="AC201" s="3">
        <v>523</v>
      </c>
      <c r="AD201" s="3">
        <v>273</v>
      </c>
      <c r="AE201" s="3">
        <v>232</v>
      </c>
      <c r="AF201" s="3">
        <v>323</v>
      </c>
      <c r="AG201" s="3">
        <v>175</v>
      </c>
      <c r="AH201" s="3">
        <v>0.52200000000000002</v>
      </c>
      <c r="AI201" s="3">
        <v>0.44359999999999999</v>
      </c>
      <c r="AJ201" s="3">
        <v>2.5219999999999998</v>
      </c>
      <c r="AK201" s="2" t="s">
        <v>1155</v>
      </c>
    </row>
    <row r="202" spans="1:37" x14ac:dyDescent="0.3">
      <c r="A202" s="2" t="s">
        <v>1145</v>
      </c>
      <c r="B202" s="2" t="s">
        <v>1771</v>
      </c>
      <c r="C202" s="2" t="s">
        <v>101</v>
      </c>
      <c r="D202" s="2" t="s">
        <v>1965</v>
      </c>
      <c r="E202" s="2" t="s">
        <v>1148</v>
      </c>
      <c r="F202" s="2" t="s">
        <v>1966</v>
      </c>
      <c r="G202" s="2" t="s">
        <v>1966</v>
      </c>
      <c r="H202" s="2" t="s">
        <v>1150</v>
      </c>
      <c r="I202" s="2" t="s">
        <v>1151</v>
      </c>
      <c r="J202" s="2" t="s">
        <v>1152</v>
      </c>
      <c r="K202" s="2">
        <v>2351566</v>
      </c>
      <c r="L202" s="2">
        <v>56576</v>
      </c>
      <c r="M202" s="2" t="s">
        <v>1967</v>
      </c>
      <c r="N202" s="2" t="s">
        <v>1968</v>
      </c>
      <c r="O202" s="3">
        <v>2924</v>
      </c>
      <c r="P202" s="3">
        <v>1722</v>
      </c>
      <c r="Q202" s="3">
        <v>37</v>
      </c>
      <c r="R202" s="3">
        <v>194</v>
      </c>
      <c r="S202" s="3">
        <v>316</v>
      </c>
      <c r="T202" s="3">
        <v>339</v>
      </c>
      <c r="U202" s="3">
        <v>316</v>
      </c>
      <c r="V202" s="3">
        <v>2103</v>
      </c>
      <c r="W202" s="3">
        <v>1339</v>
      </c>
      <c r="X202" s="3">
        <v>29</v>
      </c>
      <c r="Y202" s="3">
        <v>118</v>
      </c>
      <c r="Z202" s="3">
        <v>226</v>
      </c>
      <c r="AA202" s="3">
        <v>238</v>
      </c>
      <c r="AB202" s="3">
        <v>153</v>
      </c>
      <c r="AC202" s="3">
        <v>1361</v>
      </c>
      <c r="AD202" s="3">
        <v>603</v>
      </c>
      <c r="AE202" s="3">
        <v>724</v>
      </c>
      <c r="AF202" s="3">
        <v>797</v>
      </c>
      <c r="AG202" s="3">
        <v>482</v>
      </c>
      <c r="AH202" s="3">
        <v>0.44309999999999999</v>
      </c>
      <c r="AI202" s="3">
        <v>0.53200000000000003</v>
      </c>
      <c r="AJ202" s="3">
        <v>0.53200000000000003</v>
      </c>
      <c r="AK202" s="2" t="s">
        <v>1155</v>
      </c>
    </row>
    <row r="203" spans="1:37" x14ac:dyDescent="0.3">
      <c r="A203" s="2" t="s">
        <v>1145</v>
      </c>
      <c r="B203" s="2" t="s">
        <v>1800</v>
      </c>
      <c r="C203" s="2" t="s">
        <v>878</v>
      </c>
      <c r="D203" s="2" t="s">
        <v>1969</v>
      </c>
      <c r="E203" s="2" t="s">
        <v>1148</v>
      </c>
      <c r="F203" s="2" t="s">
        <v>1970</v>
      </c>
      <c r="G203" s="2" t="s">
        <v>1970</v>
      </c>
      <c r="H203" s="2" t="s">
        <v>1150</v>
      </c>
      <c r="I203" s="2" t="s">
        <v>1151</v>
      </c>
      <c r="J203" s="2" t="s">
        <v>1152</v>
      </c>
      <c r="K203" s="2">
        <v>5270117508</v>
      </c>
      <c r="L203" s="2">
        <v>1525607844</v>
      </c>
      <c r="M203" s="2" t="s">
        <v>1971</v>
      </c>
      <c r="N203" s="2" t="s">
        <v>1972</v>
      </c>
      <c r="O203" s="3">
        <v>418</v>
      </c>
      <c r="P203" s="3">
        <v>14</v>
      </c>
      <c r="Q203" s="3">
        <v>1</v>
      </c>
      <c r="R203" s="3">
        <v>0</v>
      </c>
      <c r="S203" s="3">
        <v>0</v>
      </c>
      <c r="T203" s="3">
        <v>400</v>
      </c>
      <c r="U203" s="3">
        <v>3</v>
      </c>
      <c r="V203" s="3">
        <v>257</v>
      </c>
      <c r="W203" s="3">
        <v>13</v>
      </c>
      <c r="X203" s="3">
        <v>1</v>
      </c>
      <c r="Y203" s="3">
        <v>0</v>
      </c>
      <c r="Z203" s="3">
        <v>0</v>
      </c>
      <c r="AA203" s="3">
        <v>243</v>
      </c>
      <c r="AB203" s="3">
        <v>0</v>
      </c>
      <c r="AC203" s="3">
        <v>163</v>
      </c>
      <c r="AD203" s="3">
        <v>104</v>
      </c>
      <c r="AE203" s="3">
        <v>51</v>
      </c>
      <c r="AF203" s="3">
        <v>100</v>
      </c>
      <c r="AG203" s="3">
        <v>38</v>
      </c>
      <c r="AH203" s="3">
        <v>0.63800000000000001</v>
      </c>
      <c r="AI203" s="3">
        <v>0.31290000000000001</v>
      </c>
      <c r="AJ203" s="3">
        <v>2.6379999999999999</v>
      </c>
      <c r="AK203" s="2" t="s">
        <v>1155</v>
      </c>
    </row>
    <row r="204" spans="1:37" x14ac:dyDescent="0.3">
      <c r="A204" s="2" t="s">
        <v>1145</v>
      </c>
      <c r="B204" s="2" t="s">
        <v>1800</v>
      </c>
      <c r="C204" s="2" t="s">
        <v>904</v>
      </c>
      <c r="D204" s="2" t="s">
        <v>1973</v>
      </c>
      <c r="E204" s="2" t="s">
        <v>1148</v>
      </c>
      <c r="F204" s="2" t="s">
        <v>1974</v>
      </c>
      <c r="G204" s="2" t="s">
        <v>1974</v>
      </c>
      <c r="H204" s="2" t="s">
        <v>1150</v>
      </c>
      <c r="I204" s="2" t="s">
        <v>1151</v>
      </c>
      <c r="J204" s="2" t="s">
        <v>1152</v>
      </c>
      <c r="K204" s="2">
        <v>2238550314</v>
      </c>
      <c r="L204" s="2">
        <v>979963742</v>
      </c>
      <c r="M204" s="2" t="s">
        <v>1975</v>
      </c>
      <c r="N204" s="2" t="s">
        <v>1976</v>
      </c>
      <c r="O204" s="3">
        <v>354</v>
      </c>
      <c r="P204" s="3">
        <v>10</v>
      </c>
      <c r="Q204" s="3">
        <v>0</v>
      </c>
      <c r="R204" s="3">
        <v>1</v>
      </c>
      <c r="S204" s="3">
        <v>1</v>
      </c>
      <c r="T204" s="3">
        <v>340</v>
      </c>
      <c r="U204" s="3">
        <v>2</v>
      </c>
      <c r="V204" s="3">
        <v>187</v>
      </c>
      <c r="W204" s="3">
        <v>9</v>
      </c>
      <c r="X204" s="3">
        <v>0</v>
      </c>
      <c r="Y204" s="3">
        <v>1</v>
      </c>
      <c r="Z204" s="3">
        <v>1</v>
      </c>
      <c r="AA204" s="3">
        <v>174</v>
      </c>
      <c r="AB204" s="3">
        <v>2</v>
      </c>
      <c r="AC204" s="3">
        <v>126</v>
      </c>
      <c r="AD204" s="3">
        <v>65</v>
      </c>
      <c r="AE204" s="3">
        <v>44</v>
      </c>
      <c r="AF204" s="3">
        <v>73</v>
      </c>
      <c r="AG204" s="3">
        <v>38</v>
      </c>
      <c r="AH204" s="3">
        <v>0.51590000000000003</v>
      </c>
      <c r="AI204" s="3">
        <v>0.34920000000000001</v>
      </c>
      <c r="AJ204" s="3">
        <v>2.5158999999999998</v>
      </c>
      <c r="AK204" s="2" t="s">
        <v>1155</v>
      </c>
    </row>
    <row r="205" spans="1:37" x14ac:dyDescent="0.3">
      <c r="A205" s="2" t="s">
        <v>1145</v>
      </c>
      <c r="B205" s="2" t="s">
        <v>1800</v>
      </c>
      <c r="C205" s="2" t="s">
        <v>898</v>
      </c>
      <c r="D205" s="2" t="s">
        <v>1977</v>
      </c>
      <c r="E205" s="2" t="s">
        <v>1148</v>
      </c>
      <c r="F205" s="2" t="s">
        <v>1978</v>
      </c>
      <c r="G205" s="2" t="s">
        <v>1978</v>
      </c>
      <c r="H205" s="2" t="s">
        <v>1150</v>
      </c>
      <c r="I205" s="2" t="s">
        <v>1151</v>
      </c>
      <c r="J205" s="2" t="s">
        <v>1152</v>
      </c>
      <c r="K205" s="2">
        <v>4517137592</v>
      </c>
      <c r="L205" s="2">
        <v>3463744491</v>
      </c>
      <c r="M205" s="2" t="s">
        <v>1979</v>
      </c>
      <c r="N205" s="2" t="s">
        <v>1980</v>
      </c>
      <c r="O205" s="3">
        <v>191</v>
      </c>
      <c r="P205" s="3">
        <v>6</v>
      </c>
      <c r="Q205" s="3">
        <v>0</v>
      </c>
      <c r="R205" s="3">
        <v>0</v>
      </c>
      <c r="S205" s="3">
        <v>0</v>
      </c>
      <c r="T205" s="3">
        <v>178</v>
      </c>
      <c r="U205" s="3">
        <v>7</v>
      </c>
      <c r="V205" s="3">
        <v>145</v>
      </c>
      <c r="W205" s="3">
        <v>6</v>
      </c>
      <c r="X205" s="3">
        <v>0</v>
      </c>
      <c r="Y205" s="3">
        <v>0</v>
      </c>
      <c r="Z205" s="3">
        <v>0</v>
      </c>
      <c r="AA205" s="3">
        <v>134</v>
      </c>
      <c r="AB205" s="3">
        <v>5</v>
      </c>
      <c r="AC205" s="3">
        <v>87</v>
      </c>
      <c r="AD205" s="3">
        <v>31</v>
      </c>
      <c r="AE205" s="3">
        <v>55</v>
      </c>
      <c r="AF205" s="3">
        <v>43</v>
      </c>
      <c r="AG205" s="3">
        <v>41</v>
      </c>
      <c r="AH205" s="3">
        <v>0.35630000000000001</v>
      </c>
      <c r="AI205" s="3">
        <v>0.63219999999999998</v>
      </c>
      <c r="AJ205" s="3">
        <v>0.63219999999999998</v>
      </c>
      <c r="AK205" s="2" t="s">
        <v>1155</v>
      </c>
    </row>
    <row r="206" spans="1:37" x14ac:dyDescent="0.3">
      <c r="A206" s="2" t="s">
        <v>1145</v>
      </c>
      <c r="B206" s="2" t="s">
        <v>1800</v>
      </c>
      <c r="C206" s="2" t="s">
        <v>896</v>
      </c>
      <c r="D206" s="2" t="s">
        <v>1981</v>
      </c>
      <c r="E206" s="2" t="s">
        <v>1148</v>
      </c>
      <c r="F206" s="2" t="s">
        <v>1982</v>
      </c>
      <c r="G206" s="2" t="s">
        <v>1982</v>
      </c>
      <c r="H206" s="2" t="s">
        <v>1150</v>
      </c>
      <c r="I206" s="2" t="s">
        <v>1151</v>
      </c>
      <c r="J206" s="2" t="s">
        <v>1152</v>
      </c>
      <c r="K206" s="2">
        <v>3167754</v>
      </c>
      <c r="L206" s="2">
        <v>1280459</v>
      </c>
      <c r="M206" s="2" t="s">
        <v>1983</v>
      </c>
      <c r="N206" s="2" t="s">
        <v>1984</v>
      </c>
      <c r="O206" s="3">
        <v>282</v>
      </c>
      <c r="P206" s="3">
        <v>7</v>
      </c>
      <c r="Q206" s="3">
        <v>1</v>
      </c>
      <c r="R206" s="3">
        <v>0</v>
      </c>
      <c r="S206" s="3">
        <v>0</v>
      </c>
      <c r="T206" s="3">
        <v>260</v>
      </c>
      <c r="U206" s="3">
        <v>14</v>
      </c>
      <c r="V206" s="3">
        <v>180</v>
      </c>
      <c r="W206" s="3">
        <v>7</v>
      </c>
      <c r="X206" s="3">
        <v>1</v>
      </c>
      <c r="Y206" s="3">
        <v>0</v>
      </c>
      <c r="Z206" s="3">
        <v>0</v>
      </c>
      <c r="AA206" s="3">
        <v>170</v>
      </c>
      <c r="AB206" s="3">
        <v>2</v>
      </c>
      <c r="AC206" s="3">
        <v>110</v>
      </c>
      <c r="AD206" s="3">
        <v>46</v>
      </c>
      <c r="AE206" s="3">
        <v>54</v>
      </c>
      <c r="AF206" s="3">
        <v>63</v>
      </c>
      <c r="AG206" s="3">
        <v>43</v>
      </c>
      <c r="AH206" s="3">
        <v>0.41820000000000002</v>
      </c>
      <c r="AI206" s="3">
        <v>0.4909</v>
      </c>
      <c r="AJ206" s="3">
        <v>0.4909</v>
      </c>
      <c r="AK206" s="2" t="s">
        <v>1155</v>
      </c>
    </row>
    <row r="207" spans="1:37" x14ac:dyDescent="0.3">
      <c r="A207" s="2" t="s">
        <v>1145</v>
      </c>
      <c r="B207" s="2" t="s">
        <v>1800</v>
      </c>
      <c r="C207" s="2" t="s">
        <v>886</v>
      </c>
      <c r="D207" s="2" t="s">
        <v>1985</v>
      </c>
      <c r="E207" s="2" t="s">
        <v>1148</v>
      </c>
      <c r="F207" s="2" t="s">
        <v>1986</v>
      </c>
      <c r="G207" s="2" t="s">
        <v>1986</v>
      </c>
      <c r="H207" s="2" t="s">
        <v>1150</v>
      </c>
      <c r="I207" s="2" t="s">
        <v>1151</v>
      </c>
      <c r="J207" s="2" t="s">
        <v>1152</v>
      </c>
      <c r="K207" s="2">
        <v>8319123819</v>
      </c>
      <c r="L207" s="2">
        <v>760748529</v>
      </c>
      <c r="M207" s="2" t="s">
        <v>1987</v>
      </c>
      <c r="N207" s="2" t="s">
        <v>1988</v>
      </c>
      <c r="O207" s="3">
        <v>569</v>
      </c>
      <c r="P207" s="3">
        <v>18</v>
      </c>
      <c r="Q207" s="3">
        <v>0</v>
      </c>
      <c r="R207" s="3">
        <v>1</v>
      </c>
      <c r="S207" s="3">
        <v>0</v>
      </c>
      <c r="T207" s="3">
        <v>539</v>
      </c>
      <c r="U207" s="3">
        <v>11</v>
      </c>
      <c r="V207" s="3">
        <v>324</v>
      </c>
      <c r="W207" s="3">
        <v>14</v>
      </c>
      <c r="X207" s="3">
        <v>0</v>
      </c>
      <c r="Y207" s="3">
        <v>1</v>
      </c>
      <c r="Z207" s="3">
        <v>0</v>
      </c>
      <c r="AA207" s="3">
        <v>305</v>
      </c>
      <c r="AB207" s="3">
        <v>4</v>
      </c>
      <c r="AC207" s="3">
        <v>133</v>
      </c>
      <c r="AD207" s="3">
        <v>80</v>
      </c>
      <c r="AE207" s="3">
        <v>49</v>
      </c>
      <c r="AF207" s="3">
        <v>98</v>
      </c>
      <c r="AG207" s="3">
        <v>26</v>
      </c>
      <c r="AH207" s="3">
        <v>0.60150000000000003</v>
      </c>
      <c r="AI207" s="3">
        <v>0.36840000000000001</v>
      </c>
      <c r="AJ207" s="3">
        <v>2.6015000000000001</v>
      </c>
      <c r="AK207" s="2" t="s">
        <v>1155</v>
      </c>
    </row>
    <row r="208" spans="1:37" x14ac:dyDescent="0.3">
      <c r="A208" s="2" t="s">
        <v>1145</v>
      </c>
      <c r="B208" s="2" t="s">
        <v>1800</v>
      </c>
      <c r="C208" s="2" t="s">
        <v>866</v>
      </c>
      <c r="D208" s="2" t="s">
        <v>1989</v>
      </c>
      <c r="E208" s="2" t="s">
        <v>1148</v>
      </c>
      <c r="F208" s="2" t="s">
        <v>1990</v>
      </c>
      <c r="G208" s="2" t="s">
        <v>1990</v>
      </c>
      <c r="H208" s="2" t="s">
        <v>1150</v>
      </c>
      <c r="I208" s="2" t="s">
        <v>1151</v>
      </c>
      <c r="J208" s="2" t="s">
        <v>1152</v>
      </c>
      <c r="K208" s="2">
        <v>2177263144</v>
      </c>
      <c r="L208" s="2">
        <v>47102648</v>
      </c>
      <c r="M208" s="2" t="s">
        <v>1991</v>
      </c>
      <c r="N208" s="2" t="s">
        <v>1992</v>
      </c>
      <c r="O208" s="3">
        <v>627</v>
      </c>
      <c r="P208" s="3">
        <v>22</v>
      </c>
      <c r="Q208" s="3">
        <v>1</v>
      </c>
      <c r="R208" s="3">
        <v>1</v>
      </c>
      <c r="S208" s="3">
        <v>1</v>
      </c>
      <c r="T208" s="3">
        <v>596</v>
      </c>
      <c r="U208" s="3">
        <v>6</v>
      </c>
      <c r="V208" s="3">
        <v>388</v>
      </c>
      <c r="W208" s="3">
        <v>20</v>
      </c>
      <c r="X208" s="3">
        <v>1</v>
      </c>
      <c r="Y208" s="3">
        <v>1</v>
      </c>
      <c r="Z208" s="3">
        <v>1</v>
      </c>
      <c r="AA208" s="3">
        <v>364</v>
      </c>
      <c r="AB208" s="3">
        <v>1</v>
      </c>
      <c r="AC208" s="3">
        <v>174</v>
      </c>
      <c r="AD208" s="3">
        <v>101</v>
      </c>
      <c r="AE208" s="3">
        <v>66</v>
      </c>
      <c r="AF208" s="3">
        <v>132</v>
      </c>
      <c r="AG208" s="3">
        <v>31</v>
      </c>
      <c r="AH208" s="3">
        <v>0.58050000000000002</v>
      </c>
      <c r="AI208" s="3">
        <v>0.37930000000000003</v>
      </c>
      <c r="AJ208" s="3">
        <v>2.5804999999999998</v>
      </c>
      <c r="AK208" s="2" t="s">
        <v>1155</v>
      </c>
    </row>
    <row r="209" spans="1:37" x14ac:dyDescent="0.3">
      <c r="A209" s="2" t="s">
        <v>1145</v>
      </c>
      <c r="B209" s="2" t="s">
        <v>1800</v>
      </c>
      <c r="C209" s="2" t="s">
        <v>914</v>
      </c>
      <c r="D209" s="2" t="s">
        <v>1993</v>
      </c>
      <c r="E209" s="2" t="s">
        <v>1148</v>
      </c>
      <c r="F209" s="2" t="s">
        <v>1994</v>
      </c>
      <c r="G209" s="2" t="s">
        <v>1994</v>
      </c>
      <c r="H209" s="2" t="s">
        <v>1150</v>
      </c>
      <c r="I209" s="2" t="s">
        <v>1151</v>
      </c>
      <c r="J209" s="2" t="s">
        <v>1152</v>
      </c>
      <c r="K209" s="2">
        <v>2311112057</v>
      </c>
      <c r="L209" s="2">
        <v>38292796</v>
      </c>
      <c r="M209" s="2" t="s">
        <v>1995</v>
      </c>
      <c r="N209" s="2" t="s">
        <v>1996</v>
      </c>
      <c r="O209" s="3">
        <v>373</v>
      </c>
      <c r="P209" s="3">
        <v>15</v>
      </c>
      <c r="Q209" s="3">
        <v>1</v>
      </c>
      <c r="R209" s="3">
        <v>0</v>
      </c>
      <c r="S209" s="3">
        <v>0</v>
      </c>
      <c r="T209" s="3">
        <v>354</v>
      </c>
      <c r="U209" s="3">
        <v>3</v>
      </c>
      <c r="V209" s="3">
        <v>245</v>
      </c>
      <c r="W209" s="3">
        <v>15</v>
      </c>
      <c r="X209" s="3">
        <v>1</v>
      </c>
      <c r="Y209" s="3">
        <v>0</v>
      </c>
      <c r="Z209" s="3">
        <v>0</v>
      </c>
      <c r="AA209" s="3">
        <v>228</v>
      </c>
      <c r="AB209" s="3">
        <v>1</v>
      </c>
      <c r="AC209" s="3">
        <v>117</v>
      </c>
      <c r="AD209" s="3">
        <v>62</v>
      </c>
      <c r="AE209" s="3">
        <v>41</v>
      </c>
      <c r="AF209" s="3">
        <v>77</v>
      </c>
      <c r="AG209" s="3">
        <v>26</v>
      </c>
      <c r="AH209" s="3">
        <v>0.52990000000000004</v>
      </c>
      <c r="AI209" s="3">
        <v>0.35039999999999999</v>
      </c>
      <c r="AJ209" s="3">
        <v>2.5299</v>
      </c>
      <c r="AK209" s="2" t="s">
        <v>1155</v>
      </c>
    </row>
    <row r="210" spans="1:37" x14ac:dyDescent="0.3">
      <c r="A210" s="2" t="s">
        <v>1145</v>
      </c>
      <c r="B210" s="2" t="s">
        <v>1800</v>
      </c>
      <c r="C210" s="2" t="s">
        <v>179</v>
      </c>
      <c r="D210" s="2" t="s">
        <v>1997</v>
      </c>
      <c r="E210" s="2" t="s">
        <v>1148</v>
      </c>
      <c r="F210" s="2" t="s">
        <v>1998</v>
      </c>
      <c r="G210" s="2" t="s">
        <v>1998</v>
      </c>
      <c r="H210" s="2" t="s">
        <v>1150</v>
      </c>
      <c r="I210" s="2" t="s">
        <v>1151</v>
      </c>
      <c r="J210" s="2" t="s">
        <v>1152</v>
      </c>
      <c r="K210" s="2">
        <v>3909536635</v>
      </c>
      <c r="L210" s="2">
        <v>58547951</v>
      </c>
      <c r="M210" s="2" t="s">
        <v>1999</v>
      </c>
      <c r="N210" s="2" t="s">
        <v>2000</v>
      </c>
      <c r="O210" s="3">
        <v>117</v>
      </c>
      <c r="P210" s="3">
        <v>11</v>
      </c>
      <c r="Q210" s="3">
        <v>0</v>
      </c>
      <c r="R210" s="3">
        <v>0</v>
      </c>
      <c r="S210" s="3">
        <v>0</v>
      </c>
      <c r="T210" s="3">
        <v>97</v>
      </c>
      <c r="U210" s="3">
        <v>9</v>
      </c>
      <c r="V210" s="3">
        <v>83</v>
      </c>
      <c r="W210" s="3">
        <v>11</v>
      </c>
      <c r="X210" s="3">
        <v>0</v>
      </c>
      <c r="Y210" s="3">
        <v>0</v>
      </c>
      <c r="Z210" s="3">
        <v>0</v>
      </c>
      <c r="AA210" s="3">
        <v>68</v>
      </c>
      <c r="AB210" s="3">
        <v>4</v>
      </c>
      <c r="AC210" s="3">
        <v>50</v>
      </c>
      <c r="AD210" s="3">
        <v>30</v>
      </c>
      <c r="AE210" s="3">
        <v>17</v>
      </c>
      <c r="AF210" s="3">
        <v>27</v>
      </c>
      <c r="AG210" s="3">
        <v>17</v>
      </c>
      <c r="AH210" s="3">
        <v>0.6</v>
      </c>
      <c r="AI210" s="3">
        <v>0.34</v>
      </c>
      <c r="AJ210" s="3">
        <v>2.6</v>
      </c>
      <c r="AK210" s="2" t="s">
        <v>1155</v>
      </c>
    </row>
    <row r="211" spans="1:37" x14ac:dyDescent="0.3">
      <c r="A211" s="2" t="s">
        <v>1145</v>
      </c>
      <c r="B211" s="2" t="s">
        <v>1800</v>
      </c>
      <c r="C211" s="2" t="s">
        <v>213</v>
      </c>
      <c r="D211" s="2" t="s">
        <v>2001</v>
      </c>
      <c r="E211" s="2" t="s">
        <v>1148</v>
      </c>
      <c r="F211" s="2" t="s">
        <v>2002</v>
      </c>
      <c r="G211" s="2" t="s">
        <v>2002</v>
      </c>
      <c r="H211" s="2" t="s">
        <v>1150</v>
      </c>
      <c r="I211" s="2" t="s">
        <v>1151</v>
      </c>
      <c r="J211" s="2" t="s">
        <v>1152</v>
      </c>
      <c r="K211" s="2">
        <v>18917839822</v>
      </c>
      <c r="L211" s="2">
        <v>135854340</v>
      </c>
      <c r="M211" s="2" t="s">
        <v>2003</v>
      </c>
      <c r="N211" s="2" t="s">
        <v>2004</v>
      </c>
      <c r="O211" s="3">
        <v>44</v>
      </c>
      <c r="P211" s="3">
        <v>6</v>
      </c>
      <c r="Q211" s="3">
        <v>0</v>
      </c>
      <c r="R211" s="3">
        <v>0</v>
      </c>
      <c r="S211" s="3">
        <v>0</v>
      </c>
      <c r="T211" s="3">
        <v>37</v>
      </c>
      <c r="U211" s="3">
        <v>1</v>
      </c>
      <c r="V211" s="3">
        <v>33</v>
      </c>
      <c r="W211" s="3">
        <v>6</v>
      </c>
      <c r="X211" s="3">
        <v>0</v>
      </c>
      <c r="Y211" s="3">
        <v>0</v>
      </c>
      <c r="Z211" s="3">
        <v>0</v>
      </c>
      <c r="AA211" s="3">
        <v>26</v>
      </c>
      <c r="AB211" s="3">
        <v>1</v>
      </c>
      <c r="AC211" s="3">
        <v>20</v>
      </c>
      <c r="AD211" s="3">
        <v>7</v>
      </c>
      <c r="AE211" s="3">
        <v>13</v>
      </c>
      <c r="AF211" s="3">
        <v>8</v>
      </c>
      <c r="AG211" s="3">
        <v>11</v>
      </c>
      <c r="AH211" s="3">
        <v>0.35</v>
      </c>
      <c r="AI211" s="3">
        <v>0.65</v>
      </c>
      <c r="AJ211" s="3">
        <v>0.65</v>
      </c>
      <c r="AK211" s="2" t="s">
        <v>1155</v>
      </c>
    </row>
    <row r="212" spans="1:37" x14ac:dyDescent="0.3">
      <c r="A212" s="2" t="s">
        <v>1145</v>
      </c>
      <c r="B212" s="2" t="s">
        <v>1800</v>
      </c>
      <c r="C212" s="2" t="s">
        <v>868</v>
      </c>
      <c r="D212" s="2" t="s">
        <v>2005</v>
      </c>
      <c r="E212" s="2" t="s">
        <v>1148</v>
      </c>
      <c r="F212" s="2" t="s">
        <v>2006</v>
      </c>
      <c r="G212" s="2" t="s">
        <v>2006</v>
      </c>
      <c r="H212" s="2" t="s">
        <v>1150</v>
      </c>
      <c r="I212" s="2" t="s">
        <v>1151</v>
      </c>
      <c r="J212" s="2" t="s">
        <v>1152</v>
      </c>
      <c r="K212" s="2">
        <v>3786244901</v>
      </c>
      <c r="L212" s="2">
        <v>33916836</v>
      </c>
      <c r="M212" s="2" t="s">
        <v>2007</v>
      </c>
      <c r="N212" s="2" t="s">
        <v>2008</v>
      </c>
      <c r="O212" s="3">
        <v>346</v>
      </c>
      <c r="P212" s="3">
        <v>18</v>
      </c>
      <c r="Q212" s="3">
        <v>0</v>
      </c>
      <c r="R212" s="3">
        <v>1</v>
      </c>
      <c r="S212" s="3">
        <v>0</v>
      </c>
      <c r="T212" s="3">
        <v>320</v>
      </c>
      <c r="U212" s="3">
        <v>7</v>
      </c>
      <c r="V212" s="3">
        <v>216</v>
      </c>
      <c r="W212" s="3">
        <v>16</v>
      </c>
      <c r="X212" s="3">
        <v>0</v>
      </c>
      <c r="Y212" s="3">
        <v>1</v>
      </c>
      <c r="Z212" s="3">
        <v>0</v>
      </c>
      <c r="AA212" s="3">
        <v>197</v>
      </c>
      <c r="AB212" s="3">
        <v>2</v>
      </c>
      <c r="AC212" s="3">
        <v>126</v>
      </c>
      <c r="AD212" s="3">
        <v>91</v>
      </c>
      <c r="AE212" s="3">
        <v>30</v>
      </c>
      <c r="AF212" s="3">
        <v>102</v>
      </c>
      <c r="AG212" s="3">
        <v>22</v>
      </c>
      <c r="AH212" s="3">
        <v>0.72219999999999995</v>
      </c>
      <c r="AI212" s="3">
        <v>0.23810000000000001</v>
      </c>
      <c r="AJ212" s="3">
        <v>2.7222</v>
      </c>
      <c r="AK212" s="2" t="s">
        <v>1155</v>
      </c>
    </row>
    <row r="213" spans="1:37" x14ac:dyDescent="0.3">
      <c r="A213" s="2" t="s">
        <v>1145</v>
      </c>
      <c r="B213" s="2" t="s">
        <v>1800</v>
      </c>
      <c r="C213" s="2" t="s">
        <v>158</v>
      </c>
      <c r="D213" s="2" t="s">
        <v>2009</v>
      </c>
      <c r="E213" s="2" t="s">
        <v>1148</v>
      </c>
      <c r="F213" s="2" t="s">
        <v>2010</v>
      </c>
      <c r="G213" s="2" t="s">
        <v>2010</v>
      </c>
      <c r="H213" s="2" t="s">
        <v>1150</v>
      </c>
      <c r="I213" s="2" t="s">
        <v>1151</v>
      </c>
      <c r="J213" s="2" t="s">
        <v>1152</v>
      </c>
      <c r="K213" s="2">
        <v>13786974674</v>
      </c>
      <c r="L213" s="2">
        <v>353369466</v>
      </c>
      <c r="M213" s="2" t="s">
        <v>2011</v>
      </c>
      <c r="N213" s="2" t="s">
        <v>2012</v>
      </c>
      <c r="O213" s="3">
        <v>513</v>
      </c>
      <c r="P213" s="3">
        <v>107</v>
      </c>
      <c r="Q213" s="3">
        <v>1</v>
      </c>
      <c r="R213" s="3">
        <v>6</v>
      </c>
      <c r="S213" s="3">
        <v>0</v>
      </c>
      <c r="T213" s="3">
        <v>349</v>
      </c>
      <c r="U213" s="3">
        <v>50</v>
      </c>
      <c r="V213" s="3">
        <v>344</v>
      </c>
      <c r="W213" s="3">
        <v>88</v>
      </c>
      <c r="X213" s="3">
        <v>1</v>
      </c>
      <c r="Y213" s="3">
        <v>4</v>
      </c>
      <c r="Z213" s="3">
        <v>0</v>
      </c>
      <c r="AA213" s="3">
        <v>222</v>
      </c>
      <c r="AB213" s="3">
        <v>29</v>
      </c>
      <c r="AC213" s="3">
        <v>210</v>
      </c>
      <c r="AD213" s="3">
        <v>90</v>
      </c>
      <c r="AE213" s="3">
        <v>117</v>
      </c>
      <c r="AF213" s="3">
        <v>111</v>
      </c>
      <c r="AG213" s="3">
        <v>89</v>
      </c>
      <c r="AH213" s="3">
        <v>0.42859999999999998</v>
      </c>
      <c r="AI213" s="3">
        <v>0.55710000000000004</v>
      </c>
      <c r="AJ213" s="3">
        <v>0.55710000000000004</v>
      </c>
      <c r="AK213" s="2" t="s">
        <v>1155</v>
      </c>
    </row>
    <row r="214" spans="1:37" x14ac:dyDescent="0.3">
      <c r="A214" s="2" t="s">
        <v>1145</v>
      </c>
      <c r="B214" s="2" t="s">
        <v>1800</v>
      </c>
      <c r="C214" s="2" t="s">
        <v>173</v>
      </c>
      <c r="D214" s="2" t="s">
        <v>2013</v>
      </c>
      <c r="E214" s="2" t="s">
        <v>1148</v>
      </c>
      <c r="F214" s="2" t="s">
        <v>2014</v>
      </c>
      <c r="G214" s="2" t="s">
        <v>2014</v>
      </c>
      <c r="H214" s="2" t="s">
        <v>1150</v>
      </c>
      <c r="I214" s="2" t="s">
        <v>1151</v>
      </c>
      <c r="J214" s="2" t="s">
        <v>1152</v>
      </c>
      <c r="K214" s="2">
        <v>8976837</v>
      </c>
      <c r="L214" s="2">
        <v>4460271</v>
      </c>
      <c r="M214" s="2" t="s">
        <v>2015</v>
      </c>
      <c r="N214" s="2" t="s">
        <v>2016</v>
      </c>
      <c r="O214" s="3">
        <v>118</v>
      </c>
      <c r="P214" s="3">
        <v>4</v>
      </c>
      <c r="Q214" s="3">
        <v>2</v>
      </c>
      <c r="R214" s="3">
        <v>3</v>
      </c>
      <c r="S214" s="3">
        <v>0</v>
      </c>
      <c r="T214" s="3">
        <v>103</v>
      </c>
      <c r="U214" s="3">
        <v>6</v>
      </c>
      <c r="V214" s="3">
        <v>74</v>
      </c>
      <c r="W214" s="3">
        <v>4</v>
      </c>
      <c r="X214" s="3">
        <v>2</v>
      </c>
      <c r="Y214" s="3">
        <v>1</v>
      </c>
      <c r="Z214" s="3">
        <v>0</v>
      </c>
      <c r="AA214" s="3">
        <v>61</v>
      </c>
      <c r="AB214" s="3">
        <v>6</v>
      </c>
      <c r="AC214" s="3">
        <v>40</v>
      </c>
      <c r="AD214" s="3">
        <v>17</v>
      </c>
      <c r="AE214" s="3">
        <v>21</v>
      </c>
      <c r="AF214" s="3">
        <v>23</v>
      </c>
      <c r="AG214" s="3">
        <v>8</v>
      </c>
      <c r="AH214" s="3">
        <v>0.42499999999999999</v>
      </c>
      <c r="AI214" s="3">
        <v>0.52500000000000002</v>
      </c>
      <c r="AJ214" s="3">
        <v>0.52500000000000002</v>
      </c>
      <c r="AK214" s="2" t="s">
        <v>1155</v>
      </c>
    </row>
    <row r="215" spans="1:37" x14ac:dyDescent="0.3">
      <c r="A215" s="2" t="s">
        <v>1145</v>
      </c>
      <c r="B215" s="2" t="s">
        <v>1146</v>
      </c>
      <c r="C215" s="2" t="s">
        <v>975</v>
      </c>
      <c r="D215" s="2" t="s">
        <v>2017</v>
      </c>
      <c r="E215" s="2" t="s">
        <v>1148</v>
      </c>
      <c r="F215" s="2" t="s">
        <v>2018</v>
      </c>
      <c r="G215" s="2" t="s">
        <v>2018</v>
      </c>
      <c r="H215" s="2" t="s">
        <v>1150</v>
      </c>
      <c r="I215" s="2" t="s">
        <v>1151</v>
      </c>
      <c r="J215" s="2" t="s">
        <v>1152</v>
      </c>
      <c r="K215" s="2">
        <v>6507083108</v>
      </c>
      <c r="L215" s="2">
        <v>414329959</v>
      </c>
      <c r="M215" s="2" t="s">
        <v>2019</v>
      </c>
      <c r="N215" s="2" t="s">
        <v>2020</v>
      </c>
      <c r="O215" s="3">
        <v>190</v>
      </c>
      <c r="P215" s="3">
        <v>23</v>
      </c>
      <c r="Q215" s="3">
        <v>0</v>
      </c>
      <c r="R215" s="3">
        <v>2</v>
      </c>
      <c r="S215" s="3">
        <v>0</v>
      </c>
      <c r="T215" s="3">
        <v>153</v>
      </c>
      <c r="U215" s="3">
        <v>12</v>
      </c>
      <c r="V215" s="3">
        <v>123</v>
      </c>
      <c r="W215" s="3">
        <v>15</v>
      </c>
      <c r="X215" s="3">
        <v>0</v>
      </c>
      <c r="Y215" s="3">
        <v>1</v>
      </c>
      <c r="Z215" s="3">
        <v>0</v>
      </c>
      <c r="AA215" s="3">
        <v>103</v>
      </c>
      <c r="AB215" s="3">
        <v>4</v>
      </c>
      <c r="AC215" s="3">
        <v>108</v>
      </c>
      <c r="AD215" s="3">
        <v>58</v>
      </c>
      <c r="AE215" s="3">
        <v>40</v>
      </c>
      <c r="AF215" s="3">
        <v>76</v>
      </c>
      <c r="AG215" s="3">
        <v>26</v>
      </c>
      <c r="AH215" s="3">
        <v>0.53700000000000003</v>
      </c>
      <c r="AI215" s="3">
        <v>0.37040000000000001</v>
      </c>
      <c r="AJ215" s="3">
        <v>2.5369999999999999</v>
      </c>
      <c r="AK215" s="2" t="s">
        <v>1155</v>
      </c>
    </row>
    <row r="216" spans="1:37" x14ac:dyDescent="0.3">
      <c r="A216" s="2" t="s">
        <v>1145</v>
      </c>
      <c r="B216" s="2" t="s">
        <v>1146</v>
      </c>
      <c r="C216" s="2" t="s">
        <v>935</v>
      </c>
      <c r="D216" s="2" t="s">
        <v>2021</v>
      </c>
      <c r="E216" s="2" t="s">
        <v>1148</v>
      </c>
      <c r="F216" s="2" t="s">
        <v>2022</v>
      </c>
      <c r="G216" s="2" t="s">
        <v>2022</v>
      </c>
      <c r="H216" s="2" t="s">
        <v>1150</v>
      </c>
      <c r="I216" s="2" t="s">
        <v>1151</v>
      </c>
      <c r="J216" s="2" t="s">
        <v>1152</v>
      </c>
      <c r="K216" s="2">
        <v>1289099801</v>
      </c>
      <c r="L216" s="2">
        <v>933344134</v>
      </c>
      <c r="M216" s="2" t="s">
        <v>2023</v>
      </c>
      <c r="N216" s="2" t="s">
        <v>2024</v>
      </c>
      <c r="O216" s="3">
        <v>681</v>
      </c>
      <c r="P216" s="3">
        <v>25</v>
      </c>
      <c r="Q216" s="3">
        <v>0</v>
      </c>
      <c r="R216" s="3">
        <v>3</v>
      </c>
      <c r="S216" s="3">
        <v>1</v>
      </c>
      <c r="T216" s="3">
        <v>649</v>
      </c>
      <c r="U216" s="3">
        <v>3</v>
      </c>
      <c r="V216" s="3">
        <v>414</v>
      </c>
      <c r="W216" s="3">
        <v>25</v>
      </c>
      <c r="X216" s="3">
        <v>0</v>
      </c>
      <c r="Y216" s="3">
        <v>1</v>
      </c>
      <c r="Z216" s="3">
        <v>1</v>
      </c>
      <c r="AA216" s="3">
        <v>384</v>
      </c>
      <c r="AB216" s="3">
        <v>3</v>
      </c>
      <c r="AC216" s="3">
        <v>183</v>
      </c>
      <c r="AD216" s="3">
        <v>92</v>
      </c>
      <c r="AE216" s="3">
        <v>85</v>
      </c>
      <c r="AF216" s="3">
        <v>114</v>
      </c>
      <c r="AG216" s="3">
        <v>59</v>
      </c>
      <c r="AH216" s="3">
        <v>0.50270000000000004</v>
      </c>
      <c r="AI216" s="3">
        <v>0.46450000000000002</v>
      </c>
      <c r="AJ216" s="3">
        <v>2.5026999999999999</v>
      </c>
      <c r="AK216" s="2" t="s">
        <v>1155</v>
      </c>
    </row>
    <row r="217" spans="1:37" x14ac:dyDescent="0.3">
      <c r="A217" s="2" t="s">
        <v>1145</v>
      </c>
      <c r="B217" s="2" t="s">
        <v>2025</v>
      </c>
      <c r="C217" s="2" t="s">
        <v>145</v>
      </c>
      <c r="D217" s="2" t="s">
        <v>2026</v>
      </c>
      <c r="E217" s="2" t="s">
        <v>1148</v>
      </c>
      <c r="F217" s="2" t="s">
        <v>2027</v>
      </c>
      <c r="G217" s="2" t="s">
        <v>2027</v>
      </c>
      <c r="H217" s="2" t="s">
        <v>1150</v>
      </c>
      <c r="I217" s="2" t="s">
        <v>1151</v>
      </c>
      <c r="J217" s="2" t="s">
        <v>1152</v>
      </c>
      <c r="K217" s="2">
        <v>7267670375</v>
      </c>
      <c r="L217" s="2">
        <v>1907164494</v>
      </c>
      <c r="M217" s="2" t="s">
        <v>2028</v>
      </c>
      <c r="N217" s="2" t="s">
        <v>2029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9</v>
      </c>
      <c r="AK217" s="2" t="s">
        <v>1155</v>
      </c>
    </row>
    <row r="218" spans="1:37" x14ac:dyDescent="0.3">
      <c r="A218" s="2" t="s">
        <v>1145</v>
      </c>
      <c r="B218" s="2" t="s">
        <v>2025</v>
      </c>
      <c r="C218" s="2" t="s">
        <v>149</v>
      </c>
      <c r="D218" s="2" t="s">
        <v>2030</v>
      </c>
      <c r="E218" s="2" t="s">
        <v>1148</v>
      </c>
      <c r="F218" s="2" t="s">
        <v>2031</v>
      </c>
      <c r="G218" s="2" t="s">
        <v>2031</v>
      </c>
      <c r="H218" s="2" t="s">
        <v>1150</v>
      </c>
      <c r="I218" s="2" t="s">
        <v>1151</v>
      </c>
      <c r="J218" s="2" t="s">
        <v>1152</v>
      </c>
      <c r="K218" s="2">
        <v>12543990850</v>
      </c>
      <c r="L218" s="2">
        <v>2789406471</v>
      </c>
      <c r="M218" s="2" t="s">
        <v>2032</v>
      </c>
      <c r="N218" s="2" t="s">
        <v>2033</v>
      </c>
      <c r="O218" s="3">
        <v>662</v>
      </c>
      <c r="P218" s="3">
        <v>268</v>
      </c>
      <c r="Q218" s="3">
        <v>2</v>
      </c>
      <c r="R218" s="3">
        <v>17</v>
      </c>
      <c r="S218" s="3">
        <v>39</v>
      </c>
      <c r="T218" s="3">
        <v>235</v>
      </c>
      <c r="U218" s="3">
        <v>101</v>
      </c>
      <c r="V218" s="3">
        <v>500</v>
      </c>
      <c r="W218" s="3">
        <v>221</v>
      </c>
      <c r="X218" s="3">
        <v>2</v>
      </c>
      <c r="Y218" s="3">
        <v>10</v>
      </c>
      <c r="Z218" s="3">
        <v>32</v>
      </c>
      <c r="AA218" s="3">
        <v>176</v>
      </c>
      <c r="AB218" s="3">
        <v>59</v>
      </c>
      <c r="AC218" s="3">
        <v>372</v>
      </c>
      <c r="AD218" s="3">
        <v>188</v>
      </c>
      <c r="AE218" s="3">
        <v>171</v>
      </c>
      <c r="AF218" s="3">
        <v>205</v>
      </c>
      <c r="AG218" s="3">
        <v>127</v>
      </c>
      <c r="AH218" s="3">
        <v>0.50539999999999996</v>
      </c>
      <c r="AI218" s="3">
        <v>0.4597</v>
      </c>
      <c r="AJ218" s="3">
        <v>2.5053999999999998</v>
      </c>
      <c r="AK218" s="2" t="s">
        <v>1155</v>
      </c>
    </row>
    <row r="219" spans="1:37" x14ac:dyDescent="0.3">
      <c r="A219" s="2" t="s">
        <v>1145</v>
      </c>
      <c r="B219" s="2" t="s">
        <v>1714</v>
      </c>
      <c r="C219" s="2" t="s">
        <v>639</v>
      </c>
      <c r="D219" s="2" t="s">
        <v>2034</v>
      </c>
      <c r="E219" s="2" t="s">
        <v>1148</v>
      </c>
      <c r="F219" s="2" t="s">
        <v>2035</v>
      </c>
      <c r="G219" s="2" t="s">
        <v>2035</v>
      </c>
      <c r="H219" s="2" t="s">
        <v>1150</v>
      </c>
      <c r="I219" s="2" t="s">
        <v>1151</v>
      </c>
      <c r="J219" s="2" t="s">
        <v>1152</v>
      </c>
      <c r="K219" s="2">
        <v>3230254</v>
      </c>
      <c r="L219" s="2">
        <v>13324850</v>
      </c>
      <c r="M219" s="2" t="s">
        <v>2036</v>
      </c>
      <c r="N219" s="2" t="s">
        <v>2037</v>
      </c>
      <c r="O219" s="3">
        <v>2836</v>
      </c>
      <c r="P219" s="3">
        <v>2145</v>
      </c>
      <c r="Q219" s="3">
        <v>65</v>
      </c>
      <c r="R219" s="3">
        <v>113</v>
      </c>
      <c r="S219" s="3">
        <v>182</v>
      </c>
      <c r="T219" s="3">
        <v>156</v>
      </c>
      <c r="U219" s="3">
        <v>175</v>
      </c>
      <c r="V219" s="3">
        <v>2217</v>
      </c>
      <c r="W219" s="3">
        <v>1773</v>
      </c>
      <c r="X219" s="3">
        <v>49</v>
      </c>
      <c r="Y219" s="3">
        <v>71</v>
      </c>
      <c r="Z219" s="3">
        <v>142</v>
      </c>
      <c r="AA219" s="3">
        <v>110</v>
      </c>
      <c r="AB219" s="3">
        <v>72</v>
      </c>
      <c r="AC219" s="3">
        <v>1742</v>
      </c>
      <c r="AD219" s="3">
        <v>679</v>
      </c>
      <c r="AE219" s="3">
        <v>1032</v>
      </c>
      <c r="AF219" s="3">
        <v>763</v>
      </c>
      <c r="AG219" s="3">
        <v>885</v>
      </c>
      <c r="AH219" s="3">
        <v>0.38979999999999998</v>
      </c>
      <c r="AI219" s="3">
        <v>0.59240000000000004</v>
      </c>
      <c r="AJ219" s="3">
        <v>0.59240000000000004</v>
      </c>
      <c r="AK219" s="2" t="s">
        <v>1155</v>
      </c>
    </row>
    <row r="220" spans="1:37" x14ac:dyDescent="0.3">
      <c r="A220" s="2" t="s">
        <v>1145</v>
      </c>
      <c r="B220" s="2" t="s">
        <v>1714</v>
      </c>
      <c r="C220" s="2" t="s">
        <v>561</v>
      </c>
      <c r="D220" s="2" t="s">
        <v>2038</v>
      </c>
      <c r="E220" s="2" t="s">
        <v>1148</v>
      </c>
      <c r="F220" s="2" t="s">
        <v>2039</v>
      </c>
      <c r="G220" s="2" t="s">
        <v>2039</v>
      </c>
      <c r="H220" s="2" t="s">
        <v>1150</v>
      </c>
      <c r="I220" s="2" t="s">
        <v>1151</v>
      </c>
      <c r="J220" s="2" t="s">
        <v>1152</v>
      </c>
      <c r="K220" s="2">
        <v>2696978</v>
      </c>
      <c r="L220" s="2">
        <v>0</v>
      </c>
      <c r="M220" s="2" t="s">
        <v>2040</v>
      </c>
      <c r="N220" s="2" t="s">
        <v>2041</v>
      </c>
      <c r="O220" s="3">
        <v>2982</v>
      </c>
      <c r="P220" s="3">
        <v>1109</v>
      </c>
      <c r="Q220" s="3">
        <v>479</v>
      </c>
      <c r="R220" s="3">
        <v>295</v>
      </c>
      <c r="S220" s="3">
        <v>575</v>
      </c>
      <c r="T220" s="3">
        <v>254</v>
      </c>
      <c r="U220" s="3">
        <v>270</v>
      </c>
      <c r="V220" s="3">
        <v>2200</v>
      </c>
      <c r="W220" s="3">
        <v>987</v>
      </c>
      <c r="X220" s="3">
        <v>305</v>
      </c>
      <c r="Y220" s="3">
        <v>188</v>
      </c>
      <c r="Z220" s="3">
        <v>384</v>
      </c>
      <c r="AA220" s="3">
        <v>197</v>
      </c>
      <c r="AB220" s="3">
        <v>139</v>
      </c>
      <c r="AC220" s="3">
        <v>1075</v>
      </c>
      <c r="AD220" s="3">
        <v>602</v>
      </c>
      <c r="AE220" s="3">
        <v>447</v>
      </c>
      <c r="AF220" s="3">
        <v>658</v>
      </c>
      <c r="AG220" s="3">
        <v>339</v>
      </c>
      <c r="AH220" s="3">
        <v>0.56000000000000005</v>
      </c>
      <c r="AI220" s="3">
        <v>0.4158</v>
      </c>
      <c r="AJ220" s="3">
        <v>2.56</v>
      </c>
      <c r="AK220" s="2" t="s">
        <v>1155</v>
      </c>
    </row>
    <row r="221" spans="1:37" x14ac:dyDescent="0.3">
      <c r="A221" s="2" t="s">
        <v>1145</v>
      </c>
      <c r="B221" s="2" t="s">
        <v>1714</v>
      </c>
      <c r="C221" s="2" t="s">
        <v>554</v>
      </c>
      <c r="D221" s="2" t="s">
        <v>2042</v>
      </c>
      <c r="E221" s="2" t="s">
        <v>1148</v>
      </c>
      <c r="F221" s="2" t="s">
        <v>2043</v>
      </c>
      <c r="G221" s="2" t="s">
        <v>2043</v>
      </c>
      <c r="H221" s="2" t="s">
        <v>1150</v>
      </c>
      <c r="I221" s="2" t="s">
        <v>1151</v>
      </c>
      <c r="J221" s="2" t="s">
        <v>1152</v>
      </c>
      <c r="K221" s="2">
        <v>944963</v>
      </c>
      <c r="L221" s="2">
        <v>0</v>
      </c>
      <c r="M221" s="2" t="s">
        <v>2044</v>
      </c>
      <c r="N221" s="2" t="s">
        <v>2045</v>
      </c>
      <c r="O221" s="3">
        <v>2596</v>
      </c>
      <c r="P221" s="3">
        <v>1508</v>
      </c>
      <c r="Q221" s="3">
        <v>169</v>
      </c>
      <c r="R221" s="3">
        <v>201</v>
      </c>
      <c r="S221" s="3">
        <v>194</v>
      </c>
      <c r="T221" s="3">
        <v>325</v>
      </c>
      <c r="U221" s="3">
        <v>199</v>
      </c>
      <c r="V221" s="3">
        <v>2233</v>
      </c>
      <c r="W221" s="3">
        <v>1400</v>
      </c>
      <c r="X221" s="3">
        <v>140</v>
      </c>
      <c r="Y221" s="3">
        <v>147</v>
      </c>
      <c r="Z221" s="3">
        <v>163</v>
      </c>
      <c r="AA221" s="3">
        <v>254</v>
      </c>
      <c r="AB221" s="3">
        <v>129</v>
      </c>
      <c r="AC221" s="3">
        <v>1018</v>
      </c>
      <c r="AD221" s="3">
        <v>624</v>
      </c>
      <c r="AE221" s="3">
        <v>373</v>
      </c>
      <c r="AF221" s="3">
        <v>663</v>
      </c>
      <c r="AG221" s="3">
        <v>310</v>
      </c>
      <c r="AH221" s="3">
        <v>0.61299999999999999</v>
      </c>
      <c r="AI221" s="3">
        <v>0.3664</v>
      </c>
      <c r="AJ221" s="3">
        <v>2.613</v>
      </c>
      <c r="AK221" s="2" t="s">
        <v>1155</v>
      </c>
    </row>
    <row r="222" spans="1:37" x14ac:dyDescent="0.3">
      <c r="A222" s="2" t="s">
        <v>1145</v>
      </c>
      <c r="B222" s="2" t="s">
        <v>1714</v>
      </c>
      <c r="C222" s="2" t="s">
        <v>691</v>
      </c>
      <c r="D222" s="2" t="s">
        <v>2046</v>
      </c>
      <c r="E222" s="2" t="s">
        <v>1148</v>
      </c>
      <c r="F222" s="2" t="s">
        <v>2047</v>
      </c>
      <c r="G222" s="2" t="s">
        <v>2047</v>
      </c>
      <c r="H222" s="2" t="s">
        <v>1150</v>
      </c>
      <c r="I222" s="2" t="s">
        <v>1151</v>
      </c>
      <c r="J222" s="2" t="s">
        <v>1152</v>
      </c>
      <c r="K222" s="2">
        <v>1262655</v>
      </c>
      <c r="L222" s="2">
        <v>0</v>
      </c>
      <c r="M222" s="2" t="s">
        <v>2048</v>
      </c>
      <c r="N222" s="2" t="s">
        <v>2049</v>
      </c>
      <c r="O222" s="3">
        <v>2207</v>
      </c>
      <c r="P222" s="3">
        <v>1818</v>
      </c>
      <c r="Q222" s="3">
        <v>37</v>
      </c>
      <c r="R222" s="3">
        <v>93</v>
      </c>
      <c r="S222" s="3">
        <v>67</v>
      </c>
      <c r="T222" s="3">
        <v>91</v>
      </c>
      <c r="U222" s="3">
        <v>101</v>
      </c>
      <c r="V222" s="3">
        <v>1606</v>
      </c>
      <c r="W222" s="3">
        <v>1373</v>
      </c>
      <c r="X222" s="3">
        <v>27</v>
      </c>
      <c r="Y222" s="3">
        <v>52</v>
      </c>
      <c r="Z222" s="3">
        <v>56</v>
      </c>
      <c r="AA222" s="3">
        <v>59</v>
      </c>
      <c r="AB222" s="3">
        <v>39</v>
      </c>
      <c r="AC222" s="3">
        <v>1371</v>
      </c>
      <c r="AD222" s="3">
        <v>426</v>
      </c>
      <c r="AE222" s="3">
        <v>923</v>
      </c>
      <c r="AF222" s="3">
        <v>535</v>
      </c>
      <c r="AG222" s="3">
        <v>779</v>
      </c>
      <c r="AH222" s="3">
        <v>0.31069999999999998</v>
      </c>
      <c r="AI222" s="3">
        <v>0.67320000000000002</v>
      </c>
      <c r="AJ222" s="3">
        <v>0.67320000000000002</v>
      </c>
      <c r="AK222" s="2" t="s">
        <v>1155</v>
      </c>
    </row>
    <row r="223" spans="1:37" x14ac:dyDescent="0.3">
      <c r="A223" s="2" t="s">
        <v>1145</v>
      </c>
      <c r="B223" s="2" t="s">
        <v>1714</v>
      </c>
      <c r="C223" s="2" t="s">
        <v>687</v>
      </c>
      <c r="D223" s="2" t="s">
        <v>2050</v>
      </c>
      <c r="E223" s="2" t="s">
        <v>1148</v>
      </c>
      <c r="F223" s="2" t="s">
        <v>2051</v>
      </c>
      <c r="G223" s="2" t="s">
        <v>2051</v>
      </c>
      <c r="H223" s="2" t="s">
        <v>1150</v>
      </c>
      <c r="I223" s="2" t="s">
        <v>1151</v>
      </c>
      <c r="J223" s="2" t="s">
        <v>1152</v>
      </c>
      <c r="K223" s="2">
        <v>1173904</v>
      </c>
      <c r="L223" s="2">
        <v>0</v>
      </c>
      <c r="M223" s="2" t="s">
        <v>2052</v>
      </c>
      <c r="N223" s="2" t="s">
        <v>2053</v>
      </c>
      <c r="O223" s="3">
        <v>2492</v>
      </c>
      <c r="P223" s="3">
        <v>1722</v>
      </c>
      <c r="Q223" s="3">
        <v>62</v>
      </c>
      <c r="R223" s="3">
        <v>188</v>
      </c>
      <c r="S223" s="3">
        <v>108</v>
      </c>
      <c r="T223" s="3">
        <v>186</v>
      </c>
      <c r="U223" s="3">
        <v>226</v>
      </c>
      <c r="V223" s="3">
        <v>1839</v>
      </c>
      <c r="W223" s="3">
        <v>1365</v>
      </c>
      <c r="X223" s="3">
        <v>40</v>
      </c>
      <c r="Y223" s="3">
        <v>111</v>
      </c>
      <c r="Z223" s="3">
        <v>88</v>
      </c>
      <c r="AA223" s="3">
        <v>128</v>
      </c>
      <c r="AB223" s="3">
        <v>107</v>
      </c>
      <c r="AC223" s="3">
        <v>1331</v>
      </c>
      <c r="AD223" s="3">
        <v>455</v>
      </c>
      <c r="AE223" s="3">
        <v>858</v>
      </c>
      <c r="AF223" s="3">
        <v>568</v>
      </c>
      <c r="AG223" s="3">
        <v>699</v>
      </c>
      <c r="AH223" s="3">
        <v>0.34179999999999999</v>
      </c>
      <c r="AI223" s="3">
        <v>0.64459999999999995</v>
      </c>
      <c r="AJ223" s="3">
        <v>0.64459999999999995</v>
      </c>
      <c r="AK223" s="2" t="s">
        <v>1155</v>
      </c>
    </row>
    <row r="224" spans="1:37" x14ac:dyDescent="0.3">
      <c r="A224" s="2" t="s">
        <v>1145</v>
      </c>
      <c r="B224" s="2" t="s">
        <v>1714</v>
      </c>
      <c r="C224" s="2" t="s">
        <v>689</v>
      </c>
      <c r="D224" s="2" t="s">
        <v>2054</v>
      </c>
      <c r="E224" s="2" t="s">
        <v>1148</v>
      </c>
      <c r="F224" s="2" t="s">
        <v>2055</v>
      </c>
      <c r="G224" s="2" t="s">
        <v>2055</v>
      </c>
      <c r="H224" s="2" t="s">
        <v>1150</v>
      </c>
      <c r="I224" s="2" t="s">
        <v>1151</v>
      </c>
      <c r="J224" s="2" t="s">
        <v>1152</v>
      </c>
      <c r="K224" s="2">
        <v>911388</v>
      </c>
      <c r="L224" s="2">
        <v>0</v>
      </c>
      <c r="M224" s="2" t="s">
        <v>2056</v>
      </c>
      <c r="N224" s="2" t="s">
        <v>2057</v>
      </c>
      <c r="O224" s="3">
        <v>1542</v>
      </c>
      <c r="P224" s="3">
        <v>1244</v>
      </c>
      <c r="Q224" s="3">
        <v>41</v>
      </c>
      <c r="R224" s="3">
        <v>44</v>
      </c>
      <c r="S224" s="3">
        <v>98</v>
      </c>
      <c r="T224" s="3">
        <v>38</v>
      </c>
      <c r="U224" s="3">
        <v>77</v>
      </c>
      <c r="V224" s="3">
        <v>1116</v>
      </c>
      <c r="W224" s="3">
        <v>916</v>
      </c>
      <c r="X224" s="3">
        <v>32</v>
      </c>
      <c r="Y224" s="3">
        <v>34</v>
      </c>
      <c r="Z224" s="3">
        <v>69</v>
      </c>
      <c r="AA224" s="3">
        <v>24</v>
      </c>
      <c r="AB224" s="3">
        <v>41</v>
      </c>
      <c r="AC224" s="3">
        <v>944</v>
      </c>
      <c r="AD224" s="3">
        <v>328</v>
      </c>
      <c r="AE224" s="3">
        <v>601</v>
      </c>
      <c r="AF224" s="3">
        <v>379</v>
      </c>
      <c r="AG224" s="3">
        <v>510</v>
      </c>
      <c r="AH224" s="3">
        <v>0.34749999999999998</v>
      </c>
      <c r="AI224" s="3">
        <v>0.63670000000000004</v>
      </c>
      <c r="AJ224" s="3">
        <v>0.63670000000000004</v>
      </c>
      <c r="AK224" s="2" t="s">
        <v>1155</v>
      </c>
    </row>
    <row r="225" spans="1:37" x14ac:dyDescent="0.3">
      <c r="A225" s="2" t="s">
        <v>1145</v>
      </c>
      <c r="B225" s="2" t="s">
        <v>1771</v>
      </c>
      <c r="C225" s="2" t="s">
        <v>89</v>
      </c>
      <c r="D225" s="2" t="s">
        <v>2058</v>
      </c>
      <c r="E225" s="2" t="s">
        <v>1148</v>
      </c>
      <c r="F225" s="2" t="s">
        <v>2059</v>
      </c>
      <c r="G225" s="2" t="s">
        <v>2059</v>
      </c>
      <c r="H225" s="2" t="s">
        <v>1150</v>
      </c>
      <c r="I225" s="2" t="s">
        <v>1151</v>
      </c>
      <c r="J225" s="2" t="s">
        <v>1152</v>
      </c>
      <c r="K225" s="2">
        <v>4883799</v>
      </c>
      <c r="L225" s="2">
        <v>3731887</v>
      </c>
      <c r="M225" s="2" t="s">
        <v>2060</v>
      </c>
      <c r="N225" s="2" t="s">
        <v>2061</v>
      </c>
      <c r="O225" s="3">
        <v>1657</v>
      </c>
      <c r="P225" s="3">
        <v>1087</v>
      </c>
      <c r="Q225" s="3">
        <v>20</v>
      </c>
      <c r="R225" s="3">
        <v>69</v>
      </c>
      <c r="S225" s="3">
        <v>148</v>
      </c>
      <c r="T225" s="3">
        <v>187</v>
      </c>
      <c r="U225" s="3">
        <v>146</v>
      </c>
      <c r="V225" s="3">
        <v>1266</v>
      </c>
      <c r="W225" s="3">
        <v>883</v>
      </c>
      <c r="X225" s="3">
        <v>16</v>
      </c>
      <c r="Y225" s="3">
        <v>51</v>
      </c>
      <c r="Z225" s="3">
        <v>114</v>
      </c>
      <c r="AA225" s="3">
        <v>125</v>
      </c>
      <c r="AB225" s="3">
        <v>77</v>
      </c>
      <c r="AC225" s="3">
        <v>890</v>
      </c>
      <c r="AD225" s="3">
        <v>410</v>
      </c>
      <c r="AE225" s="3">
        <v>447</v>
      </c>
      <c r="AF225" s="3">
        <v>525</v>
      </c>
      <c r="AG225" s="3">
        <v>323</v>
      </c>
      <c r="AH225" s="3">
        <v>0.4607</v>
      </c>
      <c r="AI225" s="3">
        <v>0.50219999999999998</v>
      </c>
      <c r="AJ225" s="3">
        <v>0.50219999999999998</v>
      </c>
      <c r="AK225" s="2" t="s">
        <v>1155</v>
      </c>
    </row>
    <row r="226" spans="1:37" x14ac:dyDescent="0.3">
      <c r="A226" s="2" t="s">
        <v>1145</v>
      </c>
      <c r="B226" s="2" t="s">
        <v>1771</v>
      </c>
      <c r="C226" s="2" t="s">
        <v>93</v>
      </c>
      <c r="D226" s="2" t="s">
        <v>2062</v>
      </c>
      <c r="E226" s="2" t="s">
        <v>1148</v>
      </c>
      <c r="F226" s="2" t="s">
        <v>2063</v>
      </c>
      <c r="G226" s="2" t="s">
        <v>2063</v>
      </c>
      <c r="H226" s="2" t="s">
        <v>1150</v>
      </c>
      <c r="I226" s="2" t="s">
        <v>1151</v>
      </c>
      <c r="J226" s="2" t="s">
        <v>1152</v>
      </c>
      <c r="K226" s="2">
        <v>128020205</v>
      </c>
      <c r="L226" s="2">
        <v>45119377</v>
      </c>
      <c r="M226" s="2" t="s">
        <v>2064</v>
      </c>
      <c r="N226" s="2" t="s">
        <v>2065</v>
      </c>
      <c r="O226" s="3">
        <v>1692</v>
      </c>
      <c r="P226" s="3">
        <v>1391</v>
      </c>
      <c r="Q226" s="3">
        <v>7</v>
      </c>
      <c r="R226" s="3">
        <v>49</v>
      </c>
      <c r="S226" s="3">
        <v>33</v>
      </c>
      <c r="T226" s="3">
        <v>122</v>
      </c>
      <c r="U226" s="3">
        <v>90</v>
      </c>
      <c r="V226" s="3">
        <v>1307</v>
      </c>
      <c r="W226" s="3">
        <v>1101</v>
      </c>
      <c r="X226" s="3">
        <v>6</v>
      </c>
      <c r="Y226" s="3">
        <v>35</v>
      </c>
      <c r="Z226" s="3">
        <v>26</v>
      </c>
      <c r="AA226" s="3">
        <v>96</v>
      </c>
      <c r="AB226" s="3">
        <v>43</v>
      </c>
      <c r="AC226" s="3">
        <v>1064</v>
      </c>
      <c r="AD226" s="3">
        <v>707</v>
      </c>
      <c r="AE226" s="3">
        <v>332</v>
      </c>
      <c r="AF226" s="3">
        <v>747</v>
      </c>
      <c r="AG226" s="3">
        <v>271</v>
      </c>
      <c r="AH226" s="3">
        <v>0.66449999999999998</v>
      </c>
      <c r="AI226" s="3">
        <v>0.312</v>
      </c>
      <c r="AJ226" s="3">
        <v>2.6644999999999999</v>
      </c>
      <c r="AK226" s="2" t="s">
        <v>1155</v>
      </c>
    </row>
    <row r="227" spans="1:37" x14ac:dyDescent="0.3">
      <c r="A227" s="2" t="s">
        <v>1145</v>
      </c>
      <c r="B227" s="2" t="s">
        <v>1146</v>
      </c>
      <c r="C227" s="2" t="s">
        <v>957</v>
      </c>
      <c r="D227" s="2" t="s">
        <v>2066</v>
      </c>
      <c r="E227" s="2" t="s">
        <v>1148</v>
      </c>
      <c r="F227" s="2" t="s">
        <v>2067</v>
      </c>
      <c r="G227" s="2" t="s">
        <v>2067</v>
      </c>
      <c r="H227" s="2" t="s">
        <v>1150</v>
      </c>
      <c r="I227" s="2" t="s">
        <v>1151</v>
      </c>
      <c r="J227" s="2" t="s">
        <v>1152</v>
      </c>
      <c r="K227" s="2">
        <v>3347847604</v>
      </c>
      <c r="L227" s="2">
        <v>2243500126</v>
      </c>
      <c r="M227" s="2" t="s">
        <v>2068</v>
      </c>
      <c r="N227" s="2" t="s">
        <v>2069</v>
      </c>
      <c r="O227" s="3">
        <v>671</v>
      </c>
      <c r="P227" s="3">
        <v>33</v>
      </c>
      <c r="Q227" s="3">
        <v>0</v>
      </c>
      <c r="R227" s="3">
        <v>0</v>
      </c>
      <c r="S227" s="3">
        <v>1</v>
      </c>
      <c r="T227" s="3">
        <v>634</v>
      </c>
      <c r="U227" s="3">
        <v>3</v>
      </c>
      <c r="V227" s="3">
        <v>453</v>
      </c>
      <c r="W227" s="3">
        <v>28</v>
      </c>
      <c r="X227" s="3">
        <v>0</v>
      </c>
      <c r="Y227" s="3">
        <v>0</v>
      </c>
      <c r="Z227" s="3">
        <v>1</v>
      </c>
      <c r="AA227" s="3">
        <v>421</v>
      </c>
      <c r="AB227" s="3">
        <v>3</v>
      </c>
      <c r="AC227" s="3">
        <v>317</v>
      </c>
      <c r="AD227" s="3">
        <v>217</v>
      </c>
      <c r="AE227" s="3">
        <v>85</v>
      </c>
      <c r="AF227" s="3">
        <v>182</v>
      </c>
      <c r="AG227" s="3">
        <v>103</v>
      </c>
      <c r="AH227" s="3">
        <v>0.6845</v>
      </c>
      <c r="AI227" s="3">
        <v>0.2681</v>
      </c>
      <c r="AJ227" s="3">
        <v>2.6844999999999999</v>
      </c>
      <c r="AK227" s="2" t="s">
        <v>1155</v>
      </c>
    </row>
    <row r="228" spans="1:37" x14ac:dyDescent="0.3">
      <c r="A228" s="2" t="s">
        <v>1145</v>
      </c>
      <c r="B228" s="2" t="s">
        <v>1146</v>
      </c>
      <c r="C228" s="2" t="s">
        <v>943</v>
      </c>
      <c r="D228" s="2" t="s">
        <v>2070</v>
      </c>
      <c r="E228" s="2" t="s">
        <v>1148</v>
      </c>
      <c r="F228" s="2" t="s">
        <v>2071</v>
      </c>
      <c r="G228" s="2" t="s">
        <v>2071</v>
      </c>
      <c r="H228" s="2" t="s">
        <v>1150</v>
      </c>
      <c r="I228" s="2" t="s">
        <v>1151</v>
      </c>
      <c r="J228" s="2" t="s">
        <v>1152</v>
      </c>
      <c r="K228" s="2">
        <v>6311074017</v>
      </c>
      <c r="L228" s="2">
        <v>422677029</v>
      </c>
      <c r="M228" s="2" t="s">
        <v>2072</v>
      </c>
      <c r="N228" s="2" t="s">
        <v>2073</v>
      </c>
      <c r="O228" s="3">
        <v>332</v>
      </c>
      <c r="P228" s="3">
        <v>12</v>
      </c>
      <c r="Q228" s="3">
        <v>0</v>
      </c>
      <c r="R228" s="3">
        <v>0</v>
      </c>
      <c r="S228" s="3">
        <v>1</v>
      </c>
      <c r="T228" s="3">
        <v>295</v>
      </c>
      <c r="U228" s="3">
        <v>24</v>
      </c>
      <c r="V228" s="3">
        <v>188</v>
      </c>
      <c r="W228" s="3">
        <v>12</v>
      </c>
      <c r="X228" s="3">
        <v>0</v>
      </c>
      <c r="Y228" s="3">
        <v>0</v>
      </c>
      <c r="Z228" s="3">
        <v>1</v>
      </c>
      <c r="AA228" s="3">
        <v>168</v>
      </c>
      <c r="AB228" s="3">
        <v>7</v>
      </c>
      <c r="AC228" s="3">
        <v>149</v>
      </c>
      <c r="AD228" s="3">
        <v>60</v>
      </c>
      <c r="AE228" s="3">
        <v>87</v>
      </c>
      <c r="AF228" s="3">
        <v>87</v>
      </c>
      <c r="AG228" s="3">
        <v>50</v>
      </c>
      <c r="AH228" s="3">
        <v>0.4027</v>
      </c>
      <c r="AI228" s="3">
        <v>0.58389999999999997</v>
      </c>
      <c r="AJ228" s="3">
        <v>0.58389999999999997</v>
      </c>
      <c r="AK228" s="2" t="s">
        <v>1155</v>
      </c>
    </row>
    <row r="229" spans="1:37" x14ac:dyDescent="0.3">
      <c r="A229" s="2" t="s">
        <v>1145</v>
      </c>
      <c r="B229" s="2" t="s">
        <v>1146</v>
      </c>
      <c r="C229" s="2" t="s">
        <v>937</v>
      </c>
      <c r="D229" s="2" t="s">
        <v>2074</v>
      </c>
      <c r="E229" s="2" t="s">
        <v>1148</v>
      </c>
      <c r="F229" s="2" t="s">
        <v>2075</v>
      </c>
      <c r="G229" s="2" t="s">
        <v>2075</v>
      </c>
      <c r="H229" s="2" t="s">
        <v>1150</v>
      </c>
      <c r="I229" s="2" t="s">
        <v>1151</v>
      </c>
      <c r="J229" s="2" t="s">
        <v>1152</v>
      </c>
      <c r="K229" s="2">
        <v>3347000092</v>
      </c>
      <c r="L229" s="2">
        <v>624992116</v>
      </c>
      <c r="M229" s="2" t="s">
        <v>2076</v>
      </c>
      <c r="N229" s="2" t="s">
        <v>2077</v>
      </c>
      <c r="O229" s="3">
        <v>156</v>
      </c>
      <c r="P229" s="3">
        <v>7</v>
      </c>
      <c r="Q229" s="3">
        <v>0</v>
      </c>
      <c r="R229" s="3">
        <v>1</v>
      </c>
      <c r="S229" s="3">
        <v>0</v>
      </c>
      <c r="T229" s="3">
        <v>145</v>
      </c>
      <c r="U229" s="3">
        <v>3</v>
      </c>
      <c r="V229" s="3">
        <v>92</v>
      </c>
      <c r="W229" s="3">
        <v>6</v>
      </c>
      <c r="X229" s="3">
        <v>0</v>
      </c>
      <c r="Y229" s="3">
        <v>1</v>
      </c>
      <c r="Z229" s="3">
        <v>0</v>
      </c>
      <c r="AA229" s="3">
        <v>83</v>
      </c>
      <c r="AB229" s="3">
        <v>2</v>
      </c>
      <c r="AC229" s="3">
        <v>78</v>
      </c>
      <c r="AD229" s="3">
        <v>45</v>
      </c>
      <c r="AE229" s="3">
        <v>33</v>
      </c>
      <c r="AF229" s="3">
        <v>33</v>
      </c>
      <c r="AG229" s="3">
        <v>42</v>
      </c>
      <c r="AH229" s="3">
        <v>0.57689999999999997</v>
      </c>
      <c r="AI229" s="3">
        <v>0.42309999999999998</v>
      </c>
      <c r="AJ229" s="3">
        <v>2.5769000000000002</v>
      </c>
      <c r="AK229" s="2" t="s">
        <v>1155</v>
      </c>
    </row>
    <row r="230" spans="1:37" x14ac:dyDescent="0.3">
      <c r="A230" s="2" t="s">
        <v>1145</v>
      </c>
      <c r="B230" s="2" t="s">
        <v>1146</v>
      </c>
      <c r="C230" s="2" t="s">
        <v>931</v>
      </c>
      <c r="D230" s="2" t="s">
        <v>2078</v>
      </c>
      <c r="E230" s="2" t="s">
        <v>1148</v>
      </c>
      <c r="F230" s="2" t="s">
        <v>2079</v>
      </c>
      <c r="G230" s="2" t="s">
        <v>2079</v>
      </c>
      <c r="H230" s="2" t="s">
        <v>1150</v>
      </c>
      <c r="I230" s="2" t="s">
        <v>1151</v>
      </c>
      <c r="J230" s="2" t="s">
        <v>1152</v>
      </c>
      <c r="K230" s="2">
        <v>423353269</v>
      </c>
      <c r="L230" s="2">
        <v>776096264</v>
      </c>
      <c r="M230" s="2" t="s">
        <v>2080</v>
      </c>
      <c r="N230" s="2" t="s">
        <v>2081</v>
      </c>
      <c r="O230" s="3">
        <v>330</v>
      </c>
      <c r="P230" s="3">
        <v>24</v>
      </c>
      <c r="Q230" s="3">
        <v>0</v>
      </c>
      <c r="R230" s="3">
        <v>1</v>
      </c>
      <c r="S230" s="3">
        <v>1</v>
      </c>
      <c r="T230" s="3">
        <v>296</v>
      </c>
      <c r="U230" s="3">
        <v>8</v>
      </c>
      <c r="V230" s="3">
        <v>201</v>
      </c>
      <c r="W230" s="3">
        <v>20</v>
      </c>
      <c r="X230" s="3">
        <v>0</v>
      </c>
      <c r="Y230" s="3">
        <v>0</v>
      </c>
      <c r="Z230" s="3">
        <v>1</v>
      </c>
      <c r="AA230" s="3">
        <v>178</v>
      </c>
      <c r="AB230" s="3">
        <v>2</v>
      </c>
      <c r="AC230" s="3">
        <v>108</v>
      </c>
      <c r="AD230" s="3">
        <v>60</v>
      </c>
      <c r="AE230" s="3">
        <v>47</v>
      </c>
      <c r="AF230" s="3">
        <v>56</v>
      </c>
      <c r="AG230" s="3">
        <v>50</v>
      </c>
      <c r="AH230" s="3">
        <v>0.55559999999999998</v>
      </c>
      <c r="AI230" s="3">
        <v>0.43519999999999998</v>
      </c>
      <c r="AJ230" s="3">
        <v>2.5556000000000001</v>
      </c>
      <c r="AK230" s="2" t="s">
        <v>1155</v>
      </c>
    </row>
    <row r="231" spans="1:37" x14ac:dyDescent="0.3">
      <c r="A231" s="2" t="s">
        <v>1145</v>
      </c>
      <c r="B231" s="2" t="s">
        <v>1146</v>
      </c>
      <c r="C231" s="2" t="s">
        <v>961</v>
      </c>
      <c r="D231" s="2" t="s">
        <v>2082</v>
      </c>
      <c r="E231" s="2" t="s">
        <v>1148</v>
      </c>
      <c r="F231" s="2" t="s">
        <v>2083</v>
      </c>
      <c r="G231" s="2" t="s">
        <v>2083</v>
      </c>
      <c r="H231" s="2" t="s">
        <v>1150</v>
      </c>
      <c r="I231" s="2" t="s">
        <v>1151</v>
      </c>
      <c r="J231" s="2" t="s">
        <v>1152</v>
      </c>
      <c r="K231" s="2">
        <v>3480490063</v>
      </c>
      <c r="L231" s="2">
        <v>1744741834</v>
      </c>
      <c r="M231" s="2" t="s">
        <v>2084</v>
      </c>
      <c r="N231" s="2" t="s">
        <v>2085</v>
      </c>
      <c r="O231" s="3">
        <v>251</v>
      </c>
      <c r="P231" s="3">
        <v>9</v>
      </c>
      <c r="Q231" s="3">
        <v>0</v>
      </c>
      <c r="R231" s="3">
        <v>0</v>
      </c>
      <c r="S231" s="3">
        <v>0</v>
      </c>
      <c r="T231" s="3">
        <v>241</v>
      </c>
      <c r="U231" s="3">
        <v>1</v>
      </c>
      <c r="V231" s="3">
        <v>150</v>
      </c>
      <c r="W231" s="3">
        <v>9</v>
      </c>
      <c r="X231" s="3">
        <v>0</v>
      </c>
      <c r="Y231" s="3">
        <v>0</v>
      </c>
      <c r="Z231" s="3">
        <v>0</v>
      </c>
      <c r="AA231" s="3">
        <v>140</v>
      </c>
      <c r="AB231" s="3">
        <v>1</v>
      </c>
      <c r="AC231" s="3">
        <v>102</v>
      </c>
      <c r="AD231" s="3">
        <v>34</v>
      </c>
      <c r="AE231" s="3">
        <v>67</v>
      </c>
      <c r="AF231" s="3">
        <v>46</v>
      </c>
      <c r="AG231" s="3">
        <v>48</v>
      </c>
      <c r="AH231" s="3">
        <v>0.33329999999999999</v>
      </c>
      <c r="AI231" s="3">
        <v>0.65690000000000004</v>
      </c>
      <c r="AJ231" s="3">
        <v>0.65690000000000004</v>
      </c>
      <c r="AK231" s="2" t="s">
        <v>1155</v>
      </c>
    </row>
    <row r="232" spans="1:37" x14ac:dyDescent="0.3">
      <c r="A232" s="2" t="s">
        <v>1145</v>
      </c>
      <c r="B232" s="2" t="s">
        <v>1146</v>
      </c>
      <c r="C232" s="2" t="s">
        <v>973</v>
      </c>
      <c r="D232" s="2" t="s">
        <v>2086</v>
      </c>
      <c r="E232" s="2" t="s">
        <v>1148</v>
      </c>
      <c r="F232" s="2" t="s">
        <v>2087</v>
      </c>
      <c r="G232" s="2" t="s">
        <v>2087</v>
      </c>
      <c r="H232" s="2" t="s">
        <v>1150</v>
      </c>
      <c r="I232" s="2" t="s">
        <v>1151</v>
      </c>
      <c r="J232" s="2" t="s">
        <v>1152</v>
      </c>
      <c r="K232" s="2">
        <v>2526942086</v>
      </c>
      <c r="L232" s="2">
        <v>560987692</v>
      </c>
      <c r="M232" s="2" t="s">
        <v>2088</v>
      </c>
      <c r="N232" s="2" t="s">
        <v>2089</v>
      </c>
      <c r="O232" s="3">
        <v>149</v>
      </c>
      <c r="P232" s="3">
        <v>11</v>
      </c>
      <c r="Q232" s="3">
        <v>0</v>
      </c>
      <c r="R232" s="3">
        <v>0</v>
      </c>
      <c r="S232" s="3">
        <v>0</v>
      </c>
      <c r="T232" s="3">
        <v>125</v>
      </c>
      <c r="U232" s="3">
        <v>13</v>
      </c>
      <c r="V232" s="3">
        <v>97</v>
      </c>
      <c r="W232" s="3">
        <v>11</v>
      </c>
      <c r="X232" s="3">
        <v>0</v>
      </c>
      <c r="Y232" s="3">
        <v>0</v>
      </c>
      <c r="Z232" s="3">
        <v>0</v>
      </c>
      <c r="AA232" s="3">
        <v>81</v>
      </c>
      <c r="AB232" s="3">
        <v>5</v>
      </c>
      <c r="AC232" s="3">
        <v>81</v>
      </c>
      <c r="AD232" s="3">
        <v>59</v>
      </c>
      <c r="AE232" s="3">
        <v>21</v>
      </c>
      <c r="AF232" s="3">
        <v>32</v>
      </c>
      <c r="AG232" s="3">
        <v>44</v>
      </c>
      <c r="AH232" s="3">
        <v>0.72840000000000005</v>
      </c>
      <c r="AI232" s="3">
        <v>0.25929999999999997</v>
      </c>
      <c r="AJ232" s="3">
        <v>2.7284000000000002</v>
      </c>
      <c r="AK232" s="2" t="s">
        <v>1155</v>
      </c>
    </row>
    <row r="233" spans="1:37" x14ac:dyDescent="0.3">
      <c r="A233" s="2" t="s">
        <v>1145</v>
      </c>
      <c r="B233" s="2" t="s">
        <v>1146</v>
      </c>
      <c r="C233" s="2" t="s">
        <v>924</v>
      </c>
      <c r="D233" s="2" t="s">
        <v>2090</v>
      </c>
      <c r="E233" s="2" t="s">
        <v>1148</v>
      </c>
      <c r="F233" s="2" t="s">
        <v>2091</v>
      </c>
      <c r="G233" s="2" t="s">
        <v>2091</v>
      </c>
      <c r="H233" s="2" t="s">
        <v>1150</v>
      </c>
      <c r="I233" s="2" t="s">
        <v>1151</v>
      </c>
      <c r="J233" s="2" t="s">
        <v>1152</v>
      </c>
      <c r="K233" s="2">
        <v>1306075406</v>
      </c>
      <c r="L233" s="2">
        <v>425014399</v>
      </c>
      <c r="M233" s="2" t="s">
        <v>2092</v>
      </c>
      <c r="N233" s="2" t="s">
        <v>2093</v>
      </c>
      <c r="O233" s="3">
        <v>388</v>
      </c>
      <c r="P233" s="3">
        <v>18</v>
      </c>
      <c r="Q233" s="3">
        <v>2</v>
      </c>
      <c r="R233" s="3">
        <v>2</v>
      </c>
      <c r="S233" s="3">
        <v>0</v>
      </c>
      <c r="T233" s="3">
        <v>355</v>
      </c>
      <c r="U233" s="3">
        <v>11</v>
      </c>
      <c r="V233" s="3">
        <v>223</v>
      </c>
      <c r="W233" s="3">
        <v>18</v>
      </c>
      <c r="X233" s="3">
        <v>0</v>
      </c>
      <c r="Y233" s="3">
        <v>0</v>
      </c>
      <c r="Z233" s="3">
        <v>0</v>
      </c>
      <c r="AA233" s="3">
        <v>203</v>
      </c>
      <c r="AB233" s="3">
        <v>2</v>
      </c>
      <c r="AC233" s="3">
        <v>138</v>
      </c>
      <c r="AD233" s="3">
        <v>64</v>
      </c>
      <c r="AE233" s="3">
        <v>70</v>
      </c>
      <c r="AF233" s="3">
        <v>87</v>
      </c>
      <c r="AG233" s="3">
        <v>38</v>
      </c>
      <c r="AH233" s="3">
        <v>0.46379999999999999</v>
      </c>
      <c r="AI233" s="3">
        <v>0.50719999999999998</v>
      </c>
      <c r="AJ233" s="3">
        <v>0.50719999999999998</v>
      </c>
      <c r="AK233" s="2" t="s">
        <v>1155</v>
      </c>
    </row>
    <row r="234" spans="1:37" x14ac:dyDescent="0.3">
      <c r="A234" s="2" t="s">
        <v>1145</v>
      </c>
      <c r="B234" s="2" t="s">
        <v>1146</v>
      </c>
      <c r="C234" s="2" t="s">
        <v>1019</v>
      </c>
      <c r="D234" s="2" t="s">
        <v>2094</v>
      </c>
      <c r="E234" s="2" t="s">
        <v>1148</v>
      </c>
      <c r="F234" s="2" t="s">
        <v>2095</v>
      </c>
      <c r="G234" s="2" t="s">
        <v>2095</v>
      </c>
      <c r="H234" s="2" t="s">
        <v>1150</v>
      </c>
      <c r="I234" s="2" t="s">
        <v>1151</v>
      </c>
      <c r="J234" s="2" t="s">
        <v>1152</v>
      </c>
      <c r="K234" s="2">
        <v>5526944431</v>
      </c>
      <c r="L234" s="2">
        <v>1737781401</v>
      </c>
      <c r="M234" s="2" t="s">
        <v>2096</v>
      </c>
      <c r="N234" s="2" t="s">
        <v>2097</v>
      </c>
      <c r="O234" s="3">
        <v>563</v>
      </c>
      <c r="P234" s="3">
        <v>20</v>
      </c>
      <c r="Q234" s="3">
        <v>0</v>
      </c>
      <c r="R234" s="3">
        <v>1</v>
      </c>
      <c r="S234" s="3">
        <v>2</v>
      </c>
      <c r="T234" s="3">
        <v>533</v>
      </c>
      <c r="U234" s="3">
        <v>7</v>
      </c>
      <c r="V234" s="3">
        <v>332</v>
      </c>
      <c r="W234" s="3">
        <v>20</v>
      </c>
      <c r="X234" s="3">
        <v>0</v>
      </c>
      <c r="Y234" s="3">
        <v>1</v>
      </c>
      <c r="Z234" s="3">
        <v>0</v>
      </c>
      <c r="AA234" s="3">
        <v>307</v>
      </c>
      <c r="AB234" s="3">
        <v>4</v>
      </c>
      <c r="AC234" s="3">
        <v>256</v>
      </c>
      <c r="AD234" s="3">
        <v>145</v>
      </c>
      <c r="AE234" s="3">
        <v>107</v>
      </c>
      <c r="AF234" s="3">
        <v>124</v>
      </c>
      <c r="AG234" s="3">
        <v>116</v>
      </c>
      <c r="AH234" s="3">
        <v>0.56640000000000001</v>
      </c>
      <c r="AI234" s="3">
        <v>0.41799999999999998</v>
      </c>
      <c r="AJ234" s="3">
        <v>2.5663999999999998</v>
      </c>
      <c r="AK234" s="2" t="s">
        <v>1155</v>
      </c>
    </row>
    <row r="235" spans="1:37" x14ac:dyDescent="0.3">
      <c r="A235" s="2" t="s">
        <v>1145</v>
      </c>
      <c r="B235" s="2" t="s">
        <v>1146</v>
      </c>
      <c r="C235" s="2" t="s">
        <v>969</v>
      </c>
      <c r="D235" s="2" t="s">
        <v>2098</v>
      </c>
      <c r="E235" s="2" t="s">
        <v>1148</v>
      </c>
      <c r="F235" s="2" t="s">
        <v>2099</v>
      </c>
      <c r="G235" s="2" t="s">
        <v>2099</v>
      </c>
      <c r="H235" s="2" t="s">
        <v>1150</v>
      </c>
      <c r="I235" s="2" t="s">
        <v>1151</v>
      </c>
      <c r="J235" s="2" t="s">
        <v>1152</v>
      </c>
      <c r="K235" s="2">
        <v>11054552369</v>
      </c>
      <c r="L235" s="2">
        <v>1447852811</v>
      </c>
      <c r="M235" s="2" t="s">
        <v>2100</v>
      </c>
      <c r="N235" s="2" t="s">
        <v>2101</v>
      </c>
      <c r="O235" s="3">
        <v>254</v>
      </c>
      <c r="P235" s="3">
        <v>29</v>
      </c>
      <c r="Q235" s="3">
        <v>1</v>
      </c>
      <c r="R235" s="3">
        <v>3</v>
      </c>
      <c r="S235" s="3">
        <v>0</v>
      </c>
      <c r="T235" s="3">
        <v>221</v>
      </c>
      <c r="U235" s="3">
        <v>0</v>
      </c>
      <c r="V235" s="3">
        <v>168</v>
      </c>
      <c r="W235" s="3">
        <v>29</v>
      </c>
      <c r="X235" s="3">
        <v>1</v>
      </c>
      <c r="Y235" s="3">
        <v>3</v>
      </c>
      <c r="Z235" s="3">
        <v>0</v>
      </c>
      <c r="AA235" s="3">
        <v>135</v>
      </c>
      <c r="AB235" s="3">
        <v>0</v>
      </c>
      <c r="AC235" s="3">
        <v>104</v>
      </c>
      <c r="AD235" s="3">
        <v>41</v>
      </c>
      <c r="AE235" s="3">
        <v>63</v>
      </c>
      <c r="AF235" s="3">
        <v>54</v>
      </c>
      <c r="AG235" s="3">
        <v>44</v>
      </c>
      <c r="AH235" s="3">
        <v>0.39419999999999999</v>
      </c>
      <c r="AI235" s="3">
        <v>0.60580000000000001</v>
      </c>
      <c r="AJ235" s="3">
        <v>0.60580000000000001</v>
      </c>
      <c r="AK235" s="2" t="s">
        <v>1155</v>
      </c>
    </row>
    <row r="236" spans="1:37" x14ac:dyDescent="0.3">
      <c r="A236" s="2" t="s">
        <v>1145</v>
      </c>
      <c r="B236" s="2" t="s">
        <v>1714</v>
      </c>
      <c r="C236" s="2" t="s">
        <v>631</v>
      </c>
      <c r="D236" s="2" t="s">
        <v>2102</v>
      </c>
      <c r="E236" s="2" t="s">
        <v>1148</v>
      </c>
      <c r="F236" s="2" t="s">
        <v>2103</v>
      </c>
      <c r="G236" s="2" t="s">
        <v>2103</v>
      </c>
      <c r="H236" s="2" t="s">
        <v>1150</v>
      </c>
      <c r="I236" s="2" t="s">
        <v>1151</v>
      </c>
      <c r="J236" s="2" t="s">
        <v>1152</v>
      </c>
      <c r="K236" s="2">
        <v>1826501</v>
      </c>
      <c r="L236" s="2">
        <v>0</v>
      </c>
      <c r="M236" s="2" t="s">
        <v>2104</v>
      </c>
      <c r="N236" s="2" t="s">
        <v>2105</v>
      </c>
      <c r="O236" s="3">
        <v>2891</v>
      </c>
      <c r="P236" s="3">
        <v>1688</v>
      </c>
      <c r="Q236" s="3">
        <v>88</v>
      </c>
      <c r="R236" s="3">
        <v>251</v>
      </c>
      <c r="S236" s="3">
        <v>305</v>
      </c>
      <c r="T236" s="3">
        <v>282</v>
      </c>
      <c r="U236" s="3">
        <v>277</v>
      </c>
      <c r="V236" s="3">
        <v>2013</v>
      </c>
      <c r="W236" s="3">
        <v>1302</v>
      </c>
      <c r="X236" s="3">
        <v>56</v>
      </c>
      <c r="Y236" s="3">
        <v>133</v>
      </c>
      <c r="Z236" s="3">
        <v>218</v>
      </c>
      <c r="AA236" s="3">
        <v>186</v>
      </c>
      <c r="AB236" s="3">
        <v>118</v>
      </c>
      <c r="AC236" s="3">
        <v>1247</v>
      </c>
      <c r="AD236" s="3">
        <v>483</v>
      </c>
      <c r="AE236" s="3">
        <v>741</v>
      </c>
      <c r="AF236" s="3">
        <v>579</v>
      </c>
      <c r="AG236" s="3">
        <v>604</v>
      </c>
      <c r="AH236" s="3">
        <v>0.38729999999999998</v>
      </c>
      <c r="AI236" s="3">
        <v>0.59419999999999995</v>
      </c>
      <c r="AJ236" s="3">
        <v>0.59419999999999995</v>
      </c>
      <c r="AK236" s="2" t="s">
        <v>1155</v>
      </c>
    </row>
    <row r="237" spans="1:37" x14ac:dyDescent="0.3">
      <c r="A237" s="2" t="s">
        <v>1145</v>
      </c>
      <c r="B237" s="2" t="s">
        <v>1714</v>
      </c>
      <c r="C237" s="2" t="s">
        <v>611</v>
      </c>
      <c r="D237" s="2" t="s">
        <v>2106</v>
      </c>
      <c r="E237" s="2" t="s">
        <v>1148</v>
      </c>
      <c r="F237" s="2" t="s">
        <v>2107</v>
      </c>
      <c r="G237" s="2" t="s">
        <v>2107</v>
      </c>
      <c r="H237" s="2" t="s">
        <v>1150</v>
      </c>
      <c r="I237" s="2" t="s">
        <v>1151</v>
      </c>
      <c r="J237" s="2" t="s">
        <v>1152</v>
      </c>
      <c r="K237" s="2">
        <v>2962247</v>
      </c>
      <c r="L237" s="2">
        <v>0</v>
      </c>
      <c r="M237" s="2" t="s">
        <v>2108</v>
      </c>
      <c r="N237" s="2" t="s">
        <v>2109</v>
      </c>
      <c r="O237" s="3">
        <v>2843</v>
      </c>
      <c r="P237" s="3">
        <v>1606</v>
      </c>
      <c r="Q237" s="3">
        <v>77</v>
      </c>
      <c r="R237" s="3">
        <v>163</v>
      </c>
      <c r="S237" s="3">
        <v>546</v>
      </c>
      <c r="T237" s="3">
        <v>223</v>
      </c>
      <c r="U237" s="3">
        <v>228</v>
      </c>
      <c r="V237" s="3">
        <v>2124</v>
      </c>
      <c r="W237" s="3">
        <v>1298</v>
      </c>
      <c r="X237" s="3">
        <v>58</v>
      </c>
      <c r="Y237" s="3">
        <v>104</v>
      </c>
      <c r="Z237" s="3">
        <v>401</v>
      </c>
      <c r="AA237" s="3">
        <v>163</v>
      </c>
      <c r="AB237" s="3">
        <v>100</v>
      </c>
      <c r="AC237" s="3">
        <v>1455</v>
      </c>
      <c r="AD237" s="3">
        <v>669</v>
      </c>
      <c r="AE237" s="3">
        <v>762</v>
      </c>
      <c r="AF237" s="3">
        <v>804</v>
      </c>
      <c r="AG237" s="3">
        <v>599</v>
      </c>
      <c r="AH237" s="3">
        <v>0.45979999999999999</v>
      </c>
      <c r="AI237" s="3">
        <v>0.52370000000000005</v>
      </c>
      <c r="AJ237" s="3">
        <v>0.52370000000000005</v>
      </c>
      <c r="AK237" s="2" t="s">
        <v>1155</v>
      </c>
    </row>
    <row r="238" spans="1:37" x14ac:dyDescent="0.3">
      <c r="A238" s="2" t="s">
        <v>1145</v>
      </c>
      <c r="B238" s="2" t="s">
        <v>1714</v>
      </c>
      <c r="C238" s="2" t="s">
        <v>500</v>
      </c>
      <c r="D238" s="2" t="s">
        <v>2110</v>
      </c>
      <c r="E238" s="2" t="s">
        <v>1148</v>
      </c>
      <c r="F238" s="2" t="s">
        <v>2111</v>
      </c>
      <c r="G238" s="2" t="s">
        <v>2111</v>
      </c>
      <c r="H238" s="2" t="s">
        <v>1150</v>
      </c>
      <c r="I238" s="2" t="s">
        <v>1151</v>
      </c>
      <c r="J238" s="2" t="s">
        <v>1152</v>
      </c>
      <c r="K238" s="2">
        <v>1243223</v>
      </c>
      <c r="L238" s="2">
        <v>0</v>
      </c>
      <c r="M238" s="2" t="s">
        <v>2112</v>
      </c>
      <c r="N238" s="2" t="s">
        <v>2113</v>
      </c>
      <c r="O238" s="3">
        <v>3045</v>
      </c>
      <c r="P238" s="3">
        <v>1729</v>
      </c>
      <c r="Q238" s="3">
        <v>270</v>
      </c>
      <c r="R238" s="3">
        <v>218</v>
      </c>
      <c r="S238" s="3">
        <v>271</v>
      </c>
      <c r="T238" s="3">
        <v>291</v>
      </c>
      <c r="U238" s="3">
        <v>266</v>
      </c>
      <c r="V238" s="3">
        <v>2303</v>
      </c>
      <c r="W238" s="3">
        <v>1449</v>
      </c>
      <c r="X238" s="3">
        <v>208</v>
      </c>
      <c r="Y238" s="3">
        <v>138</v>
      </c>
      <c r="Z238" s="3">
        <v>185</v>
      </c>
      <c r="AA238" s="3">
        <v>205</v>
      </c>
      <c r="AB238" s="3">
        <v>118</v>
      </c>
      <c r="AC238" s="3">
        <v>1258</v>
      </c>
      <c r="AD238" s="3">
        <v>598</v>
      </c>
      <c r="AE238" s="3">
        <v>631</v>
      </c>
      <c r="AF238" s="3">
        <v>705</v>
      </c>
      <c r="AG238" s="3">
        <v>484</v>
      </c>
      <c r="AH238" s="3">
        <v>0.47539999999999999</v>
      </c>
      <c r="AI238" s="3">
        <v>0.50160000000000005</v>
      </c>
      <c r="AJ238" s="3">
        <v>0.50160000000000005</v>
      </c>
      <c r="AK238" s="2" t="s">
        <v>1155</v>
      </c>
    </row>
    <row r="239" spans="1:37" x14ac:dyDescent="0.3">
      <c r="A239" s="2" t="s">
        <v>1145</v>
      </c>
      <c r="B239" s="2" t="s">
        <v>1714</v>
      </c>
      <c r="C239" s="2" t="s">
        <v>504</v>
      </c>
      <c r="D239" s="2" t="s">
        <v>2114</v>
      </c>
      <c r="E239" s="2" t="s">
        <v>1148</v>
      </c>
      <c r="F239" s="2" t="s">
        <v>2115</v>
      </c>
      <c r="G239" s="2" t="s">
        <v>2115</v>
      </c>
      <c r="H239" s="2" t="s">
        <v>1150</v>
      </c>
      <c r="I239" s="2" t="s">
        <v>1151</v>
      </c>
      <c r="J239" s="2" t="s">
        <v>1152</v>
      </c>
      <c r="K239" s="2">
        <v>1518817</v>
      </c>
      <c r="L239" s="2">
        <v>0</v>
      </c>
      <c r="M239" s="2" t="s">
        <v>2116</v>
      </c>
      <c r="N239" s="2" t="s">
        <v>2117</v>
      </c>
      <c r="O239" s="3">
        <v>5076</v>
      </c>
      <c r="P239" s="3">
        <v>2351</v>
      </c>
      <c r="Q239" s="3">
        <v>693</v>
      </c>
      <c r="R239" s="3">
        <v>597</v>
      </c>
      <c r="S239" s="3">
        <v>558</v>
      </c>
      <c r="T239" s="3">
        <v>404</v>
      </c>
      <c r="U239" s="3">
        <v>473</v>
      </c>
      <c r="V239" s="3">
        <v>3554</v>
      </c>
      <c r="W239" s="3">
        <v>1877</v>
      </c>
      <c r="X239" s="3">
        <v>469</v>
      </c>
      <c r="Y239" s="3">
        <v>353</v>
      </c>
      <c r="Z239" s="3">
        <v>361</v>
      </c>
      <c r="AA239" s="3">
        <v>276</v>
      </c>
      <c r="AB239" s="3">
        <v>218</v>
      </c>
      <c r="AC239" s="3">
        <v>1403</v>
      </c>
      <c r="AD239" s="3">
        <v>635</v>
      </c>
      <c r="AE239" s="3">
        <v>738</v>
      </c>
      <c r="AF239" s="3">
        <v>773</v>
      </c>
      <c r="AG239" s="3">
        <v>531</v>
      </c>
      <c r="AH239" s="3">
        <v>0.4526</v>
      </c>
      <c r="AI239" s="3">
        <v>0.52600000000000002</v>
      </c>
      <c r="AJ239" s="3">
        <v>0.52600000000000002</v>
      </c>
      <c r="AK239" s="2" t="s">
        <v>1155</v>
      </c>
    </row>
    <row r="240" spans="1:37" x14ac:dyDescent="0.3">
      <c r="A240" s="2" t="s">
        <v>1145</v>
      </c>
      <c r="B240" s="2" t="s">
        <v>1714</v>
      </c>
      <c r="C240" s="2" t="s">
        <v>685</v>
      </c>
      <c r="D240" s="2" t="s">
        <v>2118</v>
      </c>
      <c r="E240" s="2" t="s">
        <v>1148</v>
      </c>
      <c r="F240" s="2" t="s">
        <v>2119</v>
      </c>
      <c r="G240" s="2" t="s">
        <v>2119</v>
      </c>
      <c r="H240" s="2" t="s">
        <v>1150</v>
      </c>
      <c r="I240" s="2" t="s">
        <v>1151</v>
      </c>
      <c r="J240" s="2" t="s">
        <v>1152</v>
      </c>
      <c r="K240" s="2">
        <v>4415754</v>
      </c>
      <c r="L240" s="2">
        <v>0</v>
      </c>
      <c r="M240" s="2" t="s">
        <v>2120</v>
      </c>
      <c r="N240" s="2" t="s">
        <v>2121</v>
      </c>
      <c r="O240" s="3">
        <v>3287</v>
      </c>
      <c r="P240" s="3">
        <v>2541</v>
      </c>
      <c r="Q240" s="3">
        <v>55</v>
      </c>
      <c r="R240" s="3">
        <v>129</v>
      </c>
      <c r="S240" s="3">
        <v>267</v>
      </c>
      <c r="T240" s="3">
        <v>131</v>
      </c>
      <c r="U240" s="3">
        <v>164</v>
      </c>
      <c r="V240" s="3">
        <v>2369</v>
      </c>
      <c r="W240" s="3">
        <v>1899</v>
      </c>
      <c r="X240" s="3">
        <v>42</v>
      </c>
      <c r="Y240" s="3">
        <v>78</v>
      </c>
      <c r="Z240" s="3">
        <v>197</v>
      </c>
      <c r="AA240" s="3">
        <v>92</v>
      </c>
      <c r="AB240" s="3">
        <v>61</v>
      </c>
      <c r="AC240" s="3">
        <v>1744</v>
      </c>
      <c r="AD240" s="3">
        <v>562</v>
      </c>
      <c r="AE240" s="3">
        <v>1164</v>
      </c>
      <c r="AF240" s="3">
        <v>679</v>
      </c>
      <c r="AG240" s="3">
        <v>1002</v>
      </c>
      <c r="AH240" s="3">
        <v>0.32219999999999999</v>
      </c>
      <c r="AI240" s="3">
        <v>0.66739999999999999</v>
      </c>
      <c r="AJ240" s="3">
        <v>0.66739999999999999</v>
      </c>
      <c r="AK240" s="2" t="s">
        <v>1155</v>
      </c>
    </row>
    <row r="241" spans="1:37" x14ac:dyDescent="0.3">
      <c r="A241" s="2" t="s">
        <v>1145</v>
      </c>
      <c r="B241" s="2" t="s">
        <v>1714</v>
      </c>
      <c r="C241" s="2" t="s">
        <v>703</v>
      </c>
      <c r="D241" s="2" t="s">
        <v>2122</v>
      </c>
      <c r="E241" s="2" t="s">
        <v>1148</v>
      </c>
      <c r="F241" s="2" t="s">
        <v>2123</v>
      </c>
      <c r="G241" s="2" t="s">
        <v>2123</v>
      </c>
      <c r="H241" s="2" t="s">
        <v>1150</v>
      </c>
      <c r="I241" s="2" t="s">
        <v>1151</v>
      </c>
      <c r="J241" s="2" t="s">
        <v>1152</v>
      </c>
      <c r="K241" s="2">
        <v>478298</v>
      </c>
      <c r="L241" s="2">
        <v>0</v>
      </c>
      <c r="M241" s="2" t="s">
        <v>2124</v>
      </c>
      <c r="N241" s="2" t="s">
        <v>2125</v>
      </c>
      <c r="O241" s="3">
        <v>420</v>
      </c>
      <c r="P241" s="3">
        <v>168</v>
      </c>
      <c r="Q241" s="3">
        <v>12</v>
      </c>
      <c r="R241" s="3">
        <v>3</v>
      </c>
      <c r="S241" s="3">
        <v>37</v>
      </c>
      <c r="T241" s="3">
        <v>177</v>
      </c>
      <c r="U241" s="3">
        <v>23</v>
      </c>
      <c r="V241" s="3">
        <v>417</v>
      </c>
      <c r="W241" s="3">
        <v>168</v>
      </c>
      <c r="X241" s="3">
        <v>12</v>
      </c>
      <c r="Y241" s="3">
        <v>3</v>
      </c>
      <c r="Z241" s="3">
        <v>37</v>
      </c>
      <c r="AA241" s="3">
        <v>174</v>
      </c>
      <c r="AB241" s="3">
        <v>23</v>
      </c>
      <c r="AC241" s="3">
        <v>232</v>
      </c>
      <c r="AD241" s="3">
        <v>120</v>
      </c>
      <c r="AE241" s="3">
        <v>109</v>
      </c>
      <c r="AF241" s="3">
        <v>161</v>
      </c>
      <c r="AG241" s="3">
        <v>73</v>
      </c>
      <c r="AH241" s="3">
        <v>0.51719999999999999</v>
      </c>
      <c r="AI241" s="3">
        <v>0.4698</v>
      </c>
      <c r="AJ241" s="3">
        <v>2.5171999999999999</v>
      </c>
      <c r="AK241" s="2" t="s">
        <v>1155</v>
      </c>
    </row>
    <row r="242" spans="1:37" x14ac:dyDescent="0.3">
      <c r="A242" s="2" t="s">
        <v>1145</v>
      </c>
      <c r="B242" s="2" t="s">
        <v>1714</v>
      </c>
      <c r="C242" s="2" t="s">
        <v>641</v>
      </c>
      <c r="D242" s="2" t="s">
        <v>2126</v>
      </c>
      <c r="E242" s="2" t="s">
        <v>1148</v>
      </c>
      <c r="F242" s="2" t="s">
        <v>2127</v>
      </c>
      <c r="G242" s="2" t="s">
        <v>2127</v>
      </c>
      <c r="H242" s="2" t="s">
        <v>1150</v>
      </c>
      <c r="I242" s="2" t="s">
        <v>1151</v>
      </c>
      <c r="J242" s="2" t="s">
        <v>1152</v>
      </c>
      <c r="K242" s="2">
        <v>1029098</v>
      </c>
      <c r="L242" s="2">
        <v>111714</v>
      </c>
      <c r="M242" s="2" t="s">
        <v>2128</v>
      </c>
      <c r="N242" s="2" t="s">
        <v>2129</v>
      </c>
      <c r="O242" s="3">
        <v>2659</v>
      </c>
      <c r="P242" s="3">
        <v>1437</v>
      </c>
      <c r="Q242" s="3">
        <v>120</v>
      </c>
      <c r="R242" s="3">
        <v>229</v>
      </c>
      <c r="S242" s="3">
        <v>397</v>
      </c>
      <c r="T242" s="3">
        <v>243</v>
      </c>
      <c r="U242" s="3">
        <v>233</v>
      </c>
      <c r="V242" s="3">
        <v>1872</v>
      </c>
      <c r="W242" s="3">
        <v>1126</v>
      </c>
      <c r="X242" s="3">
        <v>80</v>
      </c>
      <c r="Y242" s="3">
        <v>128</v>
      </c>
      <c r="Z242" s="3">
        <v>277</v>
      </c>
      <c r="AA242" s="3">
        <v>166</v>
      </c>
      <c r="AB242" s="3">
        <v>95</v>
      </c>
      <c r="AC242" s="3">
        <v>1016</v>
      </c>
      <c r="AD242" s="3">
        <v>402</v>
      </c>
      <c r="AE242" s="3">
        <v>595</v>
      </c>
      <c r="AF242" s="3">
        <v>479</v>
      </c>
      <c r="AG242" s="3">
        <v>464</v>
      </c>
      <c r="AH242" s="3">
        <v>0.3957</v>
      </c>
      <c r="AI242" s="3">
        <v>0.58560000000000001</v>
      </c>
      <c r="AJ242" s="3">
        <v>0.58560000000000001</v>
      </c>
      <c r="AK242" s="2" t="s">
        <v>1155</v>
      </c>
    </row>
    <row r="243" spans="1:37" x14ac:dyDescent="0.3">
      <c r="A243" s="2" t="s">
        <v>1145</v>
      </c>
      <c r="B243" s="2" t="s">
        <v>1771</v>
      </c>
      <c r="C243" s="2" t="s">
        <v>83</v>
      </c>
      <c r="D243" s="2" t="s">
        <v>2130</v>
      </c>
      <c r="E243" s="2" t="s">
        <v>1148</v>
      </c>
      <c r="F243" s="2" t="s">
        <v>2131</v>
      </c>
      <c r="G243" s="2" t="s">
        <v>2131</v>
      </c>
      <c r="H243" s="2" t="s">
        <v>1150</v>
      </c>
      <c r="I243" s="2" t="s">
        <v>1151</v>
      </c>
      <c r="J243" s="2" t="s">
        <v>1152</v>
      </c>
      <c r="K243" s="2">
        <v>4312496</v>
      </c>
      <c r="L243" s="2">
        <v>0</v>
      </c>
      <c r="M243" s="2" t="s">
        <v>2132</v>
      </c>
      <c r="N243" s="2" t="s">
        <v>2133</v>
      </c>
      <c r="O243" s="3">
        <v>1085</v>
      </c>
      <c r="P243" s="3">
        <v>836</v>
      </c>
      <c r="Q243" s="3">
        <v>3</v>
      </c>
      <c r="R243" s="3">
        <v>46</v>
      </c>
      <c r="S243" s="3">
        <v>48</v>
      </c>
      <c r="T243" s="3">
        <v>93</v>
      </c>
      <c r="U243" s="3">
        <v>59</v>
      </c>
      <c r="V243" s="3">
        <v>940</v>
      </c>
      <c r="W243" s="3">
        <v>742</v>
      </c>
      <c r="X243" s="3">
        <v>3</v>
      </c>
      <c r="Y243" s="3">
        <v>35</v>
      </c>
      <c r="Z243" s="3">
        <v>36</v>
      </c>
      <c r="AA243" s="3">
        <v>78</v>
      </c>
      <c r="AB243" s="3">
        <v>46</v>
      </c>
      <c r="AC243" s="3">
        <v>645</v>
      </c>
      <c r="AD243" s="3">
        <v>555</v>
      </c>
      <c r="AE243" s="3">
        <v>77</v>
      </c>
      <c r="AF243" s="3">
        <v>521</v>
      </c>
      <c r="AG243" s="3">
        <v>79</v>
      </c>
      <c r="AH243" s="3">
        <v>0.86050000000000004</v>
      </c>
      <c r="AI243" s="3">
        <v>0.11940000000000001</v>
      </c>
      <c r="AJ243" s="3">
        <v>2.8605</v>
      </c>
      <c r="AK243" s="2" t="s">
        <v>1155</v>
      </c>
    </row>
    <row r="244" spans="1:37" x14ac:dyDescent="0.3">
      <c r="A244" s="2" t="s">
        <v>1145</v>
      </c>
      <c r="B244" s="2" t="s">
        <v>1771</v>
      </c>
      <c r="C244" s="2" t="s">
        <v>95</v>
      </c>
      <c r="D244" s="2" t="s">
        <v>2134</v>
      </c>
      <c r="E244" s="2" t="s">
        <v>1148</v>
      </c>
      <c r="F244" s="2" t="s">
        <v>2135</v>
      </c>
      <c r="G244" s="2" t="s">
        <v>2135</v>
      </c>
      <c r="H244" s="2" t="s">
        <v>1150</v>
      </c>
      <c r="I244" s="2" t="s">
        <v>1151</v>
      </c>
      <c r="J244" s="2" t="s">
        <v>1152</v>
      </c>
      <c r="K244" s="2">
        <v>62286943</v>
      </c>
      <c r="L244" s="2">
        <v>3772373</v>
      </c>
      <c r="M244" s="2" t="s">
        <v>2136</v>
      </c>
      <c r="N244" s="2" t="s">
        <v>2137</v>
      </c>
      <c r="O244" s="3">
        <v>1258</v>
      </c>
      <c r="P244" s="3">
        <v>902</v>
      </c>
      <c r="Q244" s="3">
        <v>7</v>
      </c>
      <c r="R244" s="3">
        <v>45</v>
      </c>
      <c r="S244" s="3">
        <v>73</v>
      </c>
      <c r="T244" s="3">
        <v>155</v>
      </c>
      <c r="U244" s="3">
        <v>76</v>
      </c>
      <c r="V244" s="3">
        <v>986</v>
      </c>
      <c r="W244" s="3">
        <v>741</v>
      </c>
      <c r="X244" s="3">
        <v>5</v>
      </c>
      <c r="Y244" s="3">
        <v>31</v>
      </c>
      <c r="Z244" s="3">
        <v>49</v>
      </c>
      <c r="AA244" s="3">
        <v>120</v>
      </c>
      <c r="AB244" s="3">
        <v>40</v>
      </c>
      <c r="AC244" s="3">
        <v>684</v>
      </c>
      <c r="AD244" s="3">
        <v>427</v>
      </c>
      <c r="AE244" s="3">
        <v>245</v>
      </c>
      <c r="AF244" s="3">
        <v>480</v>
      </c>
      <c r="AG244" s="3">
        <v>174</v>
      </c>
      <c r="AH244" s="3">
        <v>0.62429999999999997</v>
      </c>
      <c r="AI244" s="3">
        <v>0.35820000000000002</v>
      </c>
      <c r="AJ244" s="3">
        <v>2.6242999999999999</v>
      </c>
      <c r="AK244" s="2" t="s">
        <v>1155</v>
      </c>
    </row>
    <row r="245" spans="1:37" x14ac:dyDescent="0.3">
      <c r="A245" s="2" t="s">
        <v>1145</v>
      </c>
      <c r="B245" s="2" t="s">
        <v>1146</v>
      </c>
      <c r="C245" s="2" t="s">
        <v>929</v>
      </c>
      <c r="D245" s="2" t="s">
        <v>2138</v>
      </c>
      <c r="E245" s="2" t="s">
        <v>1148</v>
      </c>
      <c r="F245" s="2" t="s">
        <v>2139</v>
      </c>
      <c r="G245" s="2" t="s">
        <v>2139</v>
      </c>
      <c r="H245" s="2" t="s">
        <v>1150</v>
      </c>
      <c r="I245" s="2" t="s">
        <v>1151</v>
      </c>
      <c r="J245" s="2" t="s">
        <v>1152</v>
      </c>
      <c r="K245" s="2">
        <v>7666060</v>
      </c>
      <c r="L245" s="2">
        <v>209501382</v>
      </c>
      <c r="M245" s="2" t="s">
        <v>2140</v>
      </c>
      <c r="N245" s="2" t="s">
        <v>2141</v>
      </c>
      <c r="O245" s="3">
        <v>115</v>
      </c>
      <c r="P245" s="3">
        <v>5</v>
      </c>
      <c r="Q245" s="3">
        <v>0</v>
      </c>
      <c r="R245" s="3">
        <v>0</v>
      </c>
      <c r="S245" s="3">
        <v>0</v>
      </c>
      <c r="T245" s="3">
        <v>106</v>
      </c>
      <c r="U245" s="3">
        <v>4</v>
      </c>
      <c r="V245" s="3">
        <v>68</v>
      </c>
      <c r="W245" s="3">
        <v>5</v>
      </c>
      <c r="X245" s="3">
        <v>0</v>
      </c>
      <c r="Y245" s="3">
        <v>0</v>
      </c>
      <c r="Z245" s="3">
        <v>0</v>
      </c>
      <c r="AA245" s="3">
        <v>62</v>
      </c>
      <c r="AB245" s="3">
        <v>1</v>
      </c>
      <c r="AC245" s="3">
        <v>33</v>
      </c>
      <c r="AD245" s="3">
        <v>28</v>
      </c>
      <c r="AE245" s="3">
        <v>5</v>
      </c>
      <c r="AF245" s="3">
        <v>24</v>
      </c>
      <c r="AG245" s="3">
        <v>5</v>
      </c>
      <c r="AH245" s="3">
        <v>0.84850000000000003</v>
      </c>
      <c r="AI245" s="3">
        <v>0.1515</v>
      </c>
      <c r="AJ245" s="3">
        <v>2.8485</v>
      </c>
      <c r="AK245" s="2" t="s">
        <v>1155</v>
      </c>
    </row>
    <row r="246" spans="1:37" x14ac:dyDescent="0.3">
      <c r="A246" s="2" t="s">
        <v>1145</v>
      </c>
      <c r="B246" s="2" t="s">
        <v>1714</v>
      </c>
      <c r="C246" s="2" t="s">
        <v>609</v>
      </c>
      <c r="D246" s="2" t="s">
        <v>2142</v>
      </c>
      <c r="E246" s="2" t="s">
        <v>1148</v>
      </c>
      <c r="F246" s="2" t="s">
        <v>2143</v>
      </c>
      <c r="G246" s="2" t="s">
        <v>2143</v>
      </c>
      <c r="H246" s="2" t="s">
        <v>1150</v>
      </c>
      <c r="I246" s="2" t="s">
        <v>1151</v>
      </c>
      <c r="J246" s="2" t="s">
        <v>1152</v>
      </c>
      <c r="K246" s="2">
        <v>2330145</v>
      </c>
      <c r="L246" s="2">
        <v>812250</v>
      </c>
      <c r="M246" s="2" t="s">
        <v>2144</v>
      </c>
      <c r="N246" s="2" t="s">
        <v>2145</v>
      </c>
      <c r="O246" s="3">
        <v>2240</v>
      </c>
      <c r="P246" s="3">
        <v>1536</v>
      </c>
      <c r="Q246" s="3">
        <v>64</v>
      </c>
      <c r="R246" s="3">
        <v>145</v>
      </c>
      <c r="S246" s="3">
        <v>203</v>
      </c>
      <c r="T246" s="3">
        <v>163</v>
      </c>
      <c r="U246" s="3">
        <v>129</v>
      </c>
      <c r="V246" s="3">
        <v>1844</v>
      </c>
      <c r="W246" s="3">
        <v>1327</v>
      </c>
      <c r="X246" s="3">
        <v>55</v>
      </c>
      <c r="Y246" s="3">
        <v>96</v>
      </c>
      <c r="Z246" s="3">
        <v>166</v>
      </c>
      <c r="AA246" s="3">
        <v>114</v>
      </c>
      <c r="AB246" s="3">
        <v>86</v>
      </c>
      <c r="AC246" s="3">
        <v>1034</v>
      </c>
      <c r="AD246" s="3">
        <v>449</v>
      </c>
      <c r="AE246" s="3">
        <v>574</v>
      </c>
      <c r="AF246" s="3">
        <v>506</v>
      </c>
      <c r="AG246" s="3">
        <v>477</v>
      </c>
      <c r="AH246" s="3">
        <v>0.43419999999999997</v>
      </c>
      <c r="AI246" s="3">
        <v>0.55510000000000004</v>
      </c>
      <c r="AJ246" s="3">
        <v>0.55510000000000004</v>
      </c>
      <c r="AK246" s="2" t="s">
        <v>1155</v>
      </c>
    </row>
    <row r="247" spans="1:37" x14ac:dyDescent="0.3">
      <c r="A247" s="2" t="s">
        <v>1145</v>
      </c>
      <c r="B247" s="2" t="s">
        <v>1714</v>
      </c>
      <c r="C247" s="2" t="s">
        <v>607</v>
      </c>
      <c r="D247" s="2" t="s">
        <v>2146</v>
      </c>
      <c r="E247" s="2" t="s">
        <v>1148</v>
      </c>
      <c r="F247" s="2" t="s">
        <v>2147</v>
      </c>
      <c r="G247" s="2" t="s">
        <v>2147</v>
      </c>
      <c r="H247" s="2" t="s">
        <v>1150</v>
      </c>
      <c r="I247" s="2" t="s">
        <v>1151</v>
      </c>
      <c r="J247" s="2" t="s">
        <v>1152</v>
      </c>
      <c r="K247" s="2">
        <v>779397</v>
      </c>
      <c r="L247" s="2">
        <v>0</v>
      </c>
      <c r="M247" s="2" t="s">
        <v>2148</v>
      </c>
      <c r="N247" s="2" t="s">
        <v>2149</v>
      </c>
      <c r="O247" s="3">
        <v>2336</v>
      </c>
      <c r="P247" s="3">
        <v>1372</v>
      </c>
      <c r="Q247" s="3">
        <v>71</v>
      </c>
      <c r="R247" s="3">
        <v>223</v>
      </c>
      <c r="S247" s="3">
        <v>390</v>
      </c>
      <c r="T247" s="3">
        <v>148</v>
      </c>
      <c r="U247" s="3">
        <v>132</v>
      </c>
      <c r="V247" s="3">
        <v>1801</v>
      </c>
      <c r="W247" s="3">
        <v>1138</v>
      </c>
      <c r="X247" s="3">
        <v>50</v>
      </c>
      <c r="Y247" s="3">
        <v>149</v>
      </c>
      <c r="Z247" s="3">
        <v>296</v>
      </c>
      <c r="AA247" s="3">
        <v>107</v>
      </c>
      <c r="AB247" s="3">
        <v>61</v>
      </c>
      <c r="AC247" s="3">
        <v>1285</v>
      </c>
      <c r="AD247" s="3">
        <v>630</v>
      </c>
      <c r="AE247" s="3">
        <v>634</v>
      </c>
      <c r="AF247" s="3">
        <v>724</v>
      </c>
      <c r="AG247" s="3">
        <v>523</v>
      </c>
      <c r="AH247" s="3">
        <v>0.49030000000000001</v>
      </c>
      <c r="AI247" s="3">
        <v>0.49340000000000001</v>
      </c>
      <c r="AJ247" s="3">
        <v>0.49340000000000001</v>
      </c>
      <c r="AK247" s="2" t="s">
        <v>1155</v>
      </c>
    </row>
    <row r="248" spans="1:37" x14ac:dyDescent="0.3">
      <c r="A248" s="2" t="s">
        <v>1145</v>
      </c>
      <c r="B248" s="2" t="s">
        <v>1714</v>
      </c>
      <c r="C248" s="2" t="s">
        <v>508</v>
      </c>
      <c r="D248" s="2" t="s">
        <v>2150</v>
      </c>
      <c r="E248" s="2" t="s">
        <v>1148</v>
      </c>
      <c r="F248" s="2" t="s">
        <v>2151</v>
      </c>
      <c r="G248" s="2" t="s">
        <v>2151</v>
      </c>
      <c r="H248" s="2" t="s">
        <v>1150</v>
      </c>
      <c r="I248" s="2" t="s">
        <v>1151</v>
      </c>
      <c r="J248" s="2" t="s">
        <v>1152</v>
      </c>
      <c r="K248" s="2">
        <v>1206683</v>
      </c>
      <c r="L248" s="2">
        <v>0</v>
      </c>
      <c r="M248" s="2" t="s">
        <v>2152</v>
      </c>
      <c r="N248" s="2" t="s">
        <v>2153</v>
      </c>
      <c r="O248" s="3">
        <v>4090</v>
      </c>
      <c r="P248" s="3">
        <v>863</v>
      </c>
      <c r="Q248" s="3">
        <v>517</v>
      </c>
      <c r="R248" s="3">
        <v>558</v>
      </c>
      <c r="S248" s="3">
        <v>1262</v>
      </c>
      <c r="T248" s="3">
        <v>542</v>
      </c>
      <c r="U248" s="3">
        <v>348</v>
      </c>
      <c r="V248" s="3">
        <v>2590</v>
      </c>
      <c r="W248" s="3">
        <v>729</v>
      </c>
      <c r="X248" s="3">
        <v>352</v>
      </c>
      <c r="Y248" s="3">
        <v>317</v>
      </c>
      <c r="Z248" s="3">
        <v>644</v>
      </c>
      <c r="AA248" s="3">
        <v>380</v>
      </c>
      <c r="AB248" s="3">
        <v>168</v>
      </c>
      <c r="AC248" s="3">
        <v>820</v>
      </c>
      <c r="AD248" s="3">
        <v>417</v>
      </c>
      <c r="AE248" s="3">
        <v>387</v>
      </c>
      <c r="AF248" s="3">
        <v>465</v>
      </c>
      <c r="AG248" s="3">
        <v>290</v>
      </c>
      <c r="AH248" s="3">
        <v>0.50849999999999995</v>
      </c>
      <c r="AI248" s="3">
        <v>0.47199999999999998</v>
      </c>
      <c r="AJ248" s="3">
        <v>2.5085000000000002</v>
      </c>
      <c r="AK248" s="2" t="s">
        <v>1155</v>
      </c>
    </row>
    <row r="249" spans="1:37" x14ac:dyDescent="0.3">
      <c r="A249" s="2" t="s">
        <v>1145</v>
      </c>
      <c r="B249" s="2" t="s">
        <v>1714</v>
      </c>
      <c r="C249" s="2" t="s">
        <v>510</v>
      </c>
      <c r="D249" s="2" t="s">
        <v>2154</v>
      </c>
      <c r="E249" s="2" t="s">
        <v>1148</v>
      </c>
      <c r="F249" s="2" t="s">
        <v>2155</v>
      </c>
      <c r="G249" s="2" t="s">
        <v>2155</v>
      </c>
      <c r="H249" s="2" t="s">
        <v>1150</v>
      </c>
      <c r="I249" s="2" t="s">
        <v>1151</v>
      </c>
      <c r="J249" s="2" t="s">
        <v>1152</v>
      </c>
      <c r="K249" s="2">
        <v>1113933</v>
      </c>
      <c r="L249" s="2">
        <v>0</v>
      </c>
      <c r="M249" s="2" t="s">
        <v>2156</v>
      </c>
      <c r="N249" s="2" t="s">
        <v>2157</v>
      </c>
      <c r="O249" s="3">
        <v>3324</v>
      </c>
      <c r="P249" s="3">
        <v>1067</v>
      </c>
      <c r="Q249" s="3">
        <v>293</v>
      </c>
      <c r="R249" s="3">
        <v>454</v>
      </c>
      <c r="S249" s="3">
        <v>848</v>
      </c>
      <c r="T249" s="3">
        <v>358</v>
      </c>
      <c r="U249" s="3">
        <v>304</v>
      </c>
      <c r="V249" s="3">
        <v>2145</v>
      </c>
      <c r="W249" s="3">
        <v>883</v>
      </c>
      <c r="X249" s="3">
        <v>193</v>
      </c>
      <c r="Y249" s="3">
        <v>260</v>
      </c>
      <c r="Z249" s="3">
        <v>445</v>
      </c>
      <c r="AA249" s="3">
        <v>241</v>
      </c>
      <c r="AB249" s="3">
        <v>123</v>
      </c>
      <c r="AC249" s="3">
        <v>993</v>
      </c>
      <c r="AD249" s="3">
        <v>481</v>
      </c>
      <c r="AE249" s="3">
        <v>497</v>
      </c>
      <c r="AF249" s="3">
        <v>539</v>
      </c>
      <c r="AG249" s="3">
        <v>396</v>
      </c>
      <c r="AH249" s="3">
        <v>0.4844</v>
      </c>
      <c r="AI249" s="3">
        <v>0.50049999999999994</v>
      </c>
      <c r="AJ249" s="3">
        <v>0.50049999999999994</v>
      </c>
      <c r="AK249" s="2" t="s">
        <v>1155</v>
      </c>
    </row>
    <row r="250" spans="1:37" x14ac:dyDescent="0.3">
      <c r="A250" s="2" t="s">
        <v>1145</v>
      </c>
      <c r="B250" s="2" t="s">
        <v>1714</v>
      </c>
      <c r="C250" s="2" t="s">
        <v>506</v>
      </c>
      <c r="D250" s="2" t="s">
        <v>2158</v>
      </c>
      <c r="E250" s="2" t="s">
        <v>1148</v>
      </c>
      <c r="F250" s="2" t="s">
        <v>2159</v>
      </c>
      <c r="G250" s="2" t="s">
        <v>2159</v>
      </c>
      <c r="H250" s="2" t="s">
        <v>1150</v>
      </c>
      <c r="I250" s="2" t="s">
        <v>1151</v>
      </c>
      <c r="J250" s="2" t="s">
        <v>1152</v>
      </c>
      <c r="K250" s="2">
        <v>479034</v>
      </c>
      <c r="L250" s="2">
        <v>0</v>
      </c>
      <c r="M250" s="2" t="s">
        <v>2160</v>
      </c>
      <c r="N250" s="2" t="s">
        <v>2161</v>
      </c>
      <c r="O250" s="3">
        <v>3293</v>
      </c>
      <c r="P250" s="3">
        <v>860</v>
      </c>
      <c r="Q250" s="3">
        <v>446</v>
      </c>
      <c r="R250" s="3">
        <v>341</v>
      </c>
      <c r="S250" s="3">
        <v>759</v>
      </c>
      <c r="T250" s="3">
        <v>499</v>
      </c>
      <c r="U250" s="3">
        <v>388</v>
      </c>
      <c r="V250" s="3">
        <v>2139</v>
      </c>
      <c r="W250" s="3">
        <v>713</v>
      </c>
      <c r="X250" s="3">
        <v>297</v>
      </c>
      <c r="Y250" s="3">
        <v>213</v>
      </c>
      <c r="Z250" s="3">
        <v>402</v>
      </c>
      <c r="AA250" s="3">
        <v>357</v>
      </c>
      <c r="AB250" s="3">
        <v>157</v>
      </c>
      <c r="AC250" s="3">
        <v>848</v>
      </c>
      <c r="AD250" s="3">
        <v>463</v>
      </c>
      <c r="AE250" s="3">
        <v>364</v>
      </c>
      <c r="AF250" s="3">
        <v>467</v>
      </c>
      <c r="AG250" s="3">
        <v>309</v>
      </c>
      <c r="AH250" s="3">
        <v>0.54600000000000004</v>
      </c>
      <c r="AI250" s="3">
        <v>0.42920000000000003</v>
      </c>
      <c r="AJ250" s="3">
        <v>2.5459999999999998</v>
      </c>
      <c r="AK250" s="2" t="s">
        <v>1155</v>
      </c>
    </row>
    <row r="251" spans="1:37" x14ac:dyDescent="0.3">
      <c r="A251" s="2" t="s">
        <v>1145</v>
      </c>
      <c r="B251" s="2" t="s">
        <v>1714</v>
      </c>
      <c r="C251" s="2" t="s">
        <v>480</v>
      </c>
      <c r="D251" s="2" t="s">
        <v>2162</v>
      </c>
      <c r="E251" s="2" t="s">
        <v>1148</v>
      </c>
      <c r="F251" s="2" t="s">
        <v>2163</v>
      </c>
      <c r="G251" s="2" t="s">
        <v>2163</v>
      </c>
      <c r="H251" s="2" t="s">
        <v>1150</v>
      </c>
      <c r="I251" s="2" t="s">
        <v>1151</v>
      </c>
      <c r="J251" s="2" t="s">
        <v>1152</v>
      </c>
      <c r="K251" s="2">
        <v>123096560</v>
      </c>
      <c r="L251" s="2">
        <v>66809112</v>
      </c>
      <c r="M251" s="2" t="s">
        <v>2164</v>
      </c>
      <c r="N251" s="2" t="s">
        <v>2165</v>
      </c>
      <c r="O251" s="3">
        <v>7994</v>
      </c>
      <c r="P251" s="3">
        <v>5361</v>
      </c>
      <c r="Q251" s="3">
        <v>929</v>
      </c>
      <c r="R251" s="3">
        <v>1060</v>
      </c>
      <c r="S251" s="3">
        <v>199</v>
      </c>
      <c r="T251" s="3">
        <v>93</v>
      </c>
      <c r="U251" s="3">
        <v>352</v>
      </c>
      <c r="V251" s="3">
        <v>5372</v>
      </c>
      <c r="W251" s="3">
        <v>3766</v>
      </c>
      <c r="X251" s="3">
        <v>621</v>
      </c>
      <c r="Y251" s="3">
        <v>632</v>
      </c>
      <c r="Z251" s="3">
        <v>147</v>
      </c>
      <c r="AA251" s="3">
        <v>52</v>
      </c>
      <c r="AB251" s="3">
        <v>154</v>
      </c>
      <c r="AC251" s="3">
        <v>864</v>
      </c>
      <c r="AD251" s="3">
        <v>302</v>
      </c>
      <c r="AE251" s="3">
        <v>550</v>
      </c>
      <c r="AF251" s="3">
        <v>453</v>
      </c>
      <c r="AG251" s="3">
        <v>269</v>
      </c>
      <c r="AH251" s="3">
        <v>0.34949999999999998</v>
      </c>
      <c r="AI251" s="3">
        <v>0.63660000000000005</v>
      </c>
      <c r="AJ251" s="3">
        <v>0.63660000000000005</v>
      </c>
      <c r="AK251" s="2" t="s">
        <v>1155</v>
      </c>
    </row>
    <row r="252" spans="1:37" x14ac:dyDescent="0.3">
      <c r="A252" s="2" t="s">
        <v>1145</v>
      </c>
      <c r="B252" s="2" t="s">
        <v>1714</v>
      </c>
      <c r="C252" s="2" t="s">
        <v>556</v>
      </c>
      <c r="D252" s="2" t="s">
        <v>2166</v>
      </c>
      <c r="E252" s="2" t="s">
        <v>1148</v>
      </c>
      <c r="F252" s="2" t="s">
        <v>1350</v>
      </c>
      <c r="G252" s="2" t="s">
        <v>1350</v>
      </c>
      <c r="H252" s="2" t="s">
        <v>1150</v>
      </c>
      <c r="I252" s="2" t="s">
        <v>1151</v>
      </c>
      <c r="J252" s="2" t="s">
        <v>1152</v>
      </c>
      <c r="K252" s="2">
        <v>3801778</v>
      </c>
      <c r="L252" s="2">
        <v>0</v>
      </c>
      <c r="M252" s="2" t="s">
        <v>2167</v>
      </c>
      <c r="N252" s="2" t="s">
        <v>2168</v>
      </c>
      <c r="O252" s="3">
        <v>3860</v>
      </c>
      <c r="P252" s="3">
        <v>1387</v>
      </c>
      <c r="Q252" s="3">
        <v>470</v>
      </c>
      <c r="R252" s="3">
        <v>358</v>
      </c>
      <c r="S252" s="3">
        <v>463</v>
      </c>
      <c r="T252" s="3">
        <v>843</v>
      </c>
      <c r="U252" s="3">
        <v>339</v>
      </c>
      <c r="V252" s="3">
        <v>3061</v>
      </c>
      <c r="W252" s="3">
        <v>1248</v>
      </c>
      <c r="X252" s="3">
        <v>365</v>
      </c>
      <c r="Y252" s="3">
        <v>245</v>
      </c>
      <c r="Z252" s="3">
        <v>280</v>
      </c>
      <c r="AA252" s="3">
        <v>730</v>
      </c>
      <c r="AB252" s="3">
        <v>193</v>
      </c>
      <c r="AC252" s="3">
        <v>843</v>
      </c>
      <c r="AD252" s="3">
        <v>503</v>
      </c>
      <c r="AE252" s="3">
        <v>319</v>
      </c>
      <c r="AF252" s="3">
        <v>533</v>
      </c>
      <c r="AG252" s="3">
        <v>258</v>
      </c>
      <c r="AH252" s="3">
        <v>0.59670000000000001</v>
      </c>
      <c r="AI252" s="3">
        <v>0.37840000000000001</v>
      </c>
      <c r="AJ252" s="3">
        <v>2.5966999999999998</v>
      </c>
      <c r="AK252" s="2" t="s">
        <v>1155</v>
      </c>
    </row>
    <row r="253" spans="1:37" x14ac:dyDescent="0.3">
      <c r="A253" s="2" t="s">
        <v>1145</v>
      </c>
      <c r="B253" s="2" t="s">
        <v>1714</v>
      </c>
      <c r="C253" s="2" t="s">
        <v>476</v>
      </c>
      <c r="D253" s="2" t="s">
        <v>2169</v>
      </c>
      <c r="E253" s="2" t="s">
        <v>1148</v>
      </c>
      <c r="F253" s="2" t="s">
        <v>2170</v>
      </c>
      <c r="G253" s="2" t="s">
        <v>2170</v>
      </c>
      <c r="H253" s="2" t="s">
        <v>1150</v>
      </c>
      <c r="I253" s="2" t="s">
        <v>1151</v>
      </c>
      <c r="J253" s="2" t="s">
        <v>1152</v>
      </c>
      <c r="K253" s="2">
        <v>52792550</v>
      </c>
      <c r="L253" s="2">
        <v>23937873</v>
      </c>
      <c r="M253" s="2" t="s">
        <v>2171</v>
      </c>
      <c r="N253" s="2" t="s">
        <v>2172</v>
      </c>
      <c r="O253" s="3">
        <v>5937</v>
      </c>
      <c r="P253" s="3">
        <v>4272</v>
      </c>
      <c r="Q253" s="3">
        <v>531</v>
      </c>
      <c r="R253" s="3">
        <v>663</v>
      </c>
      <c r="S253" s="3">
        <v>152</v>
      </c>
      <c r="T253" s="3">
        <v>40</v>
      </c>
      <c r="U253" s="3">
        <v>279</v>
      </c>
      <c r="V253" s="3">
        <v>3557</v>
      </c>
      <c r="W253" s="3">
        <v>2650</v>
      </c>
      <c r="X253" s="3">
        <v>329</v>
      </c>
      <c r="Y253" s="3">
        <v>340</v>
      </c>
      <c r="Z253" s="3">
        <v>112</v>
      </c>
      <c r="AA253" s="3">
        <v>25</v>
      </c>
      <c r="AB253" s="3">
        <v>101</v>
      </c>
      <c r="AC253" s="3">
        <v>2773</v>
      </c>
      <c r="AD253" s="3">
        <v>809</v>
      </c>
      <c r="AE253" s="3">
        <v>1938</v>
      </c>
      <c r="AF253" s="3">
        <v>1393</v>
      </c>
      <c r="AG253" s="3">
        <v>905</v>
      </c>
      <c r="AH253" s="3">
        <v>0.29170000000000001</v>
      </c>
      <c r="AI253" s="3">
        <v>0.69889999999999997</v>
      </c>
      <c r="AJ253" s="3">
        <v>0.69889999999999997</v>
      </c>
      <c r="AK253" s="2" t="s">
        <v>1155</v>
      </c>
    </row>
    <row r="254" spans="1:37" x14ac:dyDescent="0.3">
      <c r="A254" s="2" t="s">
        <v>1145</v>
      </c>
      <c r="B254" s="2" t="s">
        <v>1714</v>
      </c>
      <c r="C254" s="2" t="s">
        <v>645</v>
      </c>
      <c r="D254" s="2" t="s">
        <v>2173</v>
      </c>
      <c r="E254" s="2" t="s">
        <v>1148</v>
      </c>
      <c r="F254" s="2" t="s">
        <v>2174</v>
      </c>
      <c r="G254" s="2" t="s">
        <v>2174</v>
      </c>
      <c r="H254" s="2" t="s">
        <v>1150</v>
      </c>
      <c r="I254" s="2" t="s">
        <v>1151</v>
      </c>
      <c r="J254" s="2" t="s">
        <v>1152</v>
      </c>
      <c r="K254" s="2">
        <v>5787567</v>
      </c>
      <c r="L254" s="2">
        <v>36126282</v>
      </c>
      <c r="M254" s="2" t="s">
        <v>2175</v>
      </c>
      <c r="N254" s="2" t="s">
        <v>2176</v>
      </c>
      <c r="O254" s="3">
        <v>2189</v>
      </c>
      <c r="P254" s="3">
        <v>1817</v>
      </c>
      <c r="Q254" s="3">
        <v>45</v>
      </c>
      <c r="R254" s="3">
        <v>94</v>
      </c>
      <c r="S254" s="3">
        <v>67</v>
      </c>
      <c r="T254" s="3">
        <v>80</v>
      </c>
      <c r="U254" s="3">
        <v>86</v>
      </c>
      <c r="V254" s="3">
        <v>1630</v>
      </c>
      <c r="W254" s="3">
        <v>1405</v>
      </c>
      <c r="X254" s="3">
        <v>31</v>
      </c>
      <c r="Y254" s="3">
        <v>45</v>
      </c>
      <c r="Z254" s="3">
        <v>50</v>
      </c>
      <c r="AA254" s="3">
        <v>54</v>
      </c>
      <c r="AB254" s="3">
        <v>45</v>
      </c>
      <c r="AC254" s="3">
        <v>1588</v>
      </c>
      <c r="AD254" s="3">
        <v>610</v>
      </c>
      <c r="AE254" s="3">
        <v>959</v>
      </c>
      <c r="AF254" s="3">
        <v>629</v>
      </c>
      <c r="AG254" s="3">
        <v>860</v>
      </c>
      <c r="AH254" s="3">
        <v>0.3841</v>
      </c>
      <c r="AI254" s="3">
        <v>0.60389999999999999</v>
      </c>
      <c r="AJ254" s="3">
        <v>0.60389999999999999</v>
      </c>
      <c r="AK254" s="2" t="s">
        <v>1155</v>
      </c>
    </row>
    <row r="255" spans="1:37" x14ac:dyDescent="0.3">
      <c r="A255" s="2" t="s">
        <v>1145</v>
      </c>
      <c r="B255" s="2" t="s">
        <v>2177</v>
      </c>
      <c r="C255" s="2" t="s">
        <v>850</v>
      </c>
      <c r="D255" s="2" t="s">
        <v>2178</v>
      </c>
      <c r="E255" s="2" t="s">
        <v>1148</v>
      </c>
      <c r="F255" s="2" t="s">
        <v>2179</v>
      </c>
      <c r="G255" s="2" t="s">
        <v>2179</v>
      </c>
      <c r="H255" s="2" t="s">
        <v>1150</v>
      </c>
      <c r="I255" s="2" t="s">
        <v>1151</v>
      </c>
      <c r="J255" s="2" t="s">
        <v>1152</v>
      </c>
      <c r="K255" s="2">
        <v>491528697</v>
      </c>
      <c r="L255" s="2">
        <v>539984159</v>
      </c>
      <c r="M255" s="2" t="s">
        <v>2180</v>
      </c>
      <c r="N255" s="2" t="s">
        <v>2181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9</v>
      </c>
      <c r="AK255" s="2" t="s">
        <v>1155</v>
      </c>
    </row>
    <row r="256" spans="1:37" x14ac:dyDescent="0.3">
      <c r="A256" s="2" t="s">
        <v>1145</v>
      </c>
      <c r="B256" s="2" t="s">
        <v>2177</v>
      </c>
      <c r="C256" s="2" t="s">
        <v>852</v>
      </c>
      <c r="D256" s="2" t="s">
        <v>2182</v>
      </c>
      <c r="E256" s="2" t="s">
        <v>1148</v>
      </c>
      <c r="F256" s="2" t="s">
        <v>2183</v>
      </c>
      <c r="G256" s="2" t="s">
        <v>2183</v>
      </c>
      <c r="H256" s="2" t="s">
        <v>1150</v>
      </c>
      <c r="I256" s="2" t="s">
        <v>1151</v>
      </c>
      <c r="J256" s="2" t="s">
        <v>1152</v>
      </c>
      <c r="K256" s="2">
        <v>5636817483</v>
      </c>
      <c r="L256" s="2">
        <v>7532270569</v>
      </c>
      <c r="M256" s="2" t="s">
        <v>2184</v>
      </c>
      <c r="N256" s="2" t="s">
        <v>2185</v>
      </c>
      <c r="O256" s="3">
        <v>1033</v>
      </c>
      <c r="P256" s="3">
        <v>151</v>
      </c>
      <c r="Q256" s="3">
        <v>24</v>
      </c>
      <c r="R256" s="3">
        <v>61</v>
      </c>
      <c r="S256" s="3">
        <v>338</v>
      </c>
      <c r="T256" s="3">
        <v>413</v>
      </c>
      <c r="U256" s="3">
        <v>46</v>
      </c>
      <c r="V256" s="3">
        <v>861</v>
      </c>
      <c r="W256" s="3">
        <v>130</v>
      </c>
      <c r="X256" s="3">
        <v>23</v>
      </c>
      <c r="Y256" s="3">
        <v>48</v>
      </c>
      <c r="Z256" s="3">
        <v>323</v>
      </c>
      <c r="AA256" s="3">
        <v>309</v>
      </c>
      <c r="AB256" s="3">
        <v>28</v>
      </c>
      <c r="AC256" s="3">
        <v>252</v>
      </c>
      <c r="AD256" s="3">
        <v>66</v>
      </c>
      <c r="AE256" s="3">
        <v>179</v>
      </c>
      <c r="AF256" s="3">
        <v>80</v>
      </c>
      <c r="AG256" s="3">
        <v>156</v>
      </c>
      <c r="AH256" s="3">
        <v>0.26190000000000002</v>
      </c>
      <c r="AI256" s="3">
        <v>0.71030000000000004</v>
      </c>
      <c r="AJ256" s="3">
        <v>0.71030000000000004</v>
      </c>
      <c r="AK256" s="2" t="s">
        <v>1155</v>
      </c>
    </row>
    <row r="257" spans="1:37" x14ac:dyDescent="0.3">
      <c r="A257" s="2" t="s">
        <v>1145</v>
      </c>
      <c r="B257" s="2" t="s">
        <v>2177</v>
      </c>
      <c r="C257" s="2" t="s">
        <v>837</v>
      </c>
      <c r="D257" s="2" t="s">
        <v>2186</v>
      </c>
      <c r="E257" s="2" t="s">
        <v>1148</v>
      </c>
      <c r="F257" s="2" t="s">
        <v>2187</v>
      </c>
      <c r="G257" s="2" t="s">
        <v>2187</v>
      </c>
      <c r="H257" s="2" t="s">
        <v>1150</v>
      </c>
      <c r="I257" s="2" t="s">
        <v>1151</v>
      </c>
      <c r="J257" s="2" t="s">
        <v>1152</v>
      </c>
      <c r="K257" s="2">
        <v>5846417790</v>
      </c>
      <c r="L257" s="2">
        <v>5323026038</v>
      </c>
      <c r="M257" s="2" t="s">
        <v>2188</v>
      </c>
      <c r="N257" s="2" t="s">
        <v>2189</v>
      </c>
      <c r="O257" s="3">
        <v>938</v>
      </c>
      <c r="P257" s="3">
        <v>95</v>
      </c>
      <c r="Q257" s="3">
        <v>8</v>
      </c>
      <c r="R257" s="3">
        <v>105</v>
      </c>
      <c r="S257" s="3">
        <v>339</v>
      </c>
      <c r="T257" s="3">
        <v>360</v>
      </c>
      <c r="U257" s="3">
        <v>31</v>
      </c>
      <c r="V257" s="3">
        <v>787</v>
      </c>
      <c r="W257" s="3">
        <v>84</v>
      </c>
      <c r="X257" s="3">
        <v>8</v>
      </c>
      <c r="Y257" s="3">
        <v>97</v>
      </c>
      <c r="Z257" s="3">
        <v>335</v>
      </c>
      <c r="AA257" s="3">
        <v>242</v>
      </c>
      <c r="AB257" s="3">
        <v>21</v>
      </c>
      <c r="AC257" s="3">
        <v>199</v>
      </c>
      <c r="AD257" s="3">
        <v>48</v>
      </c>
      <c r="AE257" s="3">
        <v>144</v>
      </c>
      <c r="AF257" s="3">
        <v>63</v>
      </c>
      <c r="AG257" s="3">
        <v>123</v>
      </c>
      <c r="AH257" s="3">
        <v>0.2412</v>
      </c>
      <c r="AI257" s="3">
        <v>0.72360000000000002</v>
      </c>
      <c r="AJ257" s="3">
        <v>0.72360000000000002</v>
      </c>
      <c r="AK257" s="2" t="s">
        <v>1155</v>
      </c>
    </row>
    <row r="258" spans="1:37" x14ac:dyDescent="0.3">
      <c r="A258" s="2" t="s">
        <v>1145</v>
      </c>
      <c r="B258" s="2" t="s">
        <v>2177</v>
      </c>
      <c r="C258" s="2" t="s">
        <v>830</v>
      </c>
      <c r="D258" s="2" t="s">
        <v>2190</v>
      </c>
      <c r="E258" s="2" t="s">
        <v>1148</v>
      </c>
      <c r="F258" s="2" t="s">
        <v>2191</v>
      </c>
      <c r="G258" s="2" t="s">
        <v>2191</v>
      </c>
      <c r="H258" s="2" t="s">
        <v>1150</v>
      </c>
      <c r="I258" s="2" t="s">
        <v>1151</v>
      </c>
      <c r="J258" s="2" t="s">
        <v>1152</v>
      </c>
      <c r="K258" s="2">
        <v>5434804146</v>
      </c>
      <c r="L258" s="2">
        <v>5250280446</v>
      </c>
      <c r="M258" s="2" t="s">
        <v>2192</v>
      </c>
      <c r="N258" s="2" t="s">
        <v>2193</v>
      </c>
      <c r="O258" s="3">
        <v>143</v>
      </c>
      <c r="P258" s="3">
        <v>85</v>
      </c>
      <c r="Q258" s="3">
        <v>2</v>
      </c>
      <c r="R258" s="3">
        <v>5</v>
      </c>
      <c r="S258" s="3">
        <v>3</v>
      </c>
      <c r="T258" s="3">
        <v>40</v>
      </c>
      <c r="U258" s="3">
        <v>8</v>
      </c>
      <c r="V258" s="3">
        <v>112</v>
      </c>
      <c r="W258" s="3">
        <v>70</v>
      </c>
      <c r="X258" s="3">
        <v>2</v>
      </c>
      <c r="Y258" s="3">
        <v>2</v>
      </c>
      <c r="Z258" s="3">
        <v>3</v>
      </c>
      <c r="AA258" s="3">
        <v>29</v>
      </c>
      <c r="AB258" s="3">
        <v>6</v>
      </c>
      <c r="AC258" s="3">
        <v>43</v>
      </c>
      <c r="AD258" s="3">
        <v>12</v>
      </c>
      <c r="AE258" s="3">
        <v>29</v>
      </c>
      <c r="AF258" s="3">
        <v>16</v>
      </c>
      <c r="AG258" s="3">
        <v>26</v>
      </c>
      <c r="AH258" s="3">
        <v>0.27910000000000001</v>
      </c>
      <c r="AI258" s="3">
        <v>0.6744</v>
      </c>
      <c r="AJ258" s="3">
        <v>0.6744</v>
      </c>
      <c r="AK258" s="2" t="s">
        <v>1155</v>
      </c>
    </row>
    <row r="259" spans="1:37" x14ac:dyDescent="0.3">
      <c r="A259" s="2" t="s">
        <v>1145</v>
      </c>
      <c r="B259" s="2" t="s">
        <v>2177</v>
      </c>
      <c r="C259" s="2" t="s">
        <v>815</v>
      </c>
      <c r="D259" s="2" t="s">
        <v>2194</v>
      </c>
      <c r="E259" s="2" t="s">
        <v>1148</v>
      </c>
      <c r="F259" s="2" t="s">
        <v>2195</v>
      </c>
      <c r="G259" s="2" t="s">
        <v>2195</v>
      </c>
      <c r="H259" s="2" t="s">
        <v>1150</v>
      </c>
      <c r="I259" s="2" t="s">
        <v>1151</v>
      </c>
      <c r="J259" s="2" t="s">
        <v>1152</v>
      </c>
      <c r="K259" s="2">
        <v>673384171</v>
      </c>
      <c r="L259" s="2">
        <v>2146904623</v>
      </c>
      <c r="M259" s="2" t="s">
        <v>2196</v>
      </c>
      <c r="N259" s="2" t="s">
        <v>2197</v>
      </c>
      <c r="O259" s="3">
        <v>1027</v>
      </c>
      <c r="P259" s="3">
        <v>94</v>
      </c>
      <c r="Q259" s="3">
        <v>178</v>
      </c>
      <c r="R259" s="3">
        <v>214</v>
      </c>
      <c r="S259" s="3">
        <v>452</v>
      </c>
      <c r="T259" s="3">
        <v>56</v>
      </c>
      <c r="U259" s="3">
        <v>33</v>
      </c>
      <c r="V259" s="3">
        <v>1010</v>
      </c>
      <c r="W259" s="3">
        <v>94</v>
      </c>
      <c r="X259" s="3">
        <v>178</v>
      </c>
      <c r="Y259" s="3">
        <v>214</v>
      </c>
      <c r="Z259" s="3">
        <v>451</v>
      </c>
      <c r="AA259" s="3">
        <v>45</v>
      </c>
      <c r="AB259" s="3">
        <v>28</v>
      </c>
      <c r="AC259" s="3">
        <v>177</v>
      </c>
      <c r="AD259" s="3">
        <v>77</v>
      </c>
      <c r="AE259" s="3">
        <v>93</v>
      </c>
      <c r="AF259" s="3">
        <v>59</v>
      </c>
      <c r="AG259" s="3">
        <v>98</v>
      </c>
      <c r="AH259" s="3">
        <v>0.435</v>
      </c>
      <c r="AI259" s="3">
        <v>0.52539999999999998</v>
      </c>
      <c r="AJ259" s="3">
        <v>0.52539999999999998</v>
      </c>
      <c r="AK259" s="2" t="s">
        <v>1155</v>
      </c>
    </row>
    <row r="260" spans="1:37" x14ac:dyDescent="0.3">
      <c r="A260" s="2" t="s">
        <v>1145</v>
      </c>
      <c r="B260" s="2" t="s">
        <v>1714</v>
      </c>
      <c r="C260" s="2" t="s">
        <v>605</v>
      </c>
      <c r="D260" s="2" t="s">
        <v>2198</v>
      </c>
      <c r="E260" s="2" t="s">
        <v>1148</v>
      </c>
      <c r="F260" s="2" t="s">
        <v>2199</v>
      </c>
      <c r="G260" s="2" t="s">
        <v>2199</v>
      </c>
      <c r="H260" s="2" t="s">
        <v>1150</v>
      </c>
      <c r="I260" s="2" t="s">
        <v>1151</v>
      </c>
      <c r="J260" s="2" t="s">
        <v>1152</v>
      </c>
      <c r="K260" s="2">
        <v>1039592</v>
      </c>
      <c r="L260" s="2">
        <v>6786238</v>
      </c>
      <c r="M260" s="2" t="s">
        <v>2200</v>
      </c>
      <c r="N260" s="2" t="s">
        <v>2201</v>
      </c>
      <c r="O260" s="3">
        <v>1195</v>
      </c>
      <c r="P260" s="3">
        <v>1017</v>
      </c>
      <c r="Q260" s="3">
        <v>7</v>
      </c>
      <c r="R260" s="3">
        <v>43</v>
      </c>
      <c r="S260" s="3">
        <v>48</v>
      </c>
      <c r="T260" s="3">
        <v>38</v>
      </c>
      <c r="U260" s="3">
        <v>42</v>
      </c>
      <c r="V260" s="3">
        <v>932</v>
      </c>
      <c r="W260" s="3">
        <v>813</v>
      </c>
      <c r="X260" s="3">
        <v>5</v>
      </c>
      <c r="Y260" s="3">
        <v>31</v>
      </c>
      <c r="Z260" s="3">
        <v>38</v>
      </c>
      <c r="AA260" s="3">
        <v>24</v>
      </c>
      <c r="AB260" s="3">
        <v>21</v>
      </c>
      <c r="AC260" s="3">
        <v>942</v>
      </c>
      <c r="AD260" s="3">
        <v>526</v>
      </c>
      <c r="AE260" s="3">
        <v>399</v>
      </c>
      <c r="AF260" s="3">
        <v>492</v>
      </c>
      <c r="AG260" s="3">
        <v>412</v>
      </c>
      <c r="AH260" s="3">
        <v>0.55840000000000001</v>
      </c>
      <c r="AI260" s="3">
        <v>0.42359999999999998</v>
      </c>
      <c r="AJ260" s="3">
        <v>2.5583999999999998</v>
      </c>
      <c r="AK260" s="2" t="s">
        <v>1155</v>
      </c>
    </row>
    <row r="261" spans="1:37" x14ac:dyDescent="0.3">
      <c r="A261" s="2" t="s">
        <v>1145</v>
      </c>
      <c r="B261" s="2" t="s">
        <v>1714</v>
      </c>
      <c r="C261" s="2" t="s">
        <v>599</v>
      </c>
      <c r="D261" s="2" t="s">
        <v>2202</v>
      </c>
      <c r="E261" s="2" t="s">
        <v>1148</v>
      </c>
      <c r="F261" s="2" t="s">
        <v>2203</v>
      </c>
      <c r="G261" s="2" t="s">
        <v>2203</v>
      </c>
      <c r="H261" s="2" t="s">
        <v>1150</v>
      </c>
      <c r="I261" s="2" t="s">
        <v>1151</v>
      </c>
      <c r="J261" s="2" t="s">
        <v>1152</v>
      </c>
      <c r="K261" s="2">
        <v>674051</v>
      </c>
      <c r="L261" s="2">
        <v>0</v>
      </c>
      <c r="M261" s="2" t="s">
        <v>2204</v>
      </c>
      <c r="N261" s="2" t="s">
        <v>2205</v>
      </c>
      <c r="O261" s="3">
        <v>2426</v>
      </c>
      <c r="P261" s="3">
        <v>1155</v>
      </c>
      <c r="Q261" s="3">
        <v>98</v>
      </c>
      <c r="R261" s="3">
        <v>234</v>
      </c>
      <c r="S261" s="3">
        <v>345</v>
      </c>
      <c r="T261" s="3">
        <v>354</v>
      </c>
      <c r="U261" s="3">
        <v>240</v>
      </c>
      <c r="V261" s="3">
        <v>1824</v>
      </c>
      <c r="W261" s="3">
        <v>956</v>
      </c>
      <c r="X261" s="3">
        <v>82</v>
      </c>
      <c r="Y261" s="3">
        <v>143</v>
      </c>
      <c r="Z261" s="3">
        <v>252</v>
      </c>
      <c r="AA261" s="3">
        <v>272</v>
      </c>
      <c r="AB261" s="3">
        <v>119</v>
      </c>
      <c r="AC261" s="3">
        <v>741</v>
      </c>
      <c r="AD261" s="3">
        <v>368</v>
      </c>
      <c r="AE261" s="3">
        <v>358</v>
      </c>
      <c r="AF261" s="3">
        <v>409</v>
      </c>
      <c r="AG261" s="3">
        <v>286</v>
      </c>
      <c r="AH261" s="3">
        <v>0.49659999999999999</v>
      </c>
      <c r="AI261" s="3">
        <v>0.48309999999999997</v>
      </c>
      <c r="AJ261" s="3">
        <v>2.4965999999999999</v>
      </c>
      <c r="AK261" s="2" t="s">
        <v>1155</v>
      </c>
    </row>
    <row r="262" spans="1:37" x14ac:dyDescent="0.3">
      <c r="A262" s="2" t="s">
        <v>1145</v>
      </c>
      <c r="B262" s="2" t="s">
        <v>1714</v>
      </c>
      <c r="C262" s="2" t="s">
        <v>591</v>
      </c>
      <c r="D262" s="2" t="s">
        <v>2206</v>
      </c>
      <c r="E262" s="2" t="s">
        <v>1148</v>
      </c>
      <c r="F262" s="2" t="s">
        <v>2207</v>
      </c>
      <c r="G262" s="2" t="s">
        <v>2207</v>
      </c>
      <c r="H262" s="2" t="s">
        <v>1150</v>
      </c>
      <c r="I262" s="2" t="s">
        <v>1151</v>
      </c>
      <c r="J262" s="2" t="s">
        <v>1152</v>
      </c>
      <c r="K262" s="2">
        <v>954616</v>
      </c>
      <c r="L262" s="2">
        <v>0</v>
      </c>
      <c r="M262" s="2" t="s">
        <v>2208</v>
      </c>
      <c r="N262" s="2" t="s">
        <v>2209</v>
      </c>
      <c r="O262" s="3">
        <v>2835</v>
      </c>
      <c r="P262" s="3">
        <v>1118</v>
      </c>
      <c r="Q262" s="3">
        <v>147</v>
      </c>
      <c r="R262" s="3">
        <v>409</v>
      </c>
      <c r="S262" s="3">
        <v>577</v>
      </c>
      <c r="T262" s="3">
        <v>352</v>
      </c>
      <c r="U262" s="3">
        <v>232</v>
      </c>
      <c r="V262" s="3">
        <v>2287</v>
      </c>
      <c r="W262" s="3">
        <v>1015</v>
      </c>
      <c r="X262" s="3">
        <v>119</v>
      </c>
      <c r="Y262" s="3">
        <v>278</v>
      </c>
      <c r="Z262" s="3">
        <v>434</v>
      </c>
      <c r="AA262" s="3">
        <v>298</v>
      </c>
      <c r="AB262" s="3">
        <v>143</v>
      </c>
      <c r="AC262" s="3">
        <v>751</v>
      </c>
      <c r="AD262" s="3">
        <v>381</v>
      </c>
      <c r="AE262" s="3">
        <v>350</v>
      </c>
      <c r="AF262" s="3">
        <v>428</v>
      </c>
      <c r="AG262" s="3">
        <v>273</v>
      </c>
      <c r="AH262" s="3">
        <v>0.50729999999999997</v>
      </c>
      <c r="AI262" s="3">
        <v>0.46600000000000003</v>
      </c>
      <c r="AJ262" s="3">
        <v>2.5072999999999999</v>
      </c>
      <c r="AK262" s="2" t="s">
        <v>1155</v>
      </c>
    </row>
    <row r="263" spans="1:37" x14ac:dyDescent="0.3">
      <c r="A263" s="2" t="s">
        <v>1145</v>
      </c>
      <c r="B263" s="2" t="s">
        <v>1714</v>
      </c>
      <c r="C263" s="2" t="s">
        <v>589</v>
      </c>
      <c r="D263" s="2" t="s">
        <v>2210</v>
      </c>
      <c r="E263" s="2" t="s">
        <v>1148</v>
      </c>
      <c r="F263" s="2" t="s">
        <v>2211</v>
      </c>
      <c r="G263" s="2" t="s">
        <v>2211</v>
      </c>
      <c r="H263" s="2" t="s">
        <v>1150</v>
      </c>
      <c r="I263" s="2" t="s">
        <v>1151</v>
      </c>
      <c r="J263" s="2" t="s">
        <v>1152</v>
      </c>
      <c r="K263" s="2">
        <v>794664</v>
      </c>
      <c r="L263" s="2">
        <v>15199</v>
      </c>
      <c r="M263" s="2" t="s">
        <v>2212</v>
      </c>
      <c r="N263" s="2" t="s">
        <v>2213</v>
      </c>
      <c r="O263" s="3">
        <v>2374</v>
      </c>
      <c r="P263" s="3">
        <v>1472</v>
      </c>
      <c r="Q263" s="3">
        <v>101</v>
      </c>
      <c r="R263" s="3">
        <v>208</v>
      </c>
      <c r="S263" s="3">
        <v>221</v>
      </c>
      <c r="T263" s="3">
        <v>218</v>
      </c>
      <c r="U263" s="3">
        <v>154</v>
      </c>
      <c r="V263" s="3">
        <v>1966</v>
      </c>
      <c r="W263" s="3">
        <v>1295</v>
      </c>
      <c r="X263" s="3">
        <v>80</v>
      </c>
      <c r="Y263" s="3">
        <v>141</v>
      </c>
      <c r="Z263" s="3">
        <v>185</v>
      </c>
      <c r="AA263" s="3">
        <v>172</v>
      </c>
      <c r="AB263" s="3">
        <v>93</v>
      </c>
      <c r="AC263" s="3">
        <v>1056</v>
      </c>
      <c r="AD263" s="3">
        <v>637</v>
      </c>
      <c r="AE263" s="3">
        <v>392</v>
      </c>
      <c r="AF263" s="3">
        <v>632</v>
      </c>
      <c r="AG263" s="3">
        <v>358</v>
      </c>
      <c r="AH263" s="3">
        <v>0.60319999999999996</v>
      </c>
      <c r="AI263" s="3">
        <v>0.37119999999999997</v>
      </c>
      <c r="AJ263" s="3">
        <v>2.6032000000000002</v>
      </c>
      <c r="AK263" s="2" t="s">
        <v>1155</v>
      </c>
    </row>
    <row r="264" spans="1:37" x14ac:dyDescent="0.3">
      <c r="A264" s="2" t="s">
        <v>1145</v>
      </c>
      <c r="B264" s="2" t="s">
        <v>1714</v>
      </c>
      <c r="C264" s="2" t="s">
        <v>593</v>
      </c>
      <c r="D264" s="2" t="s">
        <v>2214</v>
      </c>
      <c r="E264" s="2" t="s">
        <v>1148</v>
      </c>
      <c r="F264" s="2" t="s">
        <v>2215</v>
      </c>
      <c r="G264" s="2" t="s">
        <v>2215</v>
      </c>
      <c r="H264" s="2" t="s">
        <v>1150</v>
      </c>
      <c r="I264" s="2" t="s">
        <v>1151</v>
      </c>
      <c r="J264" s="2" t="s">
        <v>1152</v>
      </c>
      <c r="K264" s="2">
        <v>710112</v>
      </c>
      <c r="L264" s="2">
        <v>0</v>
      </c>
      <c r="M264" s="2" t="s">
        <v>2216</v>
      </c>
      <c r="N264" s="2" t="s">
        <v>2217</v>
      </c>
      <c r="O264" s="3">
        <v>2086</v>
      </c>
      <c r="P264" s="3">
        <v>766</v>
      </c>
      <c r="Q264" s="3">
        <v>125</v>
      </c>
      <c r="R264" s="3">
        <v>298</v>
      </c>
      <c r="S264" s="3">
        <v>480</v>
      </c>
      <c r="T264" s="3">
        <v>263</v>
      </c>
      <c r="U264" s="3">
        <v>154</v>
      </c>
      <c r="V264" s="3">
        <v>1716</v>
      </c>
      <c r="W264" s="3">
        <v>700</v>
      </c>
      <c r="X264" s="3">
        <v>109</v>
      </c>
      <c r="Y264" s="3">
        <v>215</v>
      </c>
      <c r="Z264" s="3">
        <v>370</v>
      </c>
      <c r="AA264" s="3">
        <v>219</v>
      </c>
      <c r="AB264" s="3">
        <v>103</v>
      </c>
      <c r="AC264" s="3">
        <v>483</v>
      </c>
      <c r="AD264" s="3">
        <v>242</v>
      </c>
      <c r="AE264" s="3">
        <v>236</v>
      </c>
      <c r="AF264" s="3">
        <v>290</v>
      </c>
      <c r="AG264" s="3">
        <v>165</v>
      </c>
      <c r="AH264" s="3">
        <v>0.501</v>
      </c>
      <c r="AI264" s="3">
        <v>0.48859999999999998</v>
      </c>
      <c r="AJ264" s="3">
        <v>2.5009999999999999</v>
      </c>
      <c r="AK264" s="2" t="s">
        <v>1155</v>
      </c>
    </row>
    <row r="265" spans="1:37" x14ac:dyDescent="0.3">
      <c r="A265" s="2" t="s">
        <v>1145</v>
      </c>
      <c r="B265" s="2" t="s">
        <v>1714</v>
      </c>
      <c r="C265" s="2" t="s">
        <v>595</v>
      </c>
      <c r="D265" s="2" t="s">
        <v>2218</v>
      </c>
      <c r="E265" s="2" t="s">
        <v>1148</v>
      </c>
      <c r="F265" s="2" t="s">
        <v>2219</v>
      </c>
      <c r="G265" s="2" t="s">
        <v>2219</v>
      </c>
      <c r="H265" s="2" t="s">
        <v>1150</v>
      </c>
      <c r="I265" s="2" t="s">
        <v>1151</v>
      </c>
      <c r="J265" s="2" t="s">
        <v>1152</v>
      </c>
      <c r="K265" s="2">
        <v>569764</v>
      </c>
      <c r="L265" s="2">
        <v>44304</v>
      </c>
      <c r="M265" s="2" t="s">
        <v>2220</v>
      </c>
      <c r="N265" s="2" t="s">
        <v>2221</v>
      </c>
      <c r="O265" s="3">
        <v>820</v>
      </c>
      <c r="P265" s="3">
        <v>704</v>
      </c>
      <c r="Q265" s="3">
        <v>23</v>
      </c>
      <c r="R265" s="3">
        <v>20</v>
      </c>
      <c r="S265" s="3">
        <v>36</v>
      </c>
      <c r="T265" s="3">
        <v>11</v>
      </c>
      <c r="U265" s="3">
        <v>26</v>
      </c>
      <c r="V265" s="3">
        <v>691</v>
      </c>
      <c r="W265" s="3">
        <v>609</v>
      </c>
      <c r="X265" s="3">
        <v>19</v>
      </c>
      <c r="Y265" s="3">
        <v>16</v>
      </c>
      <c r="Z265" s="3">
        <v>26</v>
      </c>
      <c r="AA265" s="3">
        <v>7</v>
      </c>
      <c r="AB265" s="3">
        <v>14</v>
      </c>
      <c r="AC265" s="3">
        <v>515</v>
      </c>
      <c r="AD265" s="3">
        <v>325</v>
      </c>
      <c r="AE265" s="3">
        <v>176</v>
      </c>
      <c r="AF265" s="3">
        <v>320</v>
      </c>
      <c r="AG265" s="3">
        <v>166</v>
      </c>
      <c r="AH265" s="3">
        <v>0.63109999999999999</v>
      </c>
      <c r="AI265" s="3">
        <v>0.3417</v>
      </c>
      <c r="AJ265" s="3">
        <v>2.6311</v>
      </c>
      <c r="AK265" s="2" t="s">
        <v>1155</v>
      </c>
    </row>
    <row r="266" spans="1:37" x14ac:dyDescent="0.3">
      <c r="A266" s="2" t="s">
        <v>1145</v>
      </c>
      <c r="B266" s="2" t="s">
        <v>1714</v>
      </c>
      <c r="C266" s="2" t="s">
        <v>619</v>
      </c>
      <c r="D266" s="2" t="s">
        <v>2222</v>
      </c>
      <c r="E266" s="2" t="s">
        <v>1148</v>
      </c>
      <c r="F266" s="2" t="s">
        <v>2223</v>
      </c>
      <c r="G266" s="2" t="s">
        <v>2223</v>
      </c>
      <c r="H266" s="2" t="s">
        <v>1150</v>
      </c>
      <c r="I266" s="2" t="s">
        <v>1151</v>
      </c>
      <c r="J266" s="2" t="s">
        <v>1152</v>
      </c>
      <c r="K266" s="2">
        <v>658435</v>
      </c>
      <c r="L266" s="2">
        <v>1252044</v>
      </c>
      <c r="M266" s="2" t="s">
        <v>2224</v>
      </c>
      <c r="N266" s="2" t="s">
        <v>2225</v>
      </c>
      <c r="O266" s="3">
        <v>1201</v>
      </c>
      <c r="P266" s="3">
        <v>1051</v>
      </c>
      <c r="Q266" s="3">
        <v>5</v>
      </c>
      <c r="R266" s="3">
        <v>45</v>
      </c>
      <c r="S266" s="3">
        <v>32</v>
      </c>
      <c r="T266" s="3">
        <v>29</v>
      </c>
      <c r="U266" s="3">
        <v>39</v>
      </c>
      <c r="V266" s="3">
        <v>1018</v>
      </c>
      <c r="W266" s="3">
        <v>907</v>
      </c>
      <c r="X266" s="3">
        <v>4</v>
      </c>
      <c r="Y266" s="3">
        <v>38</v>
      </c>
      <c r="Z266" s="3">
        <v>24</v>
      </c>
      <c r="AA266" s="3">
        <v>28</v>
      </c>
      <c r="AB266" s="3">
        <v>17</v>
      </c>
      <c r="AC266" s="3">
        <v>908</v>
      </c>
      <c r="AD266" s="3">
        <v>600</v>
      </c>
      <c r="AE266" s="3">
        <v>291</v>
      </c>
      <c r="AF266" s="3">
        <v>521</v>
      </c>
      <c r="AG266" s="3">
        <v>340</v>
      </c>
      <c r="AH266" s="3">
        <v>0.66080000000000005</v>
      </c>
      <c r="AI266" s="3">
        <v>0.32050000000000001</v>
      </c>
      <c r="AJ266" s="3">
        <v>2.6608000000000001</v>
      </c>
      <c r="AK266" s="2" t="s">
        <v>1155</v>
      </c>
    </row>
    <row r="267" spans="1:37" x14ac:dyDescent="0.3">
      <c r="A267" s="2" t="s">
        <v>1145</v>
      </c>
      <c r="B267" s="2" t="s">
        <v>1714</v>
      </c>
      <c r="C267" s="2" t="s">
        <v>559</v>
      </c>
      <c r="D267" s="2" t="s">
        <v>2226</v>
      </c>
      <c r="E267" s="2" t="s">
        <v>1148</v>
      </c>
      <c r="F267" s="2" t="s">
        <v>2227</v>
      </c>
      <c r="G267" s="2" t="s">
        <v>2227</v>
      </c>
      <c r="H267" s="2" t="s">
        <v>1150</v>
      </c>
      <c r="I267" s="2" t="s">
        <v>1151</v>
      </c>
      <c r="J267" s="2" t="s">
        <v>1152</v>
      </c>
      <c r="K267" s="2">
        <v>481872</v>
      </c>
      <c r="L267" s="2">
        <v>76013</v>
      </c>
      <c r="M267" s="2" t="s">
        <v>2228</v>
      </c>
      <c r="N267" s="2" t="s">
        <v>2229</v>
      </c>
      <c r="O267" s="3">
        <v>456</v>
      </c>
      <c r="P267" s="3">
        <v>316</v>
      </c>
      <c r="Q267" s="3">
        <v>14</v>
      </c>
      <c r="R267" s="3">
        <v>31</v>
      </c>
      <c r="S267" s="3">
        <v>24</v>
      </c>
      <c r="T267" s="3">
        <v>40</v>
      </c>
      <c r="U267" s="3">
        <v>31</v>
      </c>
      <c r="V267" s="3">
        <v>371</v>
      </c>
      <c r="W267" s="3">
        <v>279</v>
      </c>
      <c r="X267" s="3">
        <v>14</v>
      </c>
      <c r="Y267" s="3">
        <v>17</v>
      </c>
      <c r="Z267" s="3">
        <v>18</v>
      </c>
      <c r="AA267" s="3">
        <v>23</v>
      </c>
      <c r="AB267" s="3">
        <v>20</v>
      </c>
      <c r="AC267" s="3">
        <v>330</v>
      </c>
      <c r="AD267" s="3">
        <v>191</v>
      </c>
      <c r="AE267" s="3">
        <v>130</v>
      </c>
      <c r="AF267" s="3">
        <v>196</v>
      </c>
      <c r="AG267" s="3">
        <v>115</v>
      </c>
      <c r="AH267" s="3">
        <v>0.57879999999999998</v>
      </c>
      <c r="AI267" s="3">
        <v>0.39389999999999997</v>
      </c>
      <c r="AJ267" s="3">
        <v>2.5788000000000002</v>
      </c>
      <c r="AK267" s="2" t="s">
        <v>1155</v>
      </c>
    </row>
    <row r="268" spans="1:37" x14ac:dyDescent="0.3">
      <c r="A268" s="2" t="s">
        <v>1145</v>
      </c>
      <c r="B268" s="2" t="s">
        <v>1714</v>
      </c>
      <c r="C268" s="2" t="s">
        <v>468</v>
      </c>
      <c r="D268" s="2" t="s">
        <v>2230</v>
      </c>
      <c r="E268" s="2" t="s">
        <v>1148</v>
      </c>
      <c r="F268" s="2" t="s">
        <v>2231</v>
      </c>
      <c r="G268" s="2" t="s">
        <v>2231</v>
      </c>
      <c r="H268" s="2" t="s">
        <v>1150</v>
      </c>
      <c r="I268" s="2" t="s">
        <v>1151</v>
      </c>
      <c r="J268" s="2" t="s">
        <v>1152</v>
      </c>
      <c r="K268" s="2">
        <v>1609344</v>
      </c>
      <c r="L268" s="2">
        <v>0</v>
      </c>
      <c r="M268" s="2" t="s">
        <v>2232</v>
      </c>
      <c r="N268" s="2" t="s">
        <v>2233</v>
      </c>
      <c r="O268" s="3">
        <v>3308</v>
      </c>
      <c r="P268" s="3">
        <v>2688</v>
      </c>
      <c r="Q268" s="3">
        <v>78</v>
      </c>
      <c r="R268" s="3">
        <v>222</v>
      </c>
      <c r="S268" s="3">
        <v>90</v>
      </c>
      <c r="T268" s="3">
        <v>78</v>
      </c>
      <c r="U268" s="3">
        <v>152</v>
      </c>
      <c r="V268" s="3">
        <v>2229</v>
      </c>
      <c r="W268" s="3">
        <v>1874</v>
      </c>
      <c r="X268" s="3">
        <v>58</v>
      </c>
      <c r="Y268" s="3">
        <v>119</v>
      </c>
      <c r="Z268" s="3">
        <v>66</v>
      </c>
      <c r="AA268" s="3">
        <v>46</v>
      </c>
      <c r="AB268" s="3">
        <v>66</v>
      </c>
      <c r="AC268" s="3">
        <v>1875</v>
      </c>
      <c r="AD268" s="3">
        <v>578</v>
      </c>
      <c r="AE268" s="3">
        <v>1271</v>
      </c>
      <c r="AF268" s="3">
        <v>832</v>
      </c>
      <c r="AG268" s="3">
        <v>893</v>
      </c>
      <c r="AH268" s="3">
        <v>0.30830000000000002</v>
      </c>
      <c r="AI268" s="3">
        <v>0.67789999999999995</v>
      </c>
      <c r="AJ268" s="3">
        <v>0.67789999999999995</v>
      </c>
      <c r="AK268" s="2" t="s">
        <v>1155</v>
      </c>
    </row>
    <row r="269" spans="1:37" x14ac:dyDescent="0.3">
      <c r="A269" s="2" t="s">
        <v>1145</v>
      </c>
      <c r="B269" s="2" t="s">
        <v>1714</v>
      </c>
      <c r="C269" s="2" t="s">
        <v>623</v>
      </c>
      <c r="D269" s="2" t="s">
        <v>2234</v>
      </c>
      <c r="E269" s="2" t="s">
        <v>1148</v>
      </c>
      <c r="F269" s="2" t="s">
        <v>2235</v>
      </c>
      <c r="G269" s="2" t="s">
        <v>2235</v>
      </c>
      <c r="H269" s="2" t="s">
        <v>1150</v>
      </c>
      <c r="I269" s="2" t="s">
        <v>1151</v>
      </c>
      <c r="J269" s="2" t="s">
        <v>1152</v>
      </c>
      <c r="K269" s="2">
        <v>1321023</v>
      </c>
      <c r="L269" s="2">
        <v>0</v>
      </c>
      <c r="M269" s="2" t="s">
        <v>2236</v>
      </c>
      <c r="N269" s="2" t="s">
        <v>2237</v>
      </c>
      <c r="O269" s="3">
        <v>3481</v>
      </c>
      <c r="P269" s="3">
        <v>1979</v>
      </c>
      <c r="Q269" s="3">
        <v>133</v>
      </c>
      <c r="R269" s="3">
        <v>284</v>
      </c>
      <c r="S269" s="3">
        <v>553</v>
      </c>
      <c r="T269" s="3">
        <v>287</v>
      </c>
      <c r="U269" s="3">
        <v>245</v>
      </c>
      <c r="V269" s="3">
        <v>2509</v>
      </c>
      <c r="W269" s="3">
        <v>1526</v>
      </c>
      <c r="X269" s="3">
        <v>100</v>
      </c>
      <c r="Y269" s="3">
        <v>171</v>
      </c>
      <c r="Z269" s="3">
        <v>387</v>
      </c>
      <c r="AA269" s="3">
        <v>190</v>
      </c>
      <c r="AB269" s="3">
        <v>135</v>
      </c>
      <c r="AC269" s="3">
        <v>1322</v>
      </c>
      <c r="AD269" s="3">
        <v>446</v>
      </c>
      <c r="AE269" s="3">
        <v>852</v>
      </c>
      <c r="AF269" s="3">
        <v>594</v>
      </c>
      <c r="AG269" s="3">
        <v>657</v>
      </c>
      <c r="AH269" s="3">
        <v>0.33739999999999998</v>
      </c>
      <c r="AI269" s="3">
        <v>0.64449999999999996</v>
      </c>
      <c r="AJ269" s="3">
        <v>0.64449999999999996</v>
      </c>
      <c r="AK269" s="2" t="s">
        <v>1155</v>
      </c>
    </row>
    <row r="270" spans="1:37" x14ac:dyDescent="0.3">
      <c r="A270" s="2" t="s">
        <v>1145</v>
      </c>
      <c r="B270" s="2" t="s">
        <v>1714</v>
      </c>
      <c r="C270" s="2" t="s">
        <v>552</v>
      </c>
      <c r="D270" s="2" t="s">
        <v>2238</v>
      </c>
      <c r="E270" s="2" t="s">
        <v>1148</v>
      </c>
      <c r="F270" s="2" t="s">
        <v>2239</v>
      </c>
      <c r="G270" s="2" t="s">
        <v>2239</v>
      </c>
      <c r="H270" s="2" t="s">
        <v>1150</v>
      </c>
      <c r="I270" s="2" t="s">
        <v>1151</v>
      </c>
      <c r="J270" s="2" t="s">
        <v>1152</v>
      </c>
      <c r="K270" s="2">
        <v>529904</v>
      </c>
      <c r="L270" s="2">
        <v>0</v>
      </c>
      <c r="M270" s="2" t="s">
        <v>2240</v>
      </c>
      <c r="N270" s="2" t="s">
        <v>2241</v>
      </c>
      <c r="O270" s="3">
        <v>1007</v>
      </c>
      <c r="P270" s="3">
        <v>843</v>
      </c>
      <c r="Q270" s="3">
        <v>14</v>
      </c>
      <c r="R270" s="3">
        <v>40</v>
      </c>
      <c r="S270" s="3">
        <v>28</v>
      </c>
      <c r="T270" s="3">
        <v>45</v>
      </c>
      <c r="U270" s="3">
        <v>37</v>
      </c>
      <c r="V270" s="3">
        <v>893</v>
      </c>
      <c r="W270" s="3">
        <v>758</v>
      </c>
      <c r="X270" s="3">
        <v>11</v>
      </c>
      <c r="Y270" s="3">
        <v>27</v>
      </c>
      <c r="Z270" s="3">
        <v>26</v>
      </c>
      <c r="AA270" s="3">
        <v>40</v>
      </c>
      <c r="AB270" s="3">
        <v>31</v>
      </c>
      <c r="AC270" s="3">
        <v>746</v>
      </c>
      <c r="AD270" s="3">
        <v>443</v>
      </c>
      <c r="AE270" s="3">
        <v>286</v>
      </c>
      <c r="AF270" s="3">
        <v>454</v>
      </c>
      <c r="AG270" s="3">
        <v>266</v>
      </c>
      <c r="AH270" s="3">
        <v>0.59379999999999999</v>
      </c>
      <c r="AI270" s="3">
        <v>0.38340000000000002</v>
      </c>
      <c r="AJ270" s="3">
        <v>2.5937999999999999</v>
      </c>
      <c r="AK270" s="2" t="s">
        <v>1155</v>
      </c>
    </row>
    <row r="271" spans="1:37" x14ac:dyDescent="0.3">
      <c r="A271" s="2" t="s">
        <v>1145</v>
      </c>
      <c r="B271" s="2" t="s">
        <v>1714</v>
      </c>
      <c r="C271" s="2" t="s">
        <v>550</v>
      </c>
      <c r="D271" s="2" t="s">
        <v>2242</v>
      </c>
      <c r="E271" s="2" t="s">
        <v>1148</v>
      </c>
      <c r="F271" s="2" t="s">
        <v>2243</v>
      </c>
      <c r="G271" s="2" t="s">
        <v>2243</v>
      </c>
      <c r="H271" s="2" t="s">
        <v>1150</v>
      </c>
      <c r="I271" s="2" t="s">
        <v>1151</v>
      </c>
      <c r="J271" s="2" t="s">
        <v>1152</v>
      </c>
      <c r="K271" s="2">
        <v>1361821</v>
      </c>
      <c r="L271" s="2">
        <v>0</v>
      </c>
      <c r="M271" s="2" t="s">
        <v>2244</v>
      </c>
      <c r="N271" s="2" t="s">
        <v>2245</v>
      </c>
      <c r="O271" s="3">
        <v>1515</v>
      </c>
      <c r="P271" s="3">
        <v>863</v>
      </c>
      <c r="Q271" s="3">
        <v>114</v>
      </c>
      <c r="R271" s="3">
        <v>103</v>
      </c>
      <c r="S271" s="3">
        <v>74</v>
      </c>
      <c r="T271" s="3">
        <v>308</v>
      </c>
      <c r="U271" s="3">
        <v>53</v>
      </c>
      <c r="V271" s="3">
        <v>1435</v>
      </c>
      <c r="W271" s="3">
        <v>833</v>
      </c>
      <c r="X271" s="3">
        <v>98</v>
      </c>
      <c r="Y271" s="3">
        <v>89</v>
      </c>
      <c r="Z271" s="3">
        <v>71</v>
      </c>
      <c r="AA271" s="3">
        <v>298</v>
      </c>
      <c r="AB271" s="3">
        <v>46</v>
      </c>
      <c r="AC271" s="3">
        <v>376</v>
      </c>
      <c r="AD271" s="3">
        <v>216</v>
      </c>
      <c r="AE271" s="3">
        <v>146</v>
      </c>
      <c r="AF271" s="3">
        <v>209</v>
      </c>
      <c r="AG271" s="3">
        <v>132</v>
      </c>
      <c r="AH271" s="3">
        <v>0.57450000000000001</v>
      </c>
      <c r="AI271" s="3">
        <v>0.38829999999999998</v>
      </c>
      <c r="AJ271" s="3">
        <v>2.5745</v>
      </c>
      <c r="AK271" s="2" t="s">
        <v>1155</v>
      </c>
    </row>
    <row r="272" spans="1:37" x14ac:dyDescent="0.3">
      <c r="A272" s="2" t="s">
        <v>1145</v>
      </c>
      <c r="B272" s="2" t="s">
        <v>1714</v>
      </c>
      <c r="C272" s="2" t="s">
        <v>462</v>
      </c>
      <c r="D272" s="2" t="s">
        <v>2246</v>
      </c>
      <c r="E272" s="2" t="s">
        <v>1148</v>
      </c>
      <c r="F272" s="2" t="s">
        <v>2247</v>
      </c>
      <c r="G272" s="2" t="s">
        <v>2247</v>
      </c>
      <c r="H272" s="2" t="s">
        <v>1150</v>
      </c>
      <c r="I272" s="2" t="s">
        <v>1151</v>
      </c>
      <c r="J272" s="2" t="s">
        <v>1152</v>
      </c>
      <c r="K272" s="2">
        <v>2617825</v>
      </c>
      <c r="L272" s="2">
        <v>0</v>
      </c>
      <c r="M272" s="2" t="s">
        <v>2248</v>
      </c>
      <c r="N272" s="2" t="s">
        <v>2249</v>
      </c>
      <c r="O272" s="3">
        <v>3658</v>
      </c>
      <c r="P272" s="3">
        <v>2725</v>
      </c>
      <c r="Q272" s="3">
        <v>103</v>
      </c>
      <c r="R272" s="3">
        <v>271</v>
      </c>
      <c r="S272" s="3">
        <v>119</v>
      </c>
      <c r="T272" s="3">
        <v>197</v>
      </c>
      <c r="U272" s="3">
        <v>243</v>
      </c>
      <c r="V272" s="3">
        <v>2650</v>
      </c>
      <c r="W272" s="3">
        <v>2084</v>
      </c>
      <c r="X272" s="3">
        <v>71</v>
      </c>
      <c r="Y272" s="3">
        <v>161</v>
      </c>
      <c r="Z272" s="3">
        <v>84</v>
      </c>
      <c r="AA272" s="3">
        <v>124</v>
      </c>
      <c r="AB272" s="3">
        <v>126</v>
      </c>
      <c r="AC272" s="3">
        <v>1764</v>
      </c>
      <c r="AD272" s="3">
        <v>471</v>
      </c>
      <c r="AE272" s="3">
        <v>1270</v>
      </c>
      <c r="AF272" s="3">
        <v>749</v>
      </c>
      <c r="AG272" s="3">
        <v>878</v>
      </c>
      <c r="AH272" s="3">
        <v>0.26700000000000002</v>
      </c>
      <c r="AI272" s="3">
        <v>0.72</v>
      </c>
      <c r="AJ272" s="3">
        <v>0.72</v>
      </c>
      <c r="AK272" s="2" t="s">
        <v>1155</v>
      </c>
    </row>
    <row r="273" spans="1:37" x14ac:dyDescent="0.3">
      <c r="A273" s="2" t="s">
        <v>1145</v>
      </c>
      <c r="B273" s="2" t="s">
        <v>1714</v>
      </c>
      <c r="C273" s="2" t="s">
        <v>449</v>
      </c>
      <c r="D273" s="2" t="s">
        <v>2250</v>
      </c>
      <c r="E273" s="2" t="s">
        <v>1148</v>
      </c>
      <c r="F273" s="2" t="s">
        <v>2251</v>
      </c>
      <c r="G273" s="2" t="s">
        <v>2251</v>
      </c>
      <c r="H273" s="2" t="s">
        <v>1150</v>
      </c>
      <c r="I273" s="2" t="s">
        <v>1151</v>
      </c>
      <c r="J273" s="2" t="s">
        <v>1152</v>
      </c>
      <c r="K273" s="2">
        <v>8224765</v>
      </c>
      <c r="L273" s="2">
        <v>0</v>
      </c>
      <c r="M273" s="2" t="s">
        <v>2252</v>
      </c>
      <c r="N273" s="2" t="s">
        <v>2253</v>
      </c>
      <c r="O273" s="3">
        <v>3223</v>
      </c>
      <c r="P273" s="3">
        <v>2739</v>
      </c>
      <c r="Q273" s="3">
        <v>35</v>
      </c>
      <c r="R273" s="3">
        <v>110</v>
      </c>
      <c r="S273" s="3">
        <v>27</v>
      </c>
      <c r="T273" s="3">
        <v>143</v>
      </c>
      <c r="U273" s="3">
        <v>169</v>
      </c>
      <c r="V273" s="3">
        <v>2315</v>
      </c>
      <c r="W273" s="3">
        <v>2038</v>
      </c>
      <c r="X273" s="3">
        <v>20</v>
      </c>
      <c r="Y273" s="3">
        <v>69</v>
      </c>
      <c r="Z273" s="3">
        <v>20</v>
      </c>
      <c r="AA273" s="3">
        <v>89</v>
      </c>
      <c r="AB273" s="3">
        <v>79</v>
      </c>
      <c r="AC273" s="3">
        <v>1839</v>
      </c>
      <c r="AD273" s="3">
        <v>458</v>
      </c>
      <c r="AE273" s="3">
        <v>1350</v>
      </c>
      <c r="AF273" s="3">
        <v>704</v>
      </c>
      <c r="AG273" s="3">
        <v>1051</v>
      </c>
      <c r="AH273" s="3">
        <v>0.249</v>
      </c>
      <c r="AI273" s="3">
        <v>0.73409999999999997</v>
      </c>
      <c r="AJ273" s="3">
        <v>0.73409999999999997</v>
      </c>
      <c r="AK273" s="2" t="s">
        <v>1155</v>
      </c>
    </row>
    <row r="274" spans="1:37" x14ac:dyDescent="0.3">
      <c r="A274" s="2" t="s">
        <v>1145</v>
      </c>
      <c r="B274" s="2" t="s">
        <v>1714</v>
      </c>
      <c r="C274" s="2" t="s">
        <v>482</v>
      </c>
      <c r="D274" s="2" t="s">
        <v>2254</v>
      </c>
      <c r="E274" s="2" t="s">
        <v>1148</v>
      </c>
      <c r="F274" s="2" t="s">
        <v>2255</v>
      </c>
      <c r="G274" s="2" t="s">
        <v>2255</v>
      </c>
      <c r="H274" s="2" t="s">
        <v>1150</v>
      </c>
      <c r="I274" s="2" t="s">
        <v>1151</v>
      </c>
      <c r="J274" s="2" t="s">
        <v>1152</v>
      </c>
      <c r="K274" s="2">
        <v>1704162</v>
      </c>
      <c r="L274" s="2">
        <v>5339528</v>
      </c>
      <c r="M274" s="2" t="s">
        <v>2256</v>
      </c>
      <c r="N274" s="2" t="s">
        <v>2257</v>
      </c>
      <c r="O274" s="3">
        <v>1532</v>
      </c>
      <c r="P274" s="3">
        <v>632</v>
      </c>
      <c r="Q274" s="3">
        <v>101</v>
      </c>
      <c r="R274" s="3">
        <v>216</v>
      </c>
      <c r="S274" s="3">
        <v>351</v>
      </c>
      <c r="T274" s="3">
        <v>108</v>
      </c>
      <c r="U274" s="3">
        <v>124</v>
      </c>
      <c r="V274" s="3">
        <v>1173</v>
      </c>
      <c r="W274" s="3">
        <v>539</v>
      </c>
      <c r="X274" s="3">
        <v>89</v>
      </c>
      <c r="Y274" s="3">
        <v>151</v>
      </c>
      <c r="Z274" s="3">
        <v>243</v>
      </c>
      <c r="AA274" s="3">
        <v>78</v>
      </c>
      <c r="AB274" s="3">
        <v>73</v>
      </c>
      <c r="AC274" s="3">
        <v>688</v>
      </c>
      <c r="AD274" s="3">
        <v>359</v>
      </c>
      <c r="AE274" s="3">
        <v>313</v>
      </c>
      <c r="AF274" s="3">
        <v>347</v>
      </c>
      <c r="AG274" s="3">
        <v>224</v>
      </c>
      <c r="AH274" s="3">
        <v>0.52180000000000004</v>
      </c>
      <c r="AI274" s="3">
        <v>0.45490000000000003</v>
      </c>
      <c r="AJ274" s="3">
        <v>2.5217999999999998</v>
      </c>
      <c r="AK274" s="2" t="s">
        <v>1155</v>
      </c>
    </row>
    <row r="275" spans="1:37" x14ac:dyDescent="0.3">
      <c r="A275" s="2" t="s">
        <v>1145</v>
      </c>
      <c r="B275" s="2" t="s">
        <v>1714</v>
      </c>
      <c r="C275" s="2" t="s">
        <v>617</v>
      </c>
      <c r="D275" s="2" t="s">
        <v>2258</v>
      </c>
      <c r="E275" s="2" t="s">
        <v>1148</v>
      </c>
      <c r="F275" s="2" t="s">
        <v>2259</v>
      </c>
      <c r="G275" s="2" t="s">
        <v>2259</v>
      </c>
      <c r="H275" s="2" t="s">
        <v>1150</v>
      </c>
      <c r="I275" s="2" t="s">
        <v>1151</v>
      </c>
      <c r="J275" s="2" t="s">
        <v>1152</v>
      </c>
      <c r="K275" s="2">
        <v>577066</v>
      </c>
      <c r="L275" s="2">
        <v>0</v>
      </c>
      <c r="M275" s="2" t="s">
        <v>2260</v>
      </c>
      <c r="N275" s="2" t="s">
        <v>2261</v>
      </c>
      <c r="O275" s="3">
        <v>1151</v>
      </c>
      <c r="P275" s="3">
        <v>666</v>
      </c>
      <c r="Q275" s="3">
        <v>50</v>
      </c>
      <c r="R275" s="3">
        <v>80</v>
      </c>
      <c r="S275" s="3">
        <v>100</v>
      </c>
      <c r="T275" s="3">
        <v>157</v>
      </c>
      <c r="U275" s="3">
        <v>98</v>
      </c>
      <c r="V275" s="3">
        <v>933</v>
      </c>
      <c r="W275" s="3">
        <v>573</v>
      </c>
      <c r="X275" s="3">
        <v>43</v>
      </c>
      <c r="Y275" s="3">
        <v>60</v>
      </c>
      <c r="Z275" s="3">
        <v>75</v>
      </c>
      <c r="AA275" s="3">
        <v>119</v>
      </c>
      <c r="AB275" s="3">
        <v>63</v>
      </c>
      <c r="AC275" s="3">
        <v>585</v>
      </c>
      <c r="AD275" s="3">
        <v>268</v>
      </c>
      <c r="AE275" s="3">
        <v>299</v>
      </c>
      <c r="AF275" s="3">
        <v>287</v>
      </c>
      <c r="AG275" s="3">
        <v>271</v>
      </c>
      <c r="AH275" s="3">
        <v>0.45810000000000001</v>
      </c>
      <c r="AI275" s="3">
        <v>0.5111</v>
      </c>
      <c r="AJ275" s="3">
        <v>0.5111</v>
      </c>
      <c r="AK275" s="2" t="s">
        <v>1155</v>
      </c>
    </row>
    <row r="276" spans="1:37" x14ac:dyDescent="0.3">
      <c r="A276" s="2" t="s">
        <v>1145</v>
      </c>
      <c r="B276" s="2" t="s">
        <v>1714</v>
      </c>
      <c r="C276" s="2" t="s">
        <v>627</v>
      </c>
      <c r="D276" s="2" t="s">
        <v>2262</v>
      </c>
      <c r="E276" s="2" t="s">
        <v>1148</v>
      </c>
      <c r="F276" s="2" t="s">
        <v>2263</v>
      </c>
      <c r="G276" s="2" t="s">
        <v>2263</v>
      </c>
      <c r="H276" s="2" t="s">
        <v>1150</v>
      </c>
      <c r="I276" s="2" t="s">
        <v>1151</v>
      </c>
      <c r="J276" s="2" t="s">
        <v>1152</v>
      </c>
      <c r="K276" s="2">
        <v>47092710</v>
      </c>
      <c r="L276" s="2">
        <v>224524507</v>
      </c>
      <c r="M276" s="2" t="s">
        <v>2264</v>
      </c>
      <c r="N276" s="2" t="s">
        <v>2265</v>
      </c>
      <c r="O276" s="3">
        <v>4514</v>
      </c>
      <c r="P276" s="3">
        <v>3387</v>
      </c>
      <c r="Q276" s="3">
        <v>89</v>
      </c>
      <c r="R276" s="3">
        <v>189</v>
      </c>
      <c r="S276" s="3">
        <v>322</v>
      </c>
      <c r="T276" s="3">
        <v>223</v>
      </c>
      <c r="U276" s="3">
        <v>304</v>
      </c>
      <c r="V276" s="3">
        <v>3357</v>
      </c>
      <c r="W276" s="3">
        <v>2658</v>
      </c>
      <c r="X276" s="3">
        <v>64</v>
      </c>
      <c r="Y276" s="3">
        <v>110</v>
      </c>
      <c r="Z276" s="3">
        <v>243</v>
      </c>
      <c r="AA276" s="3">
        <v>142</v>
      </c>
      <c r="AB276" s="3">
        <v>140</v>
      </c>
      <c r="AC276" s="3">
        <v>2297</v>
      </c>
      <c r="AD276" s="3">
        <v>805</v>
      </c>
      <c r="AE276" s="3">
        <v>1461</v>
      </c>
      <c r="AF276" s="3">
        <v>866</v>
      </c>
      <c r="AG276" s="3">
        <v>1312</v>
      </c>
      <c r="AH276" s="3">
        <v>0.35049999999999998</v>
      </c>
      <c r="AI276" s="3">
        <v>0.63600000000000001</v>
      </c>
      <c r="AJ276" s="3">
        <v>0.63600000000000001</v>
      </c>
      <c r="AK276" s="2" t="s">
        <v>1155</v>
      </c>
    </row>
    <row r="277" spans="1:37" x14ac:dyDescent="0.3">
      <c r="A277" s="2" t="s">
        <v>1145</v>
      </c>
      <c r="B277" s="2" t="s">
        <v>1714</v>
      </c>
      <c r="C277" s="2" t="s">
        <v>643</v>
      </c>
      <c r="D277" s="2" t="s">
        <v>2266</v>
      </c>
      <c r="E277" s="2" t="s">
        <v>1148</v>
      </c>
      <c r="F277" s="2" t="s">
        <v>2267</v>
      </c>
      <c r="G277" s="2" t="s">
        <v>2267</v>
      </c>
      <c r="H277" s="2" t="s">
        <v>1150</v>
      </c>
      <c r="I277" s="2" t="s">
        <v>1151</v>
      </c>
      <c r="J277" s="2" t="s">
        <v>1152</v>
      </c>
      <c r="K277" s="2">
        <v>4335446</v>
      </c>
      <c r="L277" s="2">
        <v>21400133</v>
      </c>
      <c r="M277" s="2" t="s">
        <v>2268</v>
      </c>
      <c r="N277" s="2" t="s">
        <v>2269</v>
      </c>
      <c r="O277" s="3">
        <v>3367</v>
      </c>
      <c r="P277" s="3">
        <v>2461</v>
      </c>
      <c r="Q277" s="3">
        <v>59</v>
      </c>
      <c r="R277" s="3">
        <v>211</v>
      </c>
      <c r="S277" s="3">
        <v>297</v>
      </c>
      <c r="T277" s="3">
        <v>150</v>
      </c>
      <c r="U277" s="3">
        <v>189</v>
      </c>
      <c r="V277" s="3">
        <v>2450</v>
      </c>
      <c r="W277" s="3">
        <v>1865</v>
      </c>
      <c r="X277" s="3">
        <v>41</v>
      </c>
      <c r="Y277" s="3">
        <v>119</v>
      </c>
      <c r="Z277" s="3">
        <v>226</v>
      </c>
      <c r="AA277" s="3">
        <v>108</v>
      </c>
      <c r="AB277" s="3">
        <v>91</v>
      </c>
      <c r="AC277" s="3">
        <v>1886</v>
      </c>
      <c r="AD277" s="3">
        <v>627</v>
      </c>
      <c r="AE277" s="3">
        <v>1236</v>
      </c>
      <c r="AF277" s="3">
        <v>744</v>
      </c>
      <c r="AG277" s="3">
        <v>1048</v>
      </c>
      <c r="AH277" s="3">
        <v>0.33239999999999997</v>
      </c>
      <c r="AI277" s="3">
        <v>0.65539999999999998</v>
      </c>
      <c r="AJ277" s="3">
        <v>0.65539999999999998</v>
      </c>
      <c r="AK277" s="2" t="s">
        <v>1155</v>
      </c>
    </row>
    <row r="278" spans="1:37" x14ac:dyDescent="0.3">
      <c r="A278" s="2" t="s">
        <v>1145</v>
      </c>
      <c r="B278" s="2" t="s">
        <v>1714</v>
      </c>
      <c r="C278" s="2" t="s">
        <v>653</v>
      </c>
      <c r="D278" s="2" t="s">
        <v>2270</v>
      </c>
      <c r="E278" s="2" t="s">
        <v>1148</v>
      </c>
      <c r="F278" s="2" t="s">
        <v>2271</v>
      </c>
      <c r="G278" s="2" t="s">
        <v>2271</v>
      </c>
      <c r="H278" s="2" t="s">
        <v>1150</v>
      </c>
      <c r="I278" s="2" t="s">
        <v>1151</v>
      </c>
      <c r="J278" s="2" t="s">
        <v>1152</v>
      </c>
      <c r="K278" s="2">
        <v>902293</v>
      </c>
      <c r="L278" s="2">
        <v>0</v>
      </c>
      <c r="M278" s="2" t="s">
        <v>2272</v>
      </c>
      <c r="N278" s="2" t="s">
        <v>2273</v>
      </c>
      <c r="O278" s="3">
        <v>1938</v>
      </c>
      <c r="P278" s="3">
        <v>1265</v>
      </c>
      <c r="Q278" s="3">
        <v>62</v>
      </c>
      <c r="R278" s="3">
        <v>134</v>
      </c>
      <c r="S278" s="3">
        <v>196</v>
      </c>
      <c r="T278" s="3">
        <v>116</v>
      </c>
      <c r="U278" s="3">
        <v>165</v>
      </c>
      <c r="V278" s="3">
        <v>1472</v>
      </c>
      <c r="W278" s="3">
        <v>1017</v>
      </c>
      <c r="X278" s="3">
        <v>48</v>
      </c>
      <c r="Y278" s="3">
        <v>99</v>
      </c>
      <c r="Z278" s="3">
        <v>140</v>
      </c>
      <c r="AA278" s="3">
        <v>82</v>
      </c>
      <c r="AB278" s="3">
        <v>86</v>
      </c>
      <c r="AC278" s="3">
        <v>1112</v>
      </c>
      <c r="AD278" s="3">
        <v>414</v>
      </c>
      <c r="AE278" s="3">
        <v>685</v>
      </c>
      <c r="AF278" s="3">
        <v>523</v>
      </c>
      <c r="AG278" s="3">
        <v>536</v>
      </c>
      <c r="AH278" s="3">
        <v>0.37230000000000002</v>
      </c>
      <c r="AI278" s="3">
        <v>0.61599999999999999</v>
      </c>
      <c r="AJ278" s="3">
        <v>0.61599999999999999</v>
      </c>
      <c r="AK278" s="2" t="s">
        <v>1155</v>
      </c>
    </row>
    <row r="279" spans="1:37" x14ac:dyDescent="0.3">
      <c r="A279" s="2" t="s">
        <v>1145</v>
      </c>
      <c r="B279" s="2" t="s">
        <v>1714</v>
      </c>
      <c r="C279" s="2" t="s">
        <v>484</v>
      </c>
      <c r="D279" s="2" t="s">
        <v>2274</v>
      </c>
      <c r="E279" s="2" t="s">
        <v>1148</v>
      </c>
      <c r="F279" s="2" t="s">
        <v>2275</v>
      </c>
      <c r="G279" s="2" t="s">
        <v>2275</v>
      </c>
      <c r="H279" s="2" t="s">
        <v>1150</v>
      </c>
      <c r="I279" s="2" t="s">
        <v>1151</v>
      </c>
      <c r="J279" s="2" t="s">
        <v>1152</v>
      </c>
      <c r="K279" s="2">
        <v>2019825</v>
      </c>
      <c r="L279" s="2">
        <v>0</v>
      </c>
      <c r="M279" s="2" t="s">
        <v>2276</v>
      </c>
      <c r="N279" s="2" t="s">
        <v>2277</v>
      </c>
      <c r="O279" s="3">
        <v>1240</v>
      </c>
      <c r="P279" s="3">
        <v>479</v>
      </c>
      <c r="Q279" s="3">
        <v>134</v>
      </c>
      <c r="R279" s="3">
        <v>145</v>
      </c>
      <c r="S279" s="3">
        <v>217</v>
      </c>
      <c r="T279" s="3">
        <v>136</v>
      </c>
      <c r="U279" s="3">
        <v>129</v>
      </c>
      <c r="V279" s="3">
        <v>855</v>
      </c>
      <c r="W279" s="3">
        <v>406</v>
      </c>
      <c r="X279" s="3">
        <v>95</v>
      </c>
      <c r="Y279" s="3">
        <v>85</v>
      </c>
      <c r="Z279" s="3">
        <v>113</v>
      </c>
      <c r="AA279" s="3">
        <v>97</v>
      </c>
      <c r="AB279" s="3">
        <v>59</v>
      </c>
      <c r="AC279" s="3">
        <v>435</v>
      </c>
      <c r="AD279" s="3">
        <v>197</v>
      </c>
      <c r="AE279" s="3">
        <v>227</v>
      </c>
      <c r="AF279" s="3">
        <v>191</v>
      </c>
      <c r="AG279" s="3">
        <v>187</v>
      </c>
      <c r="AH279" s="3">
        <v>0.45290000000000002</v>
      </c>
      <c r="AI279" s="3">
        <v>0.52180000000000004</v>
      </c>
      <c r="AJ279" s="3">
        <v>0.52180000000000004</v>
      </c>
      <c r="AK279" s="2" t="s">
        <v>1155</v>
      </c>
    </row>
    <row r="280" spans="1:37" x14ac:dyDescent="0.3">
      <c r="A280" s="2" t="s">
        <v>1145</v>
      </c>
      <c r="B280" s="2" t="s">
        <v>1714</v>
      </c>
      <c r="C280" s="2" t="s">
        <v>442</v>
      </c>
      <c r="D280" s="2" t="s">
        <v>2278</v>
      </c>
      <c r="E280" s="2" t="s">
        <v>1148</v>
      </c>
      <c r="F280" s="2" t="s">
        <v>2279</v>
      </c>
      <c r="G280" s="2" t="s">
        <v>2279</v>
      </c>
      <c r="H280" s="2" t="s">
        <v>1150</v>
      </c>
      <c r="I280" s="2" t="s">
        <v>1151</v>
      </c>
      <c r="J280" s="2" t="s">
        <v>1152</v>
      </c>
      <c r="K280" s="2">
        <v>1437958658</v>
      </c>
      <c r="L280" s="2">
        <v>57924642</v>
      </c>
      <c r="M280" s="2" t="s">
        <v>2280</v>
      </c>
      <c r="N280" s="2" t="s">
        <v>2281</v>
      </c>
      <c r="O280" s="3">
        <v>2426</v>
      </c>
      <c r="P280" s="3">
        <v>2017</v>
      </c>
      <c r="Q280" s="3">
        <v>21</v>
      </c>
      <c r="R280" s="3">
        <v>90</v>
      </c>
      <c r="S280" s="3">
        <v>49</v>
      </c>
      <c r="T280" s="3">
        <v>135</v>
      </c>
      <c r="U280" s="3">
        <v>114</v>
      </c>
      <c r="V280" s="3">
        <v>1817</v>
      </c>
      <c r="W280" s="3">
        <v>1556</v>
      </c>
      <c r="X280" s="3">
        <v>17</v>
      </c>
      <c r="Y280" s="3">
        <v>54</v>
      </c>
      <c r="Z280" s="3">
        <v>29</v>
      </c>
      <c r="AA280" s="3">
        <v>102</v>
      </c>
      <c r="AB280" s="3">
        <v>59</v>
      </c>
      <c r="AC280" s="3">
        <v>1304</v>
      </c>
      <c r="AD280" s="3">
        <v>379</v>
      </c>
      <c r="AE280" s="3">
        <v>900</v>
      </c>
      <c r="AF280" s="3">
        <v>496</v>
      </c>
      <c r="AG280" s="3">
        <v>728</v>
      </c>
      <c r="AH280" s="3">
        <v>0.29060000000000002</v>
      </c>
      <c r="AI280" s="3">
        <v>0.69020000000000004</v>
      </c>
      <c r="AJ280" s="3">
        <v>0.69020000000000004</v>
      </c>
      <c r="AK280" s="2" t="s">
        <v>1155</v>
      </c>
    </row>
    <row r="281" spans="1:37" x14ac:dyDescent="0.3">
      <c r="A281" s="2" t="s">
        <v>1145</v>
      </c>
      <c r="B281" s="2" t="s">
        <v>1714</v>
      </c>
      <c r="C281" s="2" t="s">
        <v>478</v>
      </c>
      <c r="D281" s="2" t="s">
        <v>2282</v>
      </c>
      <c r="E281" s="2" t="s">
        <v>1148</v>
      </c>
      <c r="F281" s="2" t="s">
        <v>2283</v>
      </c>
      <c r="G281" s="2" t="s">
        <v>2283</v>
      </c>
      <c r="H281" s="2" t="s">
        <v>1150</v>
      </c>
      <c r="I281" s="2" t="s">
        <v>1151</v>
      </c>
      <c r="J281" s="2" t="s">
        <v>1152</v>
      </c>
      <c r="K281" s="2">
        <v>20344864</v>
      </c>
      <c r="L281" s="2">
        <v>736501</v>
      </c>
      <c r="M281" s="2" t="s">
        <v>2284</v>
      </c>
      <c r="N281" s="2" t="s">
        <v>2285</v>
      </c>
      <c r="O281" s="3">
        <v>2552</v>
      </c>
      <c r="P281" s="3">
        <v>2072</v>
      </c>
      <c r="Q281" s="3">
        <v>52</v>
      </c>
      <c r="R281" s="3">
        <v>113</v>
      </c>
      <c r="S281" s="3">
        <v>68</v>
      </c>
      <c r="T281" s="3">
        <v>100</v>
      </c>
      <c r="U281" s="3">
        <v>147</v>
      </c>
      <c r="V281" s="3">
        <v>1787</v>
      </c>
      <c r="W281" s="3">
        <v>1484</v>
      </c>
      <c r="X281" s="3">
        <v>40</v>
      </c>
      <c r="Y281" s="3">
        <v>74</v>
      </c>
      <c r="Z281" s="3">
        <v>49</v>
      </c>
      <c r="AA281" s="3">
        <v>66</v>
      </c>
      <c r="AB281" s="3">
        <v>74</v>
      </c>
      <c r="AC281" s="3">
        <v>1622</v>
      </c>
      <c r="AD281" s="3">
        <v>379</v>
      </c>
      <c r="AE281" s="3">
        <v>1224</v>
      </c>
      <c r="AF281" s="3">
        <v>510</v>
      </c>
      <c r="AG281" s="3">
        <v>941</v>
      </c>
      <c r="AH281" s="3">
        <v>0.23369999999999999</v>
      </c>
      <c r="AI281" s="3">
        <v>0.75460000000000005</v>
      </c>
      <c r="AJ281" s="3">
        <v>0.75460000000000005</v>
      </c>
      <c r="AK281" s="2" t="s">
        <v>1155</v>
      </c>
    </row>
    <row r="282" spans="1:37" x14ac:dyDescent="0.3">
      <c r="A282" s="2" t="s">
        <v>1145</v>
      </c>
      <c r="B282" s="2" t="s">
        <v>1714</v>
      </c>
      <c r="C282" s="2" t="s">
        <v>488</v>
      </c>
      <c r="D282" s="2" t="s">
        <v>2286</v>
      </c>
      <c r="E282" s="2" t="s">
        <v>1148</v>
      </c>
      <c r="F282" s="2" t="s">
        <v>2287</v>
      </c>
      <c r="G282" s="2" t="s">
        <v>2287</v>
      </c>
      <c r="H282" s="2" t="s">
        <v>1150</v>
      </c>
      <c r="I282" s="2" t="s">
        <v>1151</v>
      </c>
      <c r="J282" s="2" t="s">
        <v>1152</v>
      </c>
      <c r="K282" s="2">
        <v>728792</v>
      </c>
      <c r="L282" s="2">
        <v>102891</v>
      </c>
      <c r="M282" s="2" t="s">
        <v>2288</v>
      </c>
      <c r="N282" s="2" t="s">
        <v>2289</v>
      </c>
      <c r="O282" s="3">
        <v>1376</v>
      </c>
      <c r="P282" s="3">
        <v>996</v>
      </c>
      <c r="Q282" s="3">
        <v>75</v>
      </c>
      <c r="R282" s="3">
        <v>44</v>
      </c>
      <c r="S282" s="3">
        <v>64</v>
      </c>
      <c r="T282" s="3">
        <v>104</v>
      </c>
      <c r="U282" s="3">
        <v>93</v>
      </c>
      <c r="V282" s="3">
        <v>1049</v>
      </c>
      <c r="W282" s="3">
        <v>804</v>
      </c>
      <c r="X282" s="3">
        <v>61</v>
      </c>
      <c r="Y282" s="3">
        <v>27</v>
      </c>
      <c r="Z282" s="3">
        <v>51</v>
      </c>
      <c r="AA282" s="3">
        <v>70</v>
      </c>
      <c r="AB282" s="3">
        <v>36</v>
      </c>
      <c r="AC282" s="3">
        <v>881</v>
      </c>
      <c r="AD282" s="3">
        <v>334</v>
      </c>
      <c r="AE282" s="3">
        <v>521</v>
      </c>
      <c r="AF282" s="3">
        <v>424</v>
      </c>
      <c r="AG282" s="3">
        <v>402</v>
      </c>
      <c r="AH282" s="3">
        <v>0.37909999999999999</v>
      </c>
      <c r="AI282" s="3">
        <v>0.59140000000000004</v>
      </c>
      <c r="AJ282" s="3">
        <v>0.59140000000000004</v>
      </c>
      <c r="AK282" s="2" t="s">
        <v>1155</v>
      </c>
    </row>
    <row r="283" spans="1:37" x14ac:dyDescent="0.3">
      <c r="A283" s="2" t="s">
        <v>1145</v>
      </c>
      <c r="B283" s="2" t="s">
        <v>1714</v>
      </c>
      <c r="C283" s="2" t="s">
        <v>496</v>
      </c>
      <c r="D283" s="2" t="s">
        <v>2290</v>
      </c>
      <c r="E283" s="2" t="s">
        <v>1148</v>
      </c>
      <c r="F283" s="2" t="s">
        <v>2291</v>
      </c>
      <c r="G283" s="2" t="s">
        <v>2291</v>
      </c>
      <c r="H283" s="2" t="s">
        <v>1150</v>
      </c>
      <c r="I283" s="2" t="s">
        <v>1151</v>
      </c>
      <c r="J283" s="2" t="s">
        <v>1152</v>
      </c>
      <c r="K283" s="2">
        <v>1256485</v>
      </c>
      <c r="L283" s="2">
        <v>0</v>
      </c>
      <c r="M283" s="2" t="s">
        <v>2292</v>
      </c>
      <c r="N283" s="2" t="s">
        <v>2293</v>
      </c>
      <c r="O283" s="3">
        <v>3255</v>
      </c>
      <c r="P283" s="3">
        <v>1653</v>
      </c>
      <c r="Q283" s="3">
        <v>322</v>
      </c>
      <c r="R283" s="3">
        <v>225</v>
      </c>
      <c r="S283" s="3">
        <v>365</v>
      </c>
      <c r="T283" s="3">
        <v>383</v>
      </c>
      <c r="U283" s="3">
        <v>307</v>
      </c>
      <c r="V283" s="3">
        <v>2323</v>
      </c>
      <c r="W283" s="3">
        <v>1348</v>
      </c>
      <c r="X283" s="3">
        <v>224</v>
      </c>
      <c r="Y283" s="3">
        <v>129</v>
      </c>
      <c r="Z283" s="3">
        <v>227</v>
      </c>
      <c r="AA283" s="3">
        <v>262</v>
      </c>
      <c r="AB283" s="3">
        <v>133</v>
      </c>
      <c r="AC283" s="3">
        <v>1344</v>
      </c>
      <c r="AD283" s="3">
        <v>528</v>
      </c>
      <c r="AE283" s="3">
        <v>788</v>
      </c>
      <c r="AF283" s="3">
        <v>676</v>
      </c>
      <c r="AG283" s="3">
        <v>575</v>
      </c>
      <c r="AH283" s="3">
        <v>0.39290000000000003</v>
      </c>
      <c r="AI283" s="3">
        <v>0.58630000000000004</v>
      </c>
      <c r="AJ283" s="3">
        <v>0.58630000000000004</v>
      </c>
      <c r="AK283" s="2" t="s">
        <v>1155</v>
      </c>
    </row>
    <row r="284" spans="1:37" x14ac:dyDescent="0.3">
      <c r="A284" s="2" t="s">
        <v>1145</v>
      </c>
      <c r="B284" s="2" t="s">
        <v>1714</v>
      </c>
      <c r="C284" s="2" t="s">
        <v>637</v>
      </c>
      <c r="D284" s="2" t="s">
        <v>2294</v>
      </c>
      <c r="E284" s="2" t="s">
        <v>1148</v>
      </c>
      <c r="F284" s="2" t="s">
        <v>2295</v>
      </c>
      <c r="G284" s="2" t="s">
        <v>2295</v>
      </c>
      <c r="H284" s="2" t="s">
        <v>1150</v>
      </c>
      <c r="I284" s="2" t="s">
        <v>1151</v>
      </c>
      <c r="J284" s="2" t="s">
        <v>1152</v>
      </c>
      <c r="K284" s="2">
        <v>3155979</v>
      </c>
      <c r="L284" s="2">
        <v>9431865</v>
      </c>
      <c r="M284" s="2" t="s">
        <v>2296</v>
      </c>
      <c r="N284" s="2" t="s">
        <v>2297</v>
      </c>
      <c r="O284" s="3">
        <v>3430</v>
      </c>
      <c r="P284" s="3">
        <v>2396</v>
      </c>
      <c r="Q284" s="3">
        <v>111</v>
      </c>
      <c r="R284" s="3">
        <v>164</v>
      </c>
      <c r="S284" s="3">
        <v>425</v>
      </c>
      <c r="T284" s="3">
        <v>150</v>
      </c>
      <c r="U284" s="3">
        <v>184</v>
      </c>
      <c r="V284" s="3">
        <v>2467</v>
      </c>
      <c r="W284" s="3">
        <v>1799</v>
      </c>
      <c r="X284" s="3">
        <v>80</v>
      </c>
      <c r="Y284" s="3">
        <v>99</v>
      </c>
      <c r="Z284" s="3">
        <v>310</v>
      </c>
      <c r="AA284" s="3">
        <v>102</v>
      </c>
      <c r="AB284" s="3">
        <v>77</v>
      </c>
      <c r="AC284" s="3">
        <v>1813</v>
      </c>
      <c r="AD284" s="3">
        <v>703</v>
      </c>
      <c r="AE284" s="3">
        <v>1089</v>
      </c>
      <c r="AF284" s="3">
        <v>811</v>
      </c>
      <c r="AG284" s="3">
        <v>924</v>
      </c>
      <c r="AH284" s="3">
        <v>0.38779999999999998</v>
      </c>
      <c r="AI284" s="3">
        <v>0.60070000000000001</v>
      </c>
      <c r="AJ284" s="3">
        <v>0.60070000000000001</v>
      </c>
      <c r="AK284" s="2" t="s">
        <v>1155</v>
      </c>
    </row>
    <row r="285" spans="1:37" x14ac:dyDescent="0.3">
      <c r="A285" s="2" t="s">
        <v>1145</v>
      </c>
      <c r="B285" s="2" t="s">
        <v>1714</v>
      </c>
      <c r="C285" s="2" t="s">
        <v>548</v>
      </c>
      <c r="D285" s="2" t="s">
        <v>2298</v>
      </c>
      <c r="E285" s="2" t="s">
        <v>1148</v>
      </c>
      <c r="F285" s="2" t="s">
        <v>2299</v>
      </c>
      <c r="G285" s="2" t="s">
        <v>2299</v>
      </c>
      <c r="H285" s="2" t="s">
        <v>1150</v>
      </c>
      <c r="I285" s="2" t="s">
        <v>1151</v>
      </c>
      <c r="J285" s="2" t="s">
        <v>1152</v>
      </c>
      <c r="K285" s="2">
        <v>929828</v>
      </c>
      <c r="L285" s="2">
        <v>4529017</v>
      </c>
      <c r="M285" s="2" t="s">
        <v>2300</v>
      </c>
      <c r="N285" s="2" t="s">
        <v>2301</v>
      </c>
      <c r="O285" s="3">
        <v>819</v>
      </c>
      <c r="P285" s="3">
        <v>676</v>
      </c>
      <c r="Q285" s="3">
        <v>8</v>
      </c>
      <c r="R285" s="3">
        <v>40</v>
      </c>
      <c r="S285" s="3">
        <v>34</v>
      </c>
      <c r="T285" s="3">
        <v>27</v>
      </c>
      <c r="U285" s="3">
        <v>34</v>
      </c>
      <c r="V285" s="3">
        <v>777</v>
      </c>
      <c r="W285" s="3">
        <v>653</v>
      </c>
      <c r="X285" s="3">
        <v>7</v>
      </c>
      <c r="Y285" s="3">
        <v>34</v>
      </c>
      <c r="Z285" s="3">
        <v>31</v>
      </c>
      <c r="AA285" s="3">
        <v>25</v>
      </c>
      <c r="AB285" s="3">
        <v>27</v>
      </c>
      <c r="AC285" s="3">
        <v>576</v>
      </c>
      <c r="AD285" s="3">
        <v>350</v>
      </c>
      <c r="AE285" s="3">
        <v>209</v>
      </c>
      <c r="AF285" s="3">
        <v>349</v>
      </c>
      <c r="AG285" s="3">
        <v>196</v>
      </c>
      <c r="AH285" s="3">
        <v>0.60760000000000003</v>
      </c>
      <c r="AI285" s="3">
        <v>0.36280000000000001</v>
      </c>
      <c r="AJ285" s="3">
        <v>2.6076000000000001</v>
      </c>
      <c r="AK285" s="2" t="s">
        <v>1155</v>
      </c>
    </row>
    <row r="286" spans="1:37" x14ac:dyDescent="0.3">
      <c r="A286" s="2" t="s">
        <v>1145</v>
      </c>
      <c r="B286" s="2" t="s">
        <v>2302</v>
      </c>
      <c r="C286" s="2" t="s">
        <v>730</v>
      </c>
      <c r="D286" s="2" t="s">
        <v>2303</v>
      </c>
      <c r="E286" s="2" t="s">
        <v>1148</v>
      </c>
      <c r="F286" s="2" t="s">
        <v>2304</v>
      </c>
      <c r="G286" s="2" t="s">
        <v>2304</v>
      </c>
      <c r="H286" s="2" t="s">
        <v>1150</v>
      </c>
      <c r="I286" s="2" t="s">
        <v>1151</v>
      </c>
      <c r="J286" s="2" t="s">
        <v>1152</v>
      </c>
      <c r="K286" s="2">
        <v>17282946</v>
      </c>
      <c r="L286" s="2">
        <v>8752119</v>
      </c>
      <c r="M286" s="2" t="s">
        <v>2305</v>
      </c>
      <c r="N286" s="2" t="s">
        <v>2306</v>
      </c>
      <c r="O286" s="3">
        <v>3561</v>
      </c>
      <c r="P286" s="3">
        <v>2632</v>
      </c>
      <c r="Q286" s="3">
        <v>35</v>
      </c>
      <c r="R286" s="3">
        <v>178</v>
      </c>
      <c r="S286" s="3">
        <v>61</v>
      </c>
      <c r="T286" s="3">
        <v>358</v>
      </c>
      <c r="U286" s="3">
        <v>297</v>
      </c>
      <c r="V286" s="3">
        <v>2561</v>
      </c>
      <c r="W286" s="3">
        <v>1983</v>
      </c>
      <c r="X286" s="3">
        <v>27</v>
      </c>
      <c r="Y286" s="3">
        <v>115</v>
      </c>
      <c r="Z286" s="3">
        <v>54</v>
      </c>
      <c r="AA286" s="3">
        <v>244</v>
      </c>
      <c r="AB286" s="3">
        <v>138</v>
      </c>
      <c r="AC286" s="3">
        <v>1736</v>
      </c>
      <c r="AD286" s="3">
        <v>428</v>
      </c>
      <c r="AE286" s="3">
        <v>1246</v>
      </c>
      <c r="AF286" s="3">
        <v>686</v>
      </c>
      <c r="AG286" s="3">
        <v>813</v>
      </c>
      <c r="AH286" s="3">
        <v>0.2465</v>
      </c>
      <c r="AI286" s="3">
        <v>0.7177</v>
      </c>
      <c r="AJ286" s="3">
        <v>0.7177</v>
      </c>
      <c r="AK286" s="2" t="s">
        <v>1155</v>
      </c>
    </row>
    <row r="287" spans="1:37" x14ac:dyDescent="0.3">
      <c r="A287" s="2" t="s">
        <v>1145</v>
      </c>
      <c r="B287" s="2" t="s">
        <v>2302</v>
      </c>
      <c r="C287" s="2" t="s">
        <v>734</v>
      </c>
      <c r="D287" s="2" t="s">
        <v>2307</v>
      </c>
      <c r="E287" s="2" t="s">
        <v>1148</v>
      </c>
      <c r="F287" s="2" t="s">
        <v>2308</v>
      </c>
      <c r="G287" s="2" t="s">
        <v>2308</v>
      </c>
      <c r="H287" s="2" t="s">
        <v>1150</v>
      </c>
      <c r="I287" s="2" t="s">
        <v>1151</v>
      </c>
      <c r="J287" s="2" t="s">
        <v>1152</v>
      </c>
      <c r="K287" s="2">
        <v>20780010</v>
      </c>
      <c r="L287" s="2">
        <v>8858970</v>
      </c>
      <c r="M287" s="2" t="s">
        <v>2309</v>
      </c>
      <c r="N287" s="2" t="s">
        <v>2310</v>
      </c>
      <c r="O287" s="3">
        <v>1602</v>
      </c>
      <c r="P287" s="3">
        <v>1319</v>
      </c>
      <c r="Q287" s="3">
        <v>3</v>
      </c>
      <c r="R287" s="3">
        <v>57</v>
      </c>
      <c r="S287" s="3">
        <v>14</v>
      </c>
      <c r="T287" s="3">
        <v>116</v>
      </c>
      <c r="U287" s="3">
        <v>93</v>
      </c>
      <c r="V287" s="3">
        <v>1193</v>
      </c>
      <c r="W287" s="3">
        <v>1022</v>
      </c>
      <c r="X287" s="3">
        <v>0</v>
      </c>
      <c r="Y287" s="3">
        <v>34</v>
      </c>
      <c r="Z287" s="3">
        <v>11</v>
      </c>
      <c r="AA287" s="3">
        <v>76</v>
      </c>
      <c r="AB287" s="3">
        <v>50</v>
      </c>
      <c r="AC287" s="3">
        <v>825</v>
      </c>
      <c r="AD287" s="3">
        <v>206</v>
      </c>
      <c r="AE287" s="3">
        <v>601</v>
      </c>
      <c r="AF287" s="3">
        <v>322</v>
      </c>
      <c r="AG287" s="3">
        <v>407</v>
      </c>
      <c r="AH287" s="3">
        <v>0.24970000000000001</v>
      </c>
      <c r="AI287" s="3">
        <v>0.72850000000000004</v>
      </c>
      <c r="AJ287" s="3">
        <v>0.72850000000000004</v>
      </c>
      <c r="AK287" s="2" t="s">
        <v>1155</v>
      </c>
    </row>
    <row r="288" spans="1:37" x14ac:dyDescent="0.3">
      <c r="A288" s="2" t="s">
        <v>1145</v>
      </c>
      <c r="B288" s="2" t="s">
        <v>2302</v>
      </c>
      <c r="C288" s="2" t="s">
        <v>736</v>
      </c>
      <c r="D288" s="2" t="s">
        <v>2311</v>
      </c>
      <c r="E288" s="2" t="s">
        <v>1148</v>
      </c>
      <c r="F288" s="2" t="s">
        <v>2312</v>
      </c>
      <c r="G288" s="2" t="s">
        <v>2312</v>
      </c>
      <c r="H288" s="2" t="s">
        <v>1150</v>
      </c>
      <c r="I288" s="2" t="s">
        <v>1151</v>
      </c>
      <c r="J288" s="2" t="s">
        <v>1152</v>
      </c>
      <c r="K288" s="2">
        <v>63312887</v>
      </c>
      <c r="L288" s="2">
        <v>38745</v>
      </c>
      <c r="M288" s="2" t="s">
        <v>2313</v>
      </c>
      <c r="N288" s="2" t="s">
        <v>2314</v>
      </c>
      <c r="O288" s="3">
        <v>2858</v>
      </c>
      <c r="P288" s="3">
        <v>2364</v>
      </c>
      <c r="Q288" s="3">
        <v>10</v>
      </c>
      <c r="R288" s="3">
        <v>112</v>
      </c>
      <c r="S288" s="3">
        <v>34</v>
      </c>
      <c r="T288" s="3">
        <v>165</v>
      </c>
      <c r="U288" s="3">
        <v>173</v>
      </c>
      <c r="V288" s="3">
        <v>2129</v>
      </c>
      <c r="W288" s="3">
        <v>1828</v>
      </c>
      <c r="X288" s="3">
        <v>7</v>
      </c>
      <c r="Y288" s="3">
        <v>63</v>
      </c>
      <c r="Z288" s="3">
        <v>28</v>
      </c>
      <c r="AA288" s="3">
        <v>110</v>
      </c>
      <c r="AB288" s="3">
        <v>93</v>
      </c>
      <c r="AC288" s="3">
        <v>1412</v>
      </c>
      <c r="AD288" s="3">
        <v>287</v>
      </c>
      <c r="AE288" s="3">
        <v>1096</v>
      </c>
      <c r="AF288" s="3">
        <v>474</v>
      </c>
      <c r="AG288" s="3">
        <v>787</v>
      </c>
      <c r="AH288" s="3">
        <v>0.20330000000000001</v>
      </c>
      <c r="AI288" s="3">
        <v>0.7762</v>
      </c>
      <c r="AJ288" s="3">
        <v>0.7762</v>
      </c>
      <c r="AK288" s="2" t="s">
        <v>1155</v>
      </c>
    </row>
    <row r="289" spans="1:37" x14ac:dyDescent="0.3">
      <c r="A289" s="2" t="s">
        <v>1145</v>
      </c>
      <c r="B289" s="2" t="s">
        <v>2302</v>
      </c>
      <c r="C289" s="2" t="s">
        <v>741</v>
      </c>
      <c r="D289" s="2" t="s">
        <v>2315</v>
      </c>
      <c r="E289" s="2" t="s">
        <v>1148</v>
      </c>
      <c r="F289" s="2" t="s">
        <v>2316</v>
      </c>
      <c r="G289" s="2" t="s">
        <v>2316</v>
      </c>
      <c r="H289" s="2" t="s">
        <v>1150</v>
      </c>
      <c r="I289" s="2" t="s">
        <v>1151</v>
      </c>
      <c r="J289" s="2" t="s">
        <v>1152</v>
      </c>
      <c r="K289" s="2">
        <v>2624504610</v>
      </c>
      <c r="L289" s="2">
        <v>27851703</v>
      </c>
      <c r="M289" s="2" t="s">
        <v>2317</v>
      </c>
      <c r="N289" s="2" t="s">
        <v>2318</v>
      </c>
      <c r="O289" s="3">
        <v>2240</v>
      </c>
      <c r="P289" s="3">
        <v>1958</v>
      </c>
      <c r="Q289" s="3">
        <v>1</v>
      </c>
      <c r="R289" s="3">
        <v>64</v>
      </c>
      <c r="S289" s="3">
        <v>17</v>
      </c>
      <c r="T289" s="3">
        <v>95</v>
      </c>
      <c r="U289" s="3">
        <v>105</v>
      </c>
      <c r="V289" s="3">
        <v>1700</v>
      </c>
      <c r="W289" s="3">
        <v>1534</v>
      </c>
      <c r="X289" s="3">
        <v>1</v>
      </c>
      <c r="Y289" s="3">
        <v>38</v>
      </c>
      <c r="Z289" s="3">
        <v>14</v>
      </c>
      <c r="AA289" s="3">
        <v>64</v>
      </c>
      <c r="AB289" s="3">
        <v>49</v>
      </c>
      <c r="AC289" s="3">
        <v>936</v>
      </c>
      <c r="AD289" s="3">
        <v>169</v>
      </c>
      <c r="AE289" s="3">
        <v>749</v>
      </c>
      <c r="AF289" s="3">
        <v>302</v>
      </c>
      <c r="AG289" s="3">
        <v>549</v>
      </c>
      <c r="AH289" s="3">
        <v>0.18060000000000001</v>
      </c>
      <c r="AI289" s="3">
        <v>0.80020000000000002</v>
      </c>
      <c r="AJ289" s="3">
        <v>0.80020000000000002</v>
      </c>
      <c r="AK289" s="2" t="s">
        <v>1155</v>
      </c>
    </row>
    <row r="290" spans="1:37" x14ac:dyDescent="0.3">
      <c r="A290" s="2" t="s">
        <v>1145</v>
      </c>
      <c r="B290" s="2" t="s">
        <v>2302</v>
      </c>
      <c r="C290" s="2" t="s">
        <v>743</v>
      </c>
      <c r="D290" s="2" t="s">
        <v>2319</v>
      </c>
      <c r="E290" s="2" t="s">
        <v>1148</v>
      </c>
      <c r="F290" s="2" t="s">
        <v>2320</v>
      </c>
      <c r="G290" s="2" t="s">
        <v>2320</v>
      </c>
      <c r="H290" s="2" t="s">
        <v>1150</v>
      </c>
      <c r="I290" s="2" t="s">
        <v>1151</v>
      </c>
      <c r="J290" s="2" t="s">
        <v>1152</v>
      </c>
      <c r="K290" s="2">
        <v>252060302</v>
      </c>
      <c r="L290" s="2">
        <v>9521778</v>
      </c>
      <c r="M290" s="2" t="s">
        <v>2321</v>
      </c>
      <c r="N290" s="2" t="s">
        <v>2322</v>
      </c>
      <c r="O290" s="3">
        <v>2198</v>
      </c>
      <c r="P290" s="3">
        <v>1943</v>
      </c>
      <c r="Q290" s="3">
        <v>6</v>
      </c>
      <c r="R290" s="3">
        <v>44</v>
      </c>
      <c r="S290" s="3">
        <v>11</v>
      </c>
      <c r="T290" s="3">
        <v>90</v>
      </c>
      <c r="U290" s="3">
        <v>104</v>
      </c>
      <c r="V290" s="3">
        <v>1765</v>
      </c>
      <c r="W290" s="3">
        <v>1587</v>
      </c>
      <c r="X290" s="3">
        <v>6</v>
      </c>
      <c r="Y290" s="3">
        <v>30</v>
      </c>
      <c r="Z290" s="3">
        <v>11</v>
      </c>
      <c r="AA290" s="3">
        <v>70</v>
      </c>
      <c r="AB290" s="3">
        <v>61</v>
      </c>
      <c r="AC290" s="3">
        <v>1441</v>
      </c>
      <c r="AD290" s="3">
        <v>461</v>
      </c>
      <c r="AE290" s="3">
        <v>931</v>
      </c>
      <c r="AF290" s="3">
        <v>603</v>
      </c>
      <c r="AG290" s="3">
        <v>643</v>
      </c>
      <c r="AH290" s="3">
        <v>0.31990000000000002</v>
      </c>
      <c r="AI290" s="3">
        <v>0.64610000000000001</v>
      </c>
      <c r="AJ290" s="3">
        <v>0.64610000000000001</v>
      </c>
      <c r="AK290" s="2" t="s">
        <v>1155</v>
      </c>
    </row>
    <row r="291" spans="1:37" x14ac:dyDescent="0.3">
      <c r="A291" s="2" t="s">
        <v>1145</v>
      </c>
      <c r="B291" s="2" t="s">
        <v>2302</v>
      </c>
      <c r="C291" s="2" t="s">
        <v>745</v>
      </c>
      <c r="D291" s="2" t="s">
        <v>2323</v>
      </c>
      <c r="E291" s="2" t="s">
        <v>1148</v>
      </c>
      <c r="F291" s="2" t="s">
        <v>2324</v>
      </c>
      <c r="G291" s="2" t="s">
        <v>2324</v>
      </c>
      <c r="H291" s="2" t="s">
        <v>1150</v>
      </c>
      <c r="I291" s="2" t="s">
        <v>1151</v>
      </c>
      <c r="J291" s="2" t="s">
        <v>1152</v>
      </c>
      <c r="K291" s="2">
        <v>54456822</v>
      </c>
      <c r="L291" s="2">
        <v>2577287</v>
      </c>
      <c r="M291" s="2" t="s">
        <v>2325</v>
      </c>
      <c r="N291" s="2" t="s">
        <v>2326</v>
      </c>
      <c r="O291" s="3">
        <v>2133</v>
      </c>
      <c r="P291" s="3">
        <v>1878</v>
      </c>
      <c r="Q291" s="3">
        <v>6</v>
      </c>
      <c r="R291" s="3">
        <v>46</v>
      </c>
      <c r="S291" s="3">
        <v>26</v>
      </c>
      <c r="T291" s="3">
        <v>96</v>
      </c>
      <c r="U291" s="3">
        <v>81</v>
      </c>
      <c r="V291" s="3">
        <v>1620</v>
      </c>
      <c r="W291" s="3">
        <v>1453</v>
      </c>
      <c r="X291" s="3">
        <v>3</v>
      </c>
      <c r="Y291" s="3">
        <v>32</v>
      </c>
      <c r="Z291" s="3">
        <v>23</v>
      </c>
      <c r="AA291" s="3">
        <v>59</v>
      </c>
      <c r="AB291" s="3">
        <v>50</v>
      </c>
      <c r="AC291" s="3">
        <v>1052</v>
      </c>
      <c r="AD291" s="3">
        <v>183</v>
      </c>
      <c r="AE291" s="3">
        <v>851</v>
      </c>
      <c r="AF291" s="3">
        <v>330</v>
      </c>
      <c r="AG291" s="3">
        <v>608</v>
      </c>
      <c r="AH291" s="3">
        <v>0.17399999999999999</v>
      </c>
      <c r="AI291" s="3">
        <v>0.80889999999999995</v>
      </c>
      <c r="AJ291" s="3">
        <v>0.80889999999999995</v>
      </c>
      <c r="AK291" s="2" t="s">
        <v>1155</v>
      </c>
    </row>
    <row r="292" spans="1:37" x14ac:dyDescent="0.3">
      <c r="A292" s="2" t="s">
        <v>1145</v>
      </c>
      <c r="B292" s="2" t="s">
        <v>2302</v>
      </c>
      <c r="C292" s="2" t="s">
        <v>753</v>
      </c>
      <c r="D292" s="2" t="s">
        <v>2327</v>
      </c>
      <c r="E292" s="2" t="s">
        <v>1148</v>
      </c>
      <c r="F292" s="2" t="s">
        <v>2328</v>
      </c>
      <c r="G292" s="2" t="s">
        <v>2328</v>
      </c>
      <c r="H292" s="2" t="s">
        <v>1150</v>
      </c>
      <c r="I292" s="2" t="s">
        <v>1151</v>
      </c>
      <c r="J292" s="2" t="s">
        <v>1152</v>
      </c>
      <c r="K292" s="2">
        <v>1405229608</v>
      </c>
      <c r="L292" s="2">
        <v>177931572</v>
      </c>
      <c r="M292" s="2" t="s">
        <v>2329</v>
      </c>
      <c r="N292" s="2" t="s">
        <v>2330</v>
      </c>
      <c r="O292" s="3">
        <v>4736</v>
      </c>
      <c r="P292" s="3">
        <v>4181</v>
      </c>
      <c r="Q292" s="3">
        <v>4</v>
      </c>
      <c r="R292" s="3">
        <v>132</v>
      </c>
      <c r="S292" s="3">
        <v>42</v>
      </c>
      <c r="T292" s="3">
        <v>185</v>
      </c>
      <c r="U292" s="3">
        <v>192</v>
      </c>
      <c r="V292" s="3">
        <v>3691</v>
      </c>
      <c r="W292" s="3">
        <v>3321</v>
      </c>
      <c r="X292" s="3">
        <v>2</v>
      </c>
      <c r="Y292" s="3">
        <v>84</v>
      </c>
      <c r="Z292" s="3">
        <v>36</v>
      </c>
      <c r="AA292" s="3">
        <v>136</v>
      </c>
      <c r="AB292" s="3">
        <v>112</v>
      </c>
      <c r="AC292" s="3">
        <v>2240</v>
      </c>
      <c r="AD292" s="3">
        <v>347</v>
      </c>
      <c r="AE292" s="3">
        <v>1856</v>
      </c>
      <c r="AF292" s="3">
        <v>664</v>
      </c>
      <c r="AG292" s="3">
        <v>1338</v>
      </c>
      <c r="AH292" s="3">
        <v>0.15490000000000001</v>
      </c>
      <c r="AI292" s="3">
        <v>0.8286</v>
      </c>
      <c r="AJ292" s="3">
        <v>0.8286</v>
      </c>
      <c r="AK292" s="2" t="s">
        <v>1155</v>
      </c>
    </row>
    <row r="293" spans="1:37" x14ac:dyDescent="0.3">
      <c r="A293" s="2" t="s">
        <v>1145</v>
      </c>
      <c r="B293" s="2" t="s">
        <v>2302</v>
      </c>
      <c r="C293" s="2" t="s">
        <v>738</v>
      </c>
      <c r="D293" s="2" t="s">
        <v>2331</v>
      </c>
      <c r="E293" s="2" t="s">
        <v>1148</v>
      </c>
      <c r="F293" s="2" t="s">
        <v>2332</v>
      </c>
      <c r="G293" s="2" t="s">
        <v>2332</v>
      </c>
      <c r="H293" s="2" t="s">
        <v>1150</v>
      </c>
      <c r="I293" s="2" t="s">
        <v>1151</v>
      </c>
      <c r="J293" s="2" t="s">
        <v>1152</v>
      </c>
      <c r="K293" s="2">
        <v>17861287</v>
      </c>
      <c r="L293" s="2">
        <v>1135393</v>
      </c>
      <c r="M293" s="2" t="s">
        <v>2333</v>
      </c>
      <c r="N293" s="2" t="s">
        <v>2334</v>
      </c>
      <c r="O293" s="3">
        <v>4163</v>
      </c>
      <c r="P293" s="3">
        <v>3477</v>
      </c>
      <c r="Q293" s="3">
        <v>9</v>
      </c>
      <c r="R293" s="3">
        <v>163</v>
      </c>
      <c r="S293" s="3">
        <v>78</v>
      </c>
      <c r="T293" s="3">
        <v>179</v>
      </c>
      <c r="U293" s="3">
        <v>257</v>
      </c>
      <c r="V293" s="3">
        <v>3072</v>
      </c>
      <c r="W293" s="3">
        <v>2641</v>
      </c>
      <c r="X293" s="3">
        <v>9</v>
      </c>
      <c r="Y293" s="3">
        <v>107</v>
      </c>
      <c r="Z293" s="3">
        <v>62</v>
      </c>
      <c r="AA293" s="3">
        <v>133</v>
      </c>
      <c r="AB293" s="3">
        <v>120</v>
      </c>
      <c r="AC293" s="3">
        <v>1931</v>
      </c>
      <c r="AD293" s="3">
        <v>498</v>
      </c>
      <c r="AE293" s="3">
        <v>1393</v>
      </c>
      <c r="AF293" s="3">
        <v>804</v>
      </c>
      <c r="AG293" s="3">
        <v>948</v>
      </c>
      <c r="AH293" s="3">
        <v>0.25790000000000002</v>
      </c>
      <c r="AI293" s="3">
        <v>0.72140000000000004</v>
      </c>
      <c r="AJ293" s="3">
        <v>0.72140000000000004</v>
      </c>
      <c r="AK293" s="2" t="s">
        <v>1155</v>
      </c>
    </row>
    <row r="294" spans="1:37" x14ac:dyDescent="0.3">
      <c r="A294" s="2" t="s">
        <v>1145</v>
      </c>
      <c r="B294" s="2" t="s">
        <v>2302</v>
      </c>
      <c r="C294" s="2" t="s">
        <v>763</v>
      </c>
      <c r="D294" s="2" t="s">
        <v>2335</v>
      </c>
      <c r="E294" s="2" t="s">
        <v>1148</v>
      </c>
      <c r="F294" s="2" t="s">
        <v>2336</v>
      </c>
      <c r="G294" s="2" t="s">
        <v>2336</v>
      </c>
      <c r="H294" s="2" t="s">
        <v>1150</v>
      </c>
      <c r="I294" s="2" t="s">
        <v>1151</v>
      </c>
      <c r="J294" s="2" t="s">
        <v>1152</v>
      </c>
      <c r="K294" s="2">
        <v>3616659458</v>
      </c>
      <c r="L294" s="2">
        <v>1263849057</v>
      </c>
      <c r="M294" s="2" t="s">
        <v>2337</v>
      </c>
      <c r="N294" s="2" t="s">
        <v>2338</v>
      </c>
      <c r="O294" s="3">
        <v>2079</v>
      </c>
      <c r="P294" s="3">
        <v>1661</v>
      </c>
      <c r="Q294" s="3">
        <v>11</v>
      </c>
      <c r="R294" s="3">
        <v>37</v>
      </c>
      <c r="S294" s="3">
        <v>45</v>
      </c>
      <c r="T294" s="3">
        <v>209</v>
      </c>
      <c r="U294" s="3">
        <v>116</v>
      </c>
      <c r="V294" s="3">
        <v>1633</v>
      </c>
      <c r="W294" s="3">
        <v>1353</v>
      </c>
      <c r="X294" s="3">
        <v>9</v>
      </c>
      <c r="Y294" s="3">
        <v>22</v>
      </c>
      <c r="Z294" s="3">
        <v>36</v>
      </c>
      <c r="AA294" s="3">
        <v>147</v>
      </c>
      <c r="AB294" s="3">
        <v>66</v>
      </c>
      <c r="AC294" s="3">
        <v>1125</v>
      </c>
      <c r="AD294" s="3">
        <v>460</v>
      </c>
      <c r="AE294" s="3">
        <v>627</v>
      </c>
      <c r="AF294" s="3">
        <v>555</v>
      </c>
      <c r="AG294" s="3">
        <v>486</v>
      </c>
      <c r="AH294" s="3">
        <v>0.40889999999999999</v>
      </c>
      <c r="AI294" s="3">
        <v>0.55730000000000002</v>
      </c>
      <c r="AJ294" s="3">
        <v>0.55730000000000002</v>
      </c>
      <c r="AK294" s="2" t="s">
        <v>1155</v>
      </c>
    </row>
    <row r="295" spans="1:37" x14ac:dyDescent="0.3">
      <c r="A295" s="2" t="s">
        <v>1145</v>
      </c>
      <c r="B295" s="2" t="s">
        <v>2302</v>
      </c>
      <c r="C295" s="2" t="s">
        <v>732</v>
      </c>
      <c r="D295" s="2" t="s">
        <v>2339</v>
      </c>
      <c r="E295" s="2" t="s">
        <v>1148</v>
      </c>
      <c r="F295" s="2" t="s">
        <v>2340</v>
      </c>
      <c r="G295" s="2" t="s">
        <v>2340</v>
      </c>
      <c r="H295" s="2" t="s">
        <v>1150</v>
      </c>
      <c r="I295" s="2" t="s">
        <v>1151</v>
      </c>
      <c r="J295" s="2" t="s">
        <v>1152</v>
      </c>
      <c r="K295" s="2">
        <v>35988112</v>
      </c>
      <c r="L295" s="2">
        <v>54823</v>
      </c>
      <c r="M295" s="2" t="s">
        <v>2341</v>
      </c>
      <c r="N295" s="2" t="s">
        <v>2342</v>
      </c>
      <c r="O295" s="3">
        <v>1937</v>
      </c>
      <c r="P295" s="3">
        <v>1515</v>
      </c>
      <c r="Q295" s="3">
        <v>8</v>
      </c>
      <c r="R295" s="3">
        <v>82</v>
      </c>
      <c r="S295" s="3">
        <v>41</v>
      </c>
      <c r="T295" s="3">
        <v>138</v>
      </c>
      <c r="U295" s="3">
        <v>153</v>
      </c>
      <c r="V295" s="3">
        <v>1375</v>
      </c>
      <c r="W295" s="3">
        <v>1118</v>
      </c>
      <c r="X295" s="3">
        <v>8</v>
      </c>
      <c r="Y295" s="3">
        <v>44</v>
      </c>
      <c r="Z295" s="3">
        <v>32</v>
      </c>
      <c r="AA295" s="3">
        <v>100</v>
      </c>
      <c r="AB295" s="3">
        <v>73</v>
      </c>
      <c r="AC295" s="3">
        <v>957</v>
      </c>
      <c r="AD295" s="3">
        <v>232</v>
      </c>
      <c r="AE295" s="3">
        <v>703</v>
      </c>
      <c r="AF295" s="3">
        <v>315</v>
      </c>
      <c r="AG295" s="3">
        <v>496</v>
      </c>
      <c r="AH295" s="3">
        <v>0.2424</v>
      </c>
      <c r="AI295" s="3">
        <v>0.73460000000000003</v>
      </c>
      <c r="AJ295" s="3">
        <v>0.73460000000000003</v>
      </c>
      <c r="AK295" s="2" t="s">
        <v>1155</v>
      </c>
    </row>
    <row r="296" spans="1:37" x14ac:dyDescent="0.3">
      <c r="A296" s="2" t="s">
        <v>1145</v>
      </c>
      <c r="B296" s="2" t="s">
        <v>2302</v>
      </c>
      <c r="C296" s="2" t="s">
        <v>751</v>
      </c>
      <c r="D296" s="2" t="s">
        <v>2343</v>
      </c>
      <c r="E296" s="2" t="s">
        <v>1148</v>
      </c>
      <c r="F296" s="2" t="s">
        <v>2344</v>
      </c>
      <c r="G296" s="2" t="s">
        <v>2344</v>
      </c>
      <c r="H296" s="2" t="s">
        <v>1150</v>
      </c>
      <c r="I296" s="2" t="s">
        <v>1151</v>
      </c>
      <c r="J296" s="2" t="s">
        <v>1152</v>
      </c>
      <c r="K296" s="2">
        <v>2109504534</v>
      </c>
      <c r="L296" s="2">
        <v>630170130</v>
      </c>
      <c r="M296" s="2" t="s">
        <v>2345</v>
      </c>
      <c r="N296" s="2" t="s">
        <v>2346</v>
      </c>
      <c r="O296" s="3">
        <v>3204</v>
      </c>
      <c r="P296" s="3">
        <v>2552</v>
      </c>
      <c r="Q296" s="3">
        <v>9</v>
      </c>
      <c r="R296" s="3">
        <v>95</v>
      </c>
      <c r="S296" s="3">
        <v>34</v>
      </c>
      <c r="T296" s="3">
        <v>367</v>
      </c>
      <c r="U296" s="3">
        <v>147</v>
      </c>
      <c r="V296" s="3">
        <v>2482</v>
      </c>
      <c r="W296" s="3">
        <v>1980</v>
      </c>
      <c r="X296" s="3">
        <v>9</v>
      </c>
      <c r="Y296" s="3">
        <v>66</v>
      </c>
      <c r="Z296" s="3">
        <v>30</v>
      </c>
      <c r="AA296" s="3">
        <v>308</v>
      </c>
      <c r="AB296" s="3">
        <v>89</v>
      </c>
      <c r="AC296" s="3">
        <v>1506</v>
      </c>
      <c r="AD296" s="3">
        <v>254</v>
      </c>
      <c r="AE296" s="3">
        <v>1216</v>
      </c>
      <c r="AF296" s="3">
        <v>426</v>
      </c>
      <c r="AG296" s="3">
        <v>803</v>
      </c>
      <c r="AH296" s="3">
        <v>0.16869999999999999</v>
      </c>
      <c r="AI296" s="3">
        <v>0.80740000000000001</v>
      </c>
      <c r="AJ296" s="3">
        <v>0.80740000000000001</v>
      </c>
      <c r="AK296" s="2" t="s">
        <v>1155</v>
      </c>
    </row>
    <row r="297" spans="1:37" x14ac:dyDescent="0.3">
      <c r="A297" s="2" t="s">
        <v>1145</v>
      </c>
      <c r="B297" s="2" t="s">
        <v>2302</v>
      </c>
      <c r="C297" s="2" t="s">
        <v>747</v>
      </c>
      <c r="D297" s="2" t="s">
        <v>2347</v>
      </c>
      <c r="E297" s="2" t="s">
        <v>1148</v>
      </c>
      <c r="F297" s="2" t="s">
        <v>2348</v>
      </c>
      <c r="G297" s="2" t="s">
        <v>2348</v>
      </c>
      <c r="H297" s="2" t="s">
        <v>1150</v>
      </c>
      <c r="I297" s="2" t="s">
        <v>1151</v>
      </c>
      <c r="J297" s="2" t="s">
        <v>1152</v>
      </c>
      <c r="K297" s="2">
        <v>214318719</v>
      </c>
      <c r="L297" s="2">
        <v>1274148406</v>
      </c>
      <c r="M297" s="2" t="s">
        <v>2349</v>
      </c>
      <c r="N297" s="2" t="s">
        <v>2350</v>
      </c>
      <c r="O297" s="3">
        <v>2420</v>
      </c>
      <c r="P297" s="3">
        <v>2005</v>
      </c>
      <c r="Q297" s="3">
        <v>3</v>
      </c>
      <c r="R297" s="3">
        <v>56</v>
      </c>
      <c r="S297" s="3">
        <v>51</v>
      </c>
      <c r="T297" s="3">
        <v>186</v>
      </c>
      <c r="U297" s="3">
        <v>119</v>
      </c>
      <c r="V297" s="3">
        <v>1750</v>
      </c>
      <c r="W297" s="3">
        <v>1501</v>
      </c>
      <c r="X297" s="3">
        <v>2</v>
      </c>
      <c r="Y297" s="3">
        <v>31</v>
      </c>
      <c r="Z297" s="3">
        <v>33</v>
      </c>
      <c r="AA297" s="3">
        <v>123</v>
      </c>
      <c r="AB297" s="3">
        <v>60</v>
      </c>
      <c r="AC297" s="3">
        <v>1409</v>
      </c>
      <c r="AD297" s="3">
        <v>259</v>
      </c>
      <c r="AE297" s="3">
        <v>1109</v>
      </c>
      <c r="AF297" s="3">
        <v>383</v>
      </c>
      <c r="AG297" s="3">
        <v>698</v>
      </c>
      <c r="AH297" s="3">
        <v>0.18379999999999999</v>
      </c>
      <c r="AI297" s="3">
        <v>0.78710000000000002</v>
      </c>
      <c r="AJ297" s="3">
        <v>0.78710000000000002</v>
      </c>
      <c r="AK297" s="2" t="s">
        <v>1155</v>
      </c>
    </row>
    <row r="298" spans="1:37" x14ac:dyDescent="0.3">
      <c r="A298" s="2" t="s">
        <v>1145</v>
      </c>
      <c r="B298" s="2" t="s">
        <v>2302</v>
      </c>
      <c r="C298" s="2" t="s">
        <v>765</v>
      </c>
      <c r="D298" s="2" t="s">
        <v>2351</v>
      </c>
      <c r="E298" s="2" t="s">
        <v>1148</v>
      </c>
      <c r="F298" s="2" t="s">
        <v>2352</v>
      </c>
      <c r="G298" s="2" t="s">
        <v>2352</v>
      </c>
      <c r="H298" s="2" t="s">
        <v>1150</v>
      </c>
      <c r="I298" s="2" t="s">
        <v>1151</v>
      </c>
      <c r="J298" s="2" t="s">
        <v>1152</v>
      </c>
      <c r="K298" s="2">
        <v>620261057</v>
      </c>
      <c r="L298" s="2">
        <v>67509199</v>
      </c>
      <c r="M298" s="2" t="s">
        <v>2353</v>
      </c>
      <c r="N298" s="2" t="s">
        <v>2354</v>
      </c>
      <c r="O298" s="3">
        <v>304</v>
      </c>
      <c r="P298" s="3">
        <v>289</v>
      </c>
      <c r="Q298" s="3">
        <v>0</v>
      </c>
      <c r="R298" s="3">
        <v>0</v>
      </c>
      <c r="S298" s="3">
        <v>3</v>
      </c>
      <c r="T298" s="3">
        <v>5</v>
      </c>
      <c r="U298" s="3">
        <v>7</v>
      </c>
      <c r="V298" s="3">
        <v>279</v>
      </c>
      <c r="W298" s="3">
        <v>267</v>
      </c>
      <c r="X298" s="3">
        <v>0</v>
      </c>
      <c r="Y298" s="3">
        <v>0</v>
      </c>
      <c r="Z298" s="3">
        <v>2</v>
      </c>
      <c r="AA298" s="3">
        <v>5</v>
      </c>
      <c r="AB298" s="3">
        <v>5</v>
      </c>
      <c r="AC298" s="3">
        <v>276</v>
      </c>
      <c r="AD298" s="3">
        <v>135</v>
      </c>
      <c r="AE298" s="3">
        <v>136</v>
      </c>
      <c r="AF298" s="3">
        <v>138</v>
      </c>
      <c r="AG298" s="3">
        <v>116</v>
      </c>
      <c r="AH298" s="3">
        <v>0.48909999999999998</v>
      </c>
      <c r="AI298" s="3">
        <v>0.49280000000000002</v>
      </c>
      <c r="AJ298" s="3">
        <v>0.49280000000000002</v>
      </c>
      <c r="AK298" s="2" t="s">
        <v>1155</v>
      </c>
    </row>
    <row r="299" spans="1:37" x14ac:dyDescent="0.3">
      <c r="A299" s="2" t="s">
        <v>1145</v>
      </c>
      <c r="B299" s="2" t="s">
        <v>2302</v>
      </c>
      <c r="C299" s="2" t="s">
        <v>715</v>
      </c>
      <c r="D299" s="2" t="s">
        <v>2355</v>
      </c>
      <c r="E299" s="2" t="s">
        <v>1148</v>
      </c>
      <c r="F299" s="2" t="s">
        <v>2356</v>
      </c>
      <c r="G299" s="2" t="s">
        <v>2356</v>
      </c>
      <c r="H299" s="2" t="s">
        <v>1150</v>
      </c>
      <c r="I299" s="2" t="s">
        <v>1151</v>
      </c>
      <c r="J299" s="2" t="s">
        <v>1152</v>
      </c>
      <c r="K299" s="2">
        <v>956307382</v>
      </c>
      <c r="L299" s="2">
        <v>79771176</v>
      </c>
      <c r="M299" s="2" t="s">
        <v>2357</v>
      </c>
      <c r="N299" s="2" t="s">
        <v>2358</v>
      </c>
      <c r="O299" s="3">
        <v>210</v>
      </c>
      <c r="P299" s="3">
        <v>180</v>
      </c>
      <c r="Q299" s="3">
        <v>0</v>
      </c>
      <c r="R299" s="3">
        <v>6</v>
      </c>
      <c r="S299" s="3">
        <v>3</v>
      </c>
      <c r="T299" s="3">
        <v>8</v>
      </c>
      <c r="U299" s="3">
        <v>13</v>
      </c>
      <c r="V299" s="3">
        <v>178</v>
      </c>
      <c r="W299" s="3">
        <v>160</v>
      </c>
      <c r="X299" s="3">
        <v>0</v>
      </c>
      <c r="Y299" s="3">
        <v>4</v>
      </c>
      <c r="Z299" s="3">
        <v>3</v>
      </c>
      <c r="AA299" s="3">
        <v>5</v>
      </c>
      <c r="AB299" s="3">
        <v>6</v>
      </c>
      <c r="AC299" s="3">
        <v>127</v>
      </c>
      <c r="AD299" s="3">
        <v>76</v>
      </c>
      <c r="AE299" s="3">
        <v>48</v>
      </c>
      <c r="AF299" s="3">
        <v>85</v>
      </c>
      <c r="AG299" s="3">
        <v>39</v>
      </c>
      <c r="AH299" s="3">
        <v>0.59840000000000004</v>
      </c>
      <c r="AI299" s="3">
        <v>0.378</v>
      </c>
      <c r="AJ299" s="3">
        <v>2.5983999999999998</v>
      </c>
      <c r="AK299" s="2" t="s">
        <v>1155</v>
      </c>
    </row>
    <row r="300" spans="1:37" x14ac:dyDescent="0.3">
      <c r="A300" s="2" t="s">
        <v>1145</v>
      </c>
      <c r="B300" s="2" t="s">
        <v>1714</v>
      </c>
      <c r="C300" s="2" t="s">
        <v>522</v>
      </c>
      <c r="D300" s="2" t="s">
        <v>2359</v>
      </c>
      <c r="E300" s="2" t="s">
        <v>1148</v>
      </c>
      <c r="F300" s="2" t="s">
        <v>2360</v>
      </c>
      <c r="G300" s="2" t="s">
        <v>2360</v>
      </c>
      <c r="H300" s="2" t="s">
        <v>1150</v>
      </c>
      <c r="I300" s="2" t="s">
        <v>1151</v>
      </c>
      <c r="J300" s="2" t="s">
        <v>1152</v>
      </c>
      <c r="K300" s="2">
        <v>735728</v>
      </c>
      <c r="L300" s="2">
        <v>0</v>
      </c>
      <c r="M300" s="2" t="s">
        <v>2361</v>
      </c>
      <c r="N300" s="2" t="s">
        <v>2362</v>
      </c>
      <c r="O300" s="3">
        <v>2515</v>
      </c>
      <c r="P300" s="3">
        <v>1611</v>
      </c>
      <c r="Q300" s="3">
        <v>213</v>
      </c>
      <c r="R300" s="3">
        <v>200</v>
      </c>
      <c r="S300" s="3">
        <v>122</v>
      </c>
      <c r="T300" s="3">
        <v>165</v>
      </c>
      <c r="U300" s="3">
        <v>204</v>
      </c>
      <c r="V300" s="3">
        <v>1881</v>
      </c>
      <c r="W300" s="3">
        <v>1305</v>
      </c>
      <c r="X300" s="3">
        <v>153</v>
      </c>
      <c r="Y300" s="3">
        <v>122</v>
      </c>
      <c r="Z300" s="3">
        <v>95</v>
      </c>
      <c r="AA300" s="3">
        <v>100</v>
      </c>
      <c r="AB300" s="3">
        <v>106</v>
      </c>
      <c r="AC300" s="3">
        <v>1345</v>
      </c>
      <c r="AD300" s="3">
        <v>605</v>
      </c>
      <c r="AE300" s="3">
        <v>710</v>
      </c>
      <c r="AF300" s="3">
        <v>739</v>
      </c>
      <c r="AG300" s="3">
        <v>543</v>
      </c>
      <c r="AH300" s="3">
        <v>0.44979999999999998</v>
      </c>
      <c r="AI300" s="3">
        <v>0.52790000000000004</v>
      </c>
      <c r="AJ300" s="3">
        <v>0.52790000000000004</v>
      </c>
      <c r="AK300" s="2" t="s">
        <v>1155</v>
      </c>
    </row>
    <row r="301" spans="1:37" x14ac:dyDescent="0.3">
      <c r="A301" s="2" t="s">
        <v>1145</v>
      </c>
      <c r="B301" s="2" t="s">
        <v>1714</v>
      </c>
      <c r="C301" s="2" t="s">
        <v>526</v>
      </c>
      <c r="D301" s="2" t="s">
        <v>2363</v>
      </c>
      <c r="E301" s="2" t="s">
        <v>1148</v>
      </c>
      <c r="F301" s="2" t="s">
        <v>2364</v>
      </c>
      <c r="G301" s="2" t="s">
        <v>2364</v>
      </c>
      <c r="H301" s="2" t="s">
        <v>1150</v>
      </c>
      <c r="I301" s="2" t="s">
        <v>1151</v>
      </c>
      <c r="J301" s="2" t="s">
        <v>1152</v>
      </c>
      <c r="K301" s="2">
        <v>1213273</v>
      </c>
      <c r="L301" s="2">
        <v>0</v>
      </c>
      <c r="M301" s="2" t="s">
        <v>2365</v>
      </c>
      <c r="N301" s="2" t="s">
        <v>2366</v>
      </c>
      <c r="O301" s="3">
        <v>1692</v>
      </c>
      <c r="P301" s="3">
        <v>1173</v>
      </c>
      <c r="Q301" s="3">
        <v>78</v>
      </c>
      <c r="R301" s="3">
        <v>76</v>
      </c>
      <c r="S301" s="3">
        <v>121</v>
      </c>
      <c r="T301" s="3">
        <v>104</v>
      </c>
      <c r="U301" s="3">
        <v>140</v>
      </c>
      <c r="V301" s="3">
        <v>1292</v>
      </c>
      <c r="W301" s="3">
        <v>943</v>
      </c>
      <c r="X301" s="3">
        <v>62</v>
      </c>
      <c r="Y301" s="3">
        <v>49</v>
      </c>
      <c r="Z301" s="3">
        <v>91</v>
      </c>
      <c r="AA301" s="3">
        <v>75</v>
      </c>
      <c r="AB301" s="3">
        <v>72</v>
      </c>
      <c r="AC301" s="3">
        <v>1074</v>
      </c>
      <c r="AD301" s="3">
        <v>397</v>
      </c>
      <c r="AE301" s="3">
        <v>661</v>
      </c>
      <c r="AF301" s="3">
        <v>467</v>
      </c>
      <c r="AG301" s="3">
        <v>557</v>
      </c>
      <c r="AH301" s="3">
        <v>0.36959999999999998</v>
      </c>
      <c r="AI301" s="3">
        <v>0.61550000000000005</v>
      </c>
      <c r="AJ301" s="3">
        <v>0.61550000000000005</v>
      </c>
      <c r="AK301" s="2" t="s">
        <v>1155</v>
      </c>
    </row>
    <row r="302" spans="1:37" x14ac:dyDescent="0.3">
      <c r="A302" s="2" t="s">
        <v>1145</v>
      </c>
      <c r="B302" s="2" t="s">
        <v>1714</v>
      </c>
      <c r="C302" s="2" t="s">
        <v>516</v>
      </c>
      <c r="D302" s="2" t="s">
        <v>2367</v>
      </c>
      <c r="E302" s="2" t="s">
        <v>1148</v>
      </c>
      <c r="F302" s="2" t="s">
        <v>2368</v>
      </c>
      <c r="G302" s="2" t="s">
        <v>2368</v>
      </c>
      <c r="H302" s="2" t="s">
        <v>1150</v>
      </c>
      <c r="I302" s="2" t="s">
        <v>1151</v>
      </c>
      <c r="J302" s="2" t="s">
        <v>1152</v>
      </c>
      <c r="K302" s="2">
        <v>1301598</v>
      </c>
      <c r="L302" s="2">
        <v>0</v>
      </c>
      <c r="M302" s="2" t="s">
        <v>2369</v>
      </c>
      <c r="N302" s="2" t="s">
        <v>2370</v>
      </c>
      <c r="O302" s="3">
        <v>3002</v>
      </c>
      <c r="P302" s="3">
        <v>2036</v>
      </c>
      <c r="Q302" s="3">
        <v>195</v>
      </c>
      <c r="R302" s="3">
        <v>173</v>
      </c>
      <c r="S302" s="3">
        <v>232</v>
      </c>
      <c r="T302" s="3">
        <v>139</v>
      </c>
      <c r="U302" s="3">
        <v>227</v>
      </c>
      <c r="V302" s="3">
        <v>2338</v>
      </c>
      <c r="W302" s="3">
        <v>1695</v>
      </c>
      <c r="X302" s="3">
        <v>152</v>
      </c>
      <c r="Y302" s="3">
        <v>108</v>
      </c>
      <c r="Z302" s="3">
        <v>161</v>
      </c>
      <c r="AA302" s="3">
        <v>106</v>
      </c>
      <c r="AB302" s="3">
        <v>116</v>
      </c>
      <c r="AC302" s="3">
        <v>1789</v>
      </c>
      <c r="AD302" s="3">
        <v>832</v>
      </c>
      <c r="AE302" s="3">
        <v>922</v>
      </c>
      <c r="AF302" s="3">
        <v>948</v>
      </c>
      <c r="AG302" s="3">
        <v>731</v>
      </c>
      <c r="AH302" s="3">
        <v>0.46510000000000001</v>
      </c>
      <c r="AI302" s="3">
        <v>0.51539999999999997</v>
      </c>
      <c r="AJ302" s="3">
        <v>0.51539999999999997</v>
      </c>
      <c r="AK302" s="2" t="s">
        <v>1155</v>
      </c>
    </row>
    <row r="303" spans="1:37" x14ac:dyDescent="0.3">
      <c r="A303" s="2" t="s">
        <v>1145</v>
      </c>
      <c r="B303" s="2" t="s">
        <v>1714</v>
      </c>
      <c r="C303" s="2" t="s">
        <v>524</v>
      </c>
      <c r="D303" s="2" t="s">
        <v>2371</v>
      </c>
      <c r="E303" s="2" t="s">
        <v>1148</v>
      </c>
      <c r="F303" s="2" t="s">
        <v>2372</v>
      </c>
      <c r="G303" s="2" t="s">
        <v>2372</v>
      </c>
      <c r="H303" s="2" t="s">
        <v>1150</v>
      </c>
      <c r="I303" s="2" t="s">
        <v>1151</v>
      </c>
      <c r="J303" s="2" t="s">
        <v>1152</v>
      </c>
      <c r="K303" s="2">
        <v>1300206</v>
      </c>
      <c r="L303" s="2">
        <v>0</v>
      </c>
      <c r="M303" s="2" t="s">
        <v>2373</v>
      </c>
      <c r="N303" s="2" t="s">
        <v>2374</v>
      </c>
      <c r="O303" s="3">
        <v>3841</v>
      </c>
      <c r="P303" s="3">
        <v>2185</v>
      </c>
      <c r="Q303" s="3">
        <v>384</v>
      </c>
      <c r="R303" s="3">
        <v>264</v>
      </c>
      <c r="S303" s="3">
        <v>338</v>
      </c>
      <c r="T303" s="3">
        <v>337</v>
      </c>
      <c r="U303" s="3">
        <v>333</v>
      </c>
      <c r="V303" s="3">
        <v>2870</v>
      </c>
      <c r="W303" s="3">
        <v>1805</v>
      </c>
      <c r="X303" s="3">
        <v>291</v>
      </c>
      <c r="Y303" s="3">
        <v>158</v>
      </c>
      <c r="Z303" s="3">
        <v>228</v>
      </c>
      <c r="AA303" s="3">
        <v>227</v>
      </c>
      <c r="AB303" s="3">
        <v>161</v>
      </c>
      <c r="AC303" s="3">
        <v>1832</v>
      </c>
      <c r="AD303" s="3">
        <v>783</v>
      </c>
      <c r="AE303" s="3">
        <v>1019</v>
      </c>
      <c r="AF303" s="3">
        <v>962</v>
      </c>
      <c r="AG303" s="3">
        <v>771</v>
      </c>
      <c r="AH303" s="3">
        <v>0.4274</v>
      </c>
      <c r="AI303" s="3">
        <v>0.55620000000000003</v>
      </c>
      <c r="AJ303" s="3">
        <v>0.55620000000000003</v>
      </c>
      <c r="AK303" s="2" t="s">
        <v>1155</v>
      </c>
    </row>
    <row r="304" spans="1:37" x14ac:dyDescent="0.3">
      <c r="A304" s="2" t="s">
        <v>1145</v>
      </c>
      <c r="B304" s="2" t="s">
        <v>1714</v>
      </c>
      <c r="C304" s="2" t="s">
        <v>651</v>
      </c>
      <c r="D304" s="2" t="s">
        <v>2375</v>
      </c>
      <c r="E304" s="2" t="s">
        <v>1148</v>
      </c>
      <c r="F304" s="2" t="s">
        <v>2376</v>
      </c>
      <c r="G304" s="2" t="s">
        <v>2376</v>
      </c>
      <c r="H304" s="2" t="s">
        <v>1150</v>
      </c>
      <c r="I304" s="2" t="s">
        <v>1151</v>
      </c>
      <c r="J304" s="2" t="s">
        <v>1152</v>
      </c>
      <c r="K304" s="2">
        <v>1204955</v>
      </c>
      <c r="L304" s="2">
        <v>0</v>
      </c>
      <c r="M304" s="2" t="s">
        <v>2377</v>
      </c>
      <c r="N304" s="2" t="s">
        <v>2378</v>
      </c>
      <c r="O304" s="3">
        <v>2551</v>
      </c>
      <c r="P304" s="3">
        <v>1565</v>
      </c>
      <c r="Q304" s="3">
        <v>110</v>
      </c>
      <c r="R304" s="3">
        <v>240</v>
      </c>
      <c r="S304" s="3">
        <v>241</v>
      </c>
      <c r="T304" s="3">
        <v>226</v>
      </c>
      <c r="U304" s="3">
        <v>169</v>
      </c>
      <c r="V304" s="3">
        <v>2011</v>
      </c>
      <c r="W304" s="3">
        <v>1318</v>
      </c>
      <c r="X304" s="3">
        <v>95</v>
      </c>
      <c r="Y304" s="3">
        <v>155</v>
      </c>
      <c r="Z304" s="3">
        <v>189</v>
      </c>
      <c r="AA304" s="3">
        <v>164</v>
      </c>
      <c r="AB304" s="3">
        <v>90</v>
      </c>
      <c r="AC304" s="3">
        <v>1194</v>
      </c>
      <c r="AD304" s="3">
        <v>514</v>
      </c>
      <c r="AE304" s="3">
        <v>656</v>
      </c>
      <c r="AF304" s="3">
        <v>568</v>
      </c>
      <c r="AG304" s="3">
        <v>551</v>
      </c>
      <c r="AH304" s="3">
        <v>0.43049999999999999</v>
      </c>
      <c r="AI304" s="3">
        <v>0.5494</v>
      </c>
      <c r="AJ304" s="3">
        <v>0.5494</v>
      </c>
      <c r="AK304" s="2" t="s">
        <v>1155</v>
      </c>
    </row>
    <row r="305" spans="1:37" x14ac:dyDescent="0.3">
      <c r="A305" s="2" t="s">
        <v>1145</v>
      </c>
      <c r="B305" s="2" t="s">
        <v>1714</v>
      </c>
      <c r="C305" s="2" t="s">
        <v>647</v>
      </c>
      <c r="D305" s="2" t="s">
        <v>2379</v>
      </c>
      <c r="E305" s="2" t="s">
        <v>1148</v>
      </c>
      <c r="F305" s="2" t="s">
        <v>2380</v>
      </c>
      <c r="G305" s="2" t="s">
        <v>2380</v>
      </c>
      <c r="H305" s="2" t="s">
        <v>1150</v>
      </c>
      <c r="I305" s="2" t="s">
        <v>1151</v>
      </c>
      <c r="J305" s="2" t="s">
        <v>1152</v>
      </c>
      <c r="K305" s="2">
        <v>4203684</v>
      </c>
      <c r="L305" s="2">
        <v>0</v>
      </c>
      <c r="M305" s="2" t="s">
        <v>2381</v>
      </c>
      <c r="N305" s="2" t="s">
        <v>2382</v>
      </c>
      <c r="O305" s="3">
        <v>3992</v>
      </c>
      <c r="P305" s="3">
        <v>2516</v>
      </c>
      <c r="Q305" s="3">
        <v>124</v>
      </c>
      <c r="R305" s="3">
        <v>263</v>
      </c>
      <c r="S305" s="3">
        <v>577</v>
      </c>
      <c r="T305" s="3">
        <v>234</v>
      </c>
      <c r="U305" s="3">
        <v>278</v>
      </c>
      <c r="V305" s="3">
        <v>2942</v>
      </c>
      <c r="W305" s="3">
        <v>1943</v>
      </c>
      <c r="X305" s="3">
        <v>93</v>
      </c>
      <c r="Y305" s="3">
        <v>172</v>
      </c>
      <c r="Z305" s="3">
        <v>435</v>
      </c>
      <c r="AA305" s="3">
        <v>171</v>
      </c>
      <c r="AB305" s="3">
        <v>128</v>
      </c>
      <c r="AC305" s="3">
        <v>1705</v>
      </c>
      <c r="AD305" s="3">
        <v>621</v>
      </c>
      <c r="AE305" s="3">
        <v>1042</v>
      </c>
      <c r="AF305" s="3">
        <v>760</v>
      </c>
      <c r="AG305" s="3">
        <v>857</v>
      </c>
      <c r="AH305" s="3">
        <v>0.36420000000000002</v>
      </c>
      <c r="AI305" s="3">
        <v>0.61109999999999998</v>
      </c>
      <c r="AJ305" s="3">
        <v>0.61109999999999998</v>
      </c>
      <c r="AK305" s="2" t="s">
        <v>1155</v>
      </c>
    </row>
    <row r="306" spans="1:37" x14ac:dyDescent="0.3">
      <c r="A306" s="2" t="s">
        <v>1145</v>
      </c>
      <c r="B306" s="2" t="s">
        <v>2302</v>
      </c>
      <c r="C306" s="2" t="s">
        <v>777</v>
      </c>
      <c r="D306" s="2" t="s">
        <v>2383</v>
      </c>
      <c r="E306" s="2" t="s">
        <v>1148</v>
      </c>
      <c r="F306" s="2" t="s">
        <v>2384</v>
      </c>
      <c r="G306" s="2" t="s">
        <v>2384</v>
      </c>
      <c r="H306" s="2" t="s">
        <v>1150</v>
      </c>
      <c r="I306" s="2" t="s">
        <v>1151</v>
      </c>
      <c r="J306" s="2" t="s">
        <v>1152</v>
      </c>
      <c r="K306" s="2">
        <v>36549955</v>
      </c>
      <c r="L306" s="2">
        <v>19272309</v>
      </c>
      <c r="M306" s="2" t="s">
        <v>2385</v>
      </c>
      <c r="N306" s="2" t="s">
        <v>2386</v>
      </c>
      <c r="O306" s="3">
        <v>2693</v>
      </c>
      <c r="P306" s="3">
        <v>1802</v>
      </c>
      <c r="Q306" s="3">
        <v>77</v>
      </c>
      <c r="R306" s="3">
        <v>98</v>
      </c>
      <c r="S306" s="3">
        <v>80</v>
      </c>
      <c r="T306" s="3">
        <v>438</v>
      </c>
      <c r="U306" s="3">
        <v>198</v>
      </c>
      <c r="V306" s="3">
        <v>2295</v>
      </c>
      <c r="W306" s="3">
        <v>1558</v>
      </c>
      <c r="X306" s="3">
        <v>65</v>
      </c>
      <c r="Y306" s="3">
        <v>83</v>
      </c>
      <c r="Z306" s="3">
        <v>72</v>
      </c>
      <c r="AA306" s="3">
        <v>378</v>
      </c>
      <c r="AB306" s="3">
        <v>139</v>
      </c>
      <c r="AC306" s="3">
        <v>1126</v>
      </c>
      <c r="AD306" s="3">
        <v>480</v>
      </c>
      <c r="AE306" s="3">
        <v>608</v>
      </c>
      <c r="AF306" s="3">
        <v>610</v>
      </c>
      <c r="AG306" s="3">
        <v>442</v>
      </c>
      <c r="AH306" s="3">
        <v>0.42630000000000001</v>
      </c>
      <c r="AI306" s="3">
        <v>0.54</v>
      </c>
      <c r="AJ306" s="3">
        <v>0.54</v>
      </c>
      <c r="AK306" s="2" t="s">
        <v>1155</v>
      </c>
    </row>
    <row r="307" spans="1:37" x14ac:dyDescent="0.3">
      <c r="A307" s="2" t="s">
        <v>1145</v>
      </c>
      <c r="B307" s="2" t="s">
        <v>2302</v>
      </c>
      <c r="C307" s="2" t="s">
        <v>773</v>
      </c>
      <c r="D307" s="2" t="s">
        <v>2387</v>
      </c>
      <c r="E307" s="2" t="s">
        <v>1148</v>
      </c>
      <c r="F307" s="2" t="s">
        <v>2388</v>
      </c>
      <c r="G307" s="2" t="s">
        <v>2388</v>
      </c>
      <c r="H307" s="2" t="s">
        <v>1150</v>
      </c>
      <c r="I307" s="2" t="s">
        <v>1151</v>
      </c>
      <c r="J307" s="2" t="s">
        <v>1152</v>
      </c>
      <c r="K307" s="2">
        <v>2090036901</v>
      </c>
      <c r="L307" s="2">
        <v>47478224</v>
      </c>
      <c r="M307" s="2" t="s">
        <v>2389</v>
      </c>
      <c r="N307" s="2" t="s">
        <v>2390</v>
      </c>
      <c r="O307" s="3">
        <v>380</v>
      </c>
      <c r="P307" s="3">
        <v>337</v>
      </c>
      <c r="Q307" s="3">
        <v>6</v>
      </c>
      <c r="R307" s="3">
        <v>9</v>
      </c>
      <c r="S307" s="3">
        <v>6</v>
      </c>
      <c r="T307" s="3">
        <v>10</v>
      </c>
      <c r="U307" s="3">
        <v>12</v>
      </c>
      <c r="V307" s="3">
        <v>297</v>
      </c>
      <c r="W307" s="3">
        <v>267</v>
      </c>
      <c r="X307" s="3">
        <v>4</v>
      </c>
      <c r="Y307" s="3">
        <v>7</v>
      </c>
      <c r="Z307" s="3">
        <v>4</v>
      </c>
      <c r="AA307" s="3">
        <v>7</v>
      </c>
      <c r="AB307" s="3">
        <v>8</v>
      </c>
      <c r="AC307" s="3">
        <v>246</v>
      </c>
      <c r="AD307" s="3">
        <v>107</v>
      </c>
      <c r="AE307" s="3">
        <v>137</v>
      </c>
      <c r="AF307" s="3">
        <v>117</v>
      </c>
      <c r="AG307" s="3">
        <v>104</v>
      </c>
      <c r="AH307" s="3">
        <v>0.435</v>
      </c>
      <c r="AI307" s="3">
        <v>0.55689999999999995</v>
      </c>
      <c r="AJ307" s="3">
        <v>0.55689999999999995</v>
      </c>
      <c r="AK307" s="2" t="s">
        <v>1155</v>
      </c>
    </row>
    <row r="308" spans="1:37" x14ac:dyDescent="0.3">
      <c r="A308" s="2" t="s">
        <v>1145</v>
      </c>
      <c r="B308" s="2" t="s">
        <v>2302</v>
      </c>
      <c r="C308" s="2" t="s">
        <v>757</v>
      </c>
      <c r="D308" s="2" t="s">
        <v>2391</v>
      </c>
      <c r="E308" s="2" t="s">
        <v>1148</v>
      </c>
      <c r="F308" s="2" t="s">
        <v>2392</v>
      </c>
      <c r="G308" s="2" t="s">
        <v>2392</v>
      </c>
      <c r="H308" s="2" t="s">
        <v>1150</v>
      </c>
      <c r="I308" s="2" t="s">
        <v>1151</v>
      </c>
      <c r="J308" s="2" t="s">
        <v>1152</v>
      </c>
      <c r="K308" s="2">
        <v>16878740</v>
      </c>
      <c r="L308" s="2">
        <v>8688162</v>
      </c>
      <c r="M308" s="2" t="s">
        <v>2393</v>
      </c>
      <c r="N308" s="2" t="s">
        <v>2394</v>
      </c>
      <c r="O308" s="3">
        <v>2718</v>
      </c>
      <c r="P308" s="3">
        <v>2383</v>
      </c>
      <c r="Q308" s="3">
        <v>6</v>
      </c>
      <c r="R308" s="3">
        <v>73</v>
      </c>
      <c r="S308" s="3">
        <v>27</v>
      </c>
      <c r="T308" s="3">
        <v>127</v>
      </c>
      <c r="U308" s="3">
        <v>102</v>
      </c>
      <c r="V308" s="3">
        <v>2164</v>
      </c>
      <c r="W308" s="3">
        <v>1930</v>
      </c>
      <c r="X308" s="3">
        <v>6</v>
      </c>
      <c r="Y308" s="3">
        <v>51</v>
      </c>
      <c r="Z308" s="3">
        <v>22</v>
      </c>
      <c r="AA308" s="3">
        <v>90</v>
      </c>
      <c r="AB308" s="3">
        <v>65</v>
      </c>
      <c r="AC308" s="3">
        <v>1606</v>
      </c>
      <c r="AD308" s="3">
        <v>818</v>
      </c>
      <c r="AE308" s="3">
        <v>759</v>
      </c>
      <c r="AF308" s="3">
        <v>905</v>
      </c>
      <c r="AG308" s="3">
        <v>566</v>
      </c>
      <c r="AH308" s="3">
        <v>0.50929999999999997</v>
      </c>
      <c r="AI308" s="3">
        <v>0.47260000000000002</v>
      </c>
      <c r="AJ308" s="3">
        <v>2.5093000000000001</v>
      </c>
      <c r="AK308" s="2" t="s">
        <v>1155</v>
      </c>
    </row>
    <row r="309" spans="1:37" x14ac:dyDescent="0.3">
      <c r="A309" s="2" t="s">
        <v>1145</v>
      </c>
      <c r="B309" s="2" t="s">
        <v>2302</v>
      </c>
      <c r="C309" s="2" t="s">
        <v>759</v>
      </c>
      <c r="D309" s="2" t="s">
        <v>2395</v>
      </c>
      <c r="E309" s="2" t="s">
        <v>1148</v>
      </c>
      <c r="F309" s="2" t="s">
        <v>2396</v>
      </c>
      <c r="G309" s="2" t="s">
        <v>2396</v>
      </c>
      <c r="H309" s="2" t="s">
        <v>1150</v>
      </c>
      <c r="I309" s="2" t="s">
        <v>1151</v>
      </c>
      <c r="J309" s="2" t="s">
        <v>1152</v>
      </c>
      <c r="K309" s="2">
        <v>18935878</v>
      </c>
      <c r="L309" s="2">
        <v>24926320</v>
      </c>
      <c r="M309" s="2" t="s">
        <v>2397</v>
      </c>
      <c r="N309" s="2" t="s">
        <v>2398</v>
      </c>
      <c r="O309" s="3">
        <v>2285</v>
      </c>
      <c r="P309" s="3">
        <v>2033</v>
      </c>
      <c r="Q309" s="3">
        <v>10</v>
      </c>
      <c r="R309" s="3">
        <v>31</v>
      </c>
      <c r="S309" s="3">
        <v>24</v>
      </c>
      <c r="T309" s="3">
        <v>74</v>
      </c>
      <c r="U309" s="3">
        <v>113</v>
      </c>
      <c r="V309" s="3">
        <v>1741</v>
      </c>
      <c r="W309" s="3">
        <v>1575</v>
      </c>
      <c r="X309" s="3">
        <v>8</v>
      </c>
      <c r="Y309" s="3">
        <v>18</v>
      </c>
      <c r="Z309" s="3">
        <v>16</v>
      </c>
      <c r="AA309" s="3">
        <v>59</v>
      </c>
      <c r="AB309" s="3">
        <v>65</v>
      </c>
      <c r="AC309" s="3">
        <v>1303</v>
      </c>
      <c r="AD309" s="3">
        <v>540</v>
      </c>
      <c r="AE309" s="3">
        <v>740</v>
      </c>
      <c r="AF309" s="3">
        <v>652</v>
      </c>
      <c r="AG309" s="3">
        <v>571</v>
      </c>
      <c r="AH309" s="3">
        <v>0.41439999999999999</v>
      </c>
      <c r="AI309" s="3">
        <v>0.56789999999999996</v>
      </c>
      <c r="AJ309" s="3">
        <v>0.56789999999999996</v>
      </c>
      <c r="AK309" s="2" t="s">
        <v>1155</v>
      </c>
    </row>
    <row r="310" spans="1:37" x14ac:dyDescent="0.3">
      <c r="A310" s="2" t="s">
        <v>1145</v>
      </c>
      <c r="B310" s="2" t="s">
        <v>2302</v>
      </c>
      <c r="C310" s="2" t="s">
        <v>771</v>
      </c>
      <c r="D310" s="2" t="s">
        <v>2399</v>
      </c>
      <c r="E310" s="2" t="s">
        <v>1148</v>
      </c>
      <c r="F310" s="2" t="s">
        <v>2400</v>
      </c>
      <c r="G310" s="2" t="s">
        <v>2400</v>
      </c>
      <c r="H310" s="2" t="s">
        <v>1150</v>
      </c>
      <c r="I310" s="2" t="s">
        <v>1151</v>
      </c>
      <c r="J310" s="2" t="s">
        <v>1152</v>
      </c>
      <c r="K310" s="2">
        <v>131906473</v>
      </c>
      <c r="L310" s="2">
        <v>47945466</v>
      </c>
      <c r="M310" s="2" t="s">
        <v>2401</v>
      </c>
      <c r="N310" s="2" t="s">
        <v>2402</v>
      </c>
      <c r="O310" s="3">
        <v>1888</v>
      </c>
      <c r="P310" s="3">
        <v>1653</v>
      </c>
      <c r="Q310" s="3">
        <v>10</v>
      </c>
      <c r="R310" s="3">
        <v>57</v>
      </c>
      <c r="S310" s="3">
        <v>23</v>
      </c>
      <c r="T310" s="3">
        <v>62</v>
      </c>
      <c r="U310" s="3">
        <v>83</v>
      </c>
      <c r="V310" s="3">
        <v>1514</v>
      </c>
      <c r="W310" s="3">
        <v>1363</v>
      </c>
      <c r="X310" s="3">
        <v>10</v>
      </c>
      <c r="Y310" s="3">
        <v>36</v>
      </c>
      <c r="Z310" s="3">
        <v>17</v>
      </c>
      <c r="AA310" s="3">
        <v>46</v>
      </c>
      <c r="AB310" s="3">
        <v>42</v>
      </c>
      <c r="AC310" s="3">
        <v>1274</v>
      </c>
      <c r="AD310" s="3">
        <v>689</v>
      </c>
      <c r="AE310" s="3">
        <v>547</v>
      </c>
      <c r="AF310" s="3">
        <v>749</v>
      </c>
      <c r="AG310" s="3">
        <v>430</v>
      </c>
      <c r="AH310" s="3">
        <v>0.54079999999999995</v>
      </c>
      <c r="AI310" s="3">
        <v>0.4294</v>
      </c>
      <c r="AJ310" s="3">
        <v>2.5407999999999999</v>
      </c>
      <c r="AK310" s="2" t="s">
        <v>1155</v>
      </c>
    </row>
    <row r="311" spans="1:37" x14ac:dyDescent="0.3">
      <c r="A311" s="2" t="s">
        <v>1145</v>
      </c>
      <c r="B311" s="2" t="s">
        <v>2302</v>
      </c>
      <c r="C311" s="2" t="s">
        <v>767</v>
      </c>
      <c r="D311" s="2" t="s">
        <v>2403</v>
      </c>
      <c r="E311" s="2" t="s">
        <v>1148</v>
      </c>
      <c r="F311" s="2" t="s">
        <v>2404</v>
      </c>
      <c r="G311" s="2" t="s">
        <v>2404</v>
      </c>
      <c r="H311" s="2" t="s">
        <v>1150</v>
      </c>
      <c r="I311" s="2" t="s">
        <v>1151</v>
      </c>
      <c r="J311" s="2" t="s">
        <v>1152</v>
      </c>
      <c r="K311" s="2">
        <v>126317366</v>
      </c>
      <c r="L311" s="2">
        <v>11765</v>
      </c>
      <c r="M311" s="2" t="s">
        <v>2405</v>
      </c>
      <c r="N311" s="2" t="s">
        <v>2406</v>
      </c>
      <c r="O311" s="3">
        <v>1218</v>
      </c>
      <c r="P311" s="3">
        <v>1099</v>
      </c>
      <c r="Q311" s="3">
        <v>1</v>
      </c>
      <c r="R311" s="3">
        <v>23</v>
      </c>
      <c r="S311" s="3">
        <v>15</v>
      </c>
      <c r="T311" s="3">
        <v>40</v>
      </c>
      <c r="U311" s="3">
        <v>40</v>
      </c>
      <c r="V311" s="3">
        <v>942</v>
      </c>
      <c r="W311" s="3">
        <v>860</v>
      </c>
      <c r="X311" s="3">
        <v>1</v>
      </c>
      <c r="Y311" s="3">
        <v>15</v>
      </c>
      <c r="Z311" s="3">
        <v>12</v>
      </c>
      <c r="AA311" s="3">
        <v>32</v>
      </c>
      <c r="AB311" s="3">
        <v>22</v>
      </c>
      <c r="AC311" s="3">
        <v>708</v>
      </c>
      <c r="AD311" s="3">
        <v>399</v>
      </c>
      <c r="AE311" s="3">
        <v>283</v>
      </c>
      <c r="AF311" s="3">
        <v>442</v>
      </c>
      <c r="AG311" s="3">
        <v>220</v>
      </c>
      <c r="AH311" s="3">
        <v>0.56359999999999999</v>
      </c>
      <c r="AI311" s="3">
        <v>0.3997</v>
      </c>
      <c r="AJ311" s="3">
        <v>2.5636000000000001</v>
      </c>
      <c r="AK311" s="2" t="s">
        <v>1155</v>
      </c>
    </row>
    <row r="312" spans="1:37" x14ac:dyDescent="0.3">
      <c r="A312" s="2" t="s">
        <v>1145</v>
      </c>
      <c r="B312" s="2" t="s">
        <v>2302</v>
      </c>
      <c r="C312" s="2" t="s">
        <v>769</v>
      </c>
      <c r="D312" s="2" t="s">
        <v>2407</v>
      </c>
      <c r="E312" s="2" t="s">
        <v>1148</v>
      </c>
      <c r="F312" s="2" t="s">
        <v>2408</v>
      </c>
      <c r="G312" s="2" t="s">
        <v>2408</v>
      </c>
      <c r="H312" s="2" t="s">
        <v>1150</v>
      </c>
      <c r="I312" s="2" t="s">
        <v>1151</v>
      </c>
      <c r="J312" s="2" t="s">
        <v>1152</v>
      </c>
      <c r="K312" s="2">
        <v>15104075336</v>
      </c>
      <c r="L312" s="2">
        <v>17177872315</v>
      </c>
      <c r="M312" s="2" t="s">
        <v>2409</v>
      </c>
      <c r="N312" s="2" t="s">
        <v>2410</v>
      </c>
      <c r="O312" s="3">
        <v>1692</v>
      </c>
      <c r="P312" s="3">
        <v>1246</v>
      </c>
      <c r="Q312" s="3">
        <v>2</v>
      </c>
      <c r="R312" s="3">
        <v>9</v>
      </c>
      <c r="S312" s="3">
        <v>9</v>
      </c>
      <c r="T312" s="3">
        <v>340</v>
      </c>
      <c r="U312" s="3">
        <v>86</v>
      </c>
      <c r="V312" s="3">
        <v>1080</v>
      </c>
      <c r="W312" s="3">
        <v>803</v>
      </c>
      <c r="X312" s="3">
        <v>2</v>
      </c>
      <c r="Y312" s="3">
        <v>6</v>
      </c>
      <c r="Z312" s="3">
        <v>8</v>
      </c>
      <c r="AA312" s="3">
        <v>207</v>
      </c>
      <c r="AB312" s="3">
        <v>54</v>
      </c>
      <c r="AC312" s="3">
        <v>399</v>
      </c>
      <c r="AD312" s="3">
        <v>179</v>
      </c>
      <c r="AE312" s="3">
        <v>217</v>
      </c>
      <c r="AF312" s="3">
        <v>184</v>
      </c>
      <c r="AG312" s="3">
        <v>193</v>
      </c>
      <c r="AH312" s="3">
        <v>0.4486</v>
      </c>
      <c r="AI312" s="3">
        <v>0.54390000000000005</v>
      </c>
      <c r="AJ312" s="3">
        <v>0.54390000000000005</v>
      </c>
      <c r="AK312" s="2" t="s">
        <v>1155</v>
      </c>
    </row>
    <row r="313" spans="1:37" x14ac:dyDescent="0.3">
      <c r="A313" s="2" t="s">
        <v>1145</v>
      </c>
      <c r="B313" s="2" t="s">
        <v>2302</v>
      </c>
      <c r="C313" s="2" t="s">
        <v>775</v>
      </c>
      <c r="D313" s="2" t="s">
        <v>2411</v>
      </c>
      <c r="E313" s="2" t="s">
        <v>1148</v>
      </c>
      <c r="F313" s="2" t="s">
        <v>2412</v>
      </c>
      <c r="G313" s="2" t="s">
        <v>2412</v>
      </c>
      <c r="H313" s="2" t="s">
        <v>1150</v>
      </c>
      <c r="I313" s="2" t="s">
        <v>1151</v>
      </c>
      <c r="J313" s="2" t="s">
        <v>1152</v>
      </c>
      <c r="K313" s="2">
        <v>110264552</v>
      </c>
      <c r="L313" s="2">
        <v>660869</v>
      </c>
      <c r="M313" s="2" t="s">
        <v>2413</v>
      </c>
      <c r="N313" s="2" t="s">
        <v>2414</v>
      </c>
      <c r="O313" s="3">
        <v>431</v>
      </c>
      <c r="P313" s="3">
        <v>282</v>
      </c>
      <c r="Q313" s="3">
        <v>5</v>
      </c>
      <c r="R313" s="3">
        <v>14</v>
      </c>
      <c r="S313" s="3">
        <v>4</v>
      </c>
      <c r="T313" s="3">
        <v>78</v>
      </c>
      <c r="U313" s="3">
        <v>48</v>
      </c>
      <c r="V313" s="3">
        <v>350</v>
      </c>
      <c r="W313" s="3">
        <v>246</v>
      </c>
      <c r="X313" s="3">
        <v>4</v>
      </c>
      <c r="Y313" s="3">
        <v>10</v>
      </c>
      <c r="Z313" s="3">
        <v>4</v>
      </c>
      <c r="AA313" s="3">
        <v>62</v>
      </c>
      <c r="AB313" s="3">
        <v>24</v>
      </c>
      <c r="AC313" s="3">
        <v>313</v>
      </c>
      <c r="AD313" s="3">
        <v>157</v>
      </c>
      <c r="AE313" s="3">
        <v>141</v>
      </c>
      <c r="AF313" s="3">
        <v>173</v>
      </c>
      <c r="AG313" s="3">
        <v>123</v>
      </c>
      <c r="AH313" s="3">
        <v>0.50160000000000005</v>
      </c>
      <c r="AI313" s="3">
        <v>0.45050000000000001</v>
      </c>
      <c r="AJ313" s="3">
        <v>2.5015999999999998</v>
      </c>
      <c r="AK313" s="2" t="s">
        <v>1155</v>
      </c>
    </row>
    <row r="314" spans="1:37" x14ac:dyDescent="0.3">
      <c r="A314" s="2" t="s">
        <v>1145</v>
      </c>
      <c r="B314" s="2" t="s">
        <v>2302</v>
      </c>
      <c r="C314" s="2" t="s">
        <v>761</v>
      </c>
      <c r="D314" s="2" t="s">
        <v>2415</v>
      </c>
      <c r="E314" s="2" t="s">
        <v>1148</v>
      </c>
      <c r="F314" s="2" t="s">
        <v>2416</v>
      </c>
      <c r="G314" s="2" t="s">
        <v>2416</v>
      </c>
      <c r="H314" s="2" t="s">
        <v>1150</v>
      </c>
      <c r="I314" s="2" t="s">
        <v>1151</v>
      </c>
      <c r="J314" s="2" t="s">
        <v>1152</v>
      </c>
      <c r="K314" s="2">
        <v>193522940</v>
      </c>
      <c r="L314" s="2">
        <v>537771</v>
      </c>
      <c r="M314" s="2" t="s">
        <v>2417</v>
      </c>
      <c r="N314" s="2" t="s">
        <v>2418</v>
      </c>
      <c r="O314" s="3">
        <v>1731</v>
      </c>
      <c r="P314" s="3">
        <v>1537</v>
      </c>
      <c r="Q314" s="3">
        <v>3</v>
      </c>
      <c r="R314" s="3">
        <v>32</v>
      </c>
      <c r="S314" s="3">
        <v>18</v>
      </c>
      <c r="T314" s="3">
        <v>66</v>
      </c>
      <c r="U314" s="3">
        <v>75</v>
      </c>
      <c r="V314" s="3">
        <v>1372</v>
      </c>
      <c r="W314" s="3">
        <v>1250</v>
      </c>
      <c r="X314" s="3">
        <v>1</v>
      </c>
      <c r="Y314" s="3">
        <v>23</v>
      </c>
      <c r="Z314" s="3">
        <v>10</v>
      </c>
      <c r="AA314" s="3">
        <v>40</v>
      </c>
      <c r="AB314" s="3">
        <v>48</v>
      </c>
      <c r="AC314" s="3">
        <v>1076</v>
      </c>
      <c r="AD314" s="3">
        <v>290</v>
      </c>
      <c r="AE314" s="3">
        <v>764</v>
      </c>
      <c r="AF314" s="3">
        <v>454</v>
      </c>
      <c r="AG314" s="3">
        <v>567</v>
      </c>
      <c r="AH314" s="3">
        <v>0.26950000000000002</v>
      </c>
      <c r="AI314" s="3">
        <v>0.71</v>
      </c>
      <c r="AJ314" s="3">
        <v>0.71</v>
      </c>
      <c r="AK314" s="2" t="s">
        <v>1155</v>
      </c>
    </row>
    <row r="315" spans="1:37" x14ac:dyDescent="0.3">
      <c r="A315" s="2" t="s">
        <v>1145</v>
      </c>
      <c r="B315" s="2" t="s">
        <v>2302</v>
      </c>
      <c r="C315" s="2" t="s">
        <v>749</v>
      </c>
      <c r="D315" s="2" t="s">
        <v>2419</v>
      </c>
      <c r="E315" s="2" t="s">
        <v>1148</v>
      </c>
      <c r="F315" s="2" t="s">
        <v>2420</v>
      </c>
      <c r="G315" s="2" t="s">
        <v>2420</v>
      </c>
      <c r="H315" s="2" t="s">
        <v>1150</v>
      </c>
      <c r="I315" s="2" t="s">
        <v>1151</v>
      </c>
      <c r="J315" s="2" t="s">
        <v>1152</v>
      </c>
      <c r="K315" s="2">
        <v>2915594528</v>
      </c>
      <c r="L315" s="2">
        <v>300033183</v>
      </c>
      <c r="M315" s="2" t="s">
        <v>2421</v>
      </c>
      <c r="N315" s="2" t="s">
        <v>2422</v>
      </c>
      <c r="O315" s="3">
        <v>1978</v>
      </c>
      <c r="P315" s="3">
        <v>1637</v>
      </c>
      <c r="Q315" s="3">
        <v>3</v>
      </c>
      <c r="R315" s="3">
        <v>61</v>
      </c>
      <c r="S315" s="3">
        <v>7</v>
      </c>
      <c r="T315" s="3">
        <v>179</v>
      </c>
      <c r="U315" s="3">
        <v>91</v>
      </c>
      <c r="V315" s="3">
        <v>1585</v>
      </c>
      <c r="W315" s="3">
        <v>1349</v>
      </c>
      <c r="X315" s="3">
        <v>3</v>
      </c>
      <c r="Y315" s="3">
        <v>35</v>
      </c>
      <c r="Z315" s="3">
        <v>6</v>
      </c>
      <c r="AA315" s="3">
        <v>132</v>
      </c>
      <c r="AB315" s="3">
        <v>60</v>
      </c>
      <c r="AC315" s="3">
        <v>911</v>
      </c>
      <c r="AD315" s="3">
        <v>247</v>
      </c>
      <c r="AE315" s="3">
        <v>646</v>
      </c>
      <c r="AF315" s="3">
        <v>399</v>
      </c>
      <c r="AG315" s="3">
        <v>438</v>
      </c>
      <c r="AH315" s="3">
        <v>0.27110000000000001</v>
      </c>
      <c r="AI315" s="3">
        <v>0.70909999999999995</v>
      </c>
      <c r="AJ315" s="3">
        <v>0.70909999999999995</v>
      </c>
      <c r="AK315" s="2" t="s">
        <v>1155</v>
      </c>
    </row>
    <row r="316" spans="1:37" x14ac:dyDescent="0.3">
      <c r="A316" s="2" t="s">
        <v>1145</v>
      </c>
      <c r="B316" s="2" t="s">
        <v>2302</v>
      </c>
      <c r="C316" s="2" t="s">
        <v>729</v>
      </c>
      <c r="D316" s="2" t="s">
        <v>2423</v>
      </c>
      <c r="E316" s="2" t="s">
        <v>1148</v>
      </c>
      <c r="F316" s="2" t="s">
        <v>2424</v>
      </c>
      <c r="G316" s="2" t="s">
        <v>2424</v>
      </c>
      <c r="H316" s="2" t="s">
        <v>1150</v>
      </c>
      <c r="I316" s="2" t="s">
        <v>1151</v>
      </c>
      <c r="J316" s="2" t="s">
        <v>1152</v>
      </c>
      <c r="K316" s="2">
        <v>81953857</v>
      </c>
      <c r="L316" s="2">
        <v>2269317</v>
      </c>
      <c r="M316" s="2" t="s">
        <v>2425</v>
      </c>
      <c r="N316" s="2" t="s">
        <v>2426</v>
      </c>
      <c r="O316" s="3">
        <v>4372</v>
      </c>
      <c r="P316" s="3">
        <v>3733</v>
      </c>
      <c r="Q316" s="3">
        <v>16</v>
      </c>
      <c r="R316" s="3">
        <v>149</v>
      </c>
      <c r="S316" s="3">
        <v>50</v>
      </c>
      <c r="T316" s="3">
        <v>200</v>
      </c>
      <c r="U316" s="3">
        <v>224</v>
      </c>
      <c r="V316" s="3">
        <v>3202</v>
      </c>
      <c r="W316" s="3">
        <v>2809</v>
      </c>
      <c r="X316" s="3">
        <v>12</v>
      </c>
      <c r="Y316" s="3">
        <v>84</v>
      </c>
      <c r="Z316" s="3">
        <v>39</v>
      </c>
      <c r="AA316" s="3">
        <v>145</v>
      </c>
      <c r="AB316" s="3">
        <v>113</v>
      </c>
      <c r="AC316" s="3">
        <v>2007</v>
      </c>
      <c r="AD316" s="3">
        <v>438</v>
      </c>
      <c r="AE316" s="3">
        <v>1532</v>
      </c>
      <c r="AF316" s="3">
        <v>720</v>
      </c>
      <c r="AG316" s="3">
        <v>1042</v>
      </c>
      <c r="AH316" s="3">
        <v>0.21820000000000001</v>
      </c>
      <c r="AI316" s="3">
        <v>0.76329999999999998</v>
      </c>
      <c r="AJ316" s="3">
        <v>0.76329999999999998</v>
      </c>
      <c r="AK316" s="2" t="s">
        <v>1155</v>
      </c>
    </row>
    <row r="317" spans="1:37" x14ac:dyDescent="0.3">
      <c r="A317" s="2" t="s">
        <v>1145</v>
      </c>
      <c r="B317" s="2" t="s">
        <v>2302</v>
      </c>
      <c r="C317" s="2" t="s">
        <v>247</v>
      </c>
      <c r="D317" s="2" t="s">
        <v>2427</v>
      </c>
      <c r="E317" s="2" t="s">
        <v>1148</v>
      </c>
      <c r="F317" s="2" t="s">
        <v>2428</v>
      </c>
      <c r="G317" s="2" t="s">
        <v>2428</v>
      </c>
      <c r="H317" s="2" t="s">
        <v>1150</v>
      </c>
      <c r="I317" s="2" t="s">
        <v>1151</v>
      </c>
      <c r="J317" s="2" t="s">
        <v>1152</v>
      </c>
      <c r="K317" s="2">
        <v>8800405569</v>
      </c>
      <c r="L317" s="2">
        <v>1291425055</v>
      </c>
      <c r="M317" s="2" t="s">
        <v>2429</v>
      </c>
      <c r="N317" s="2" t="s">
        <v>2430</v>
      </c>
      <c r="O317" s="3">
        <v>369</v>
      </c>
      <c r="P317" s="3">
        <v>183</v>
      </c>
      <c r="Q317" s="3">
        <v>4</v>
      </c>
      <c r="R317" s="3">
        <v>13</v>
      </c>
      <c r="S317" s="3">
        <v>2</v>
      </c>
      <c r="T317" s="3">
        <v>159</v>
      </c>
      <c r="U317" s="3">
        <v>8</v>
      </c>
      <c r="V317" s="3">
        <v>319</v>
      </c>
      <c r="W317" s="3">
        <v>181</v>
      </c>
      <c r="X317" s="3">
        <v>4</v>
      </c>
      <c r="Y317" s="3">
        <v>7</v>
      </c>
      <c r="Z317" s="3">
        <v>2</v>
      </c>
      <c r="AA317" s="3">
        <v>122</v>
      </c>
      <c r="AB317" s="3">
        <v>3</v>
      </c>
      <c r="AC317" s="3">
        <v>66</v>
      </c>
      <c r="AD317" s="3">
        <v>37</v>
      </c>
      <c r="AE317" s="3">
        <v>26</v>
      </c>
      <c r="AF317" s="3">
        <v>42</v>
      </c>
      <c r="AG317" s="3">
        <v>21</v>
      </c>
      <c r="AH317" s="3">
        <v>0.56059999999999999</v>
      </c>
      <c r="AI317" s="3">
        <v>0.39389999999999997</v>
      </c>
      <c r="AJ317" s="3">
        <v>2.5606</v>
      </c>
      <c r="AK317" s="2" t="s">
        <v>1155</v>
      </c>
    </row>
    <row r="318" spans="1:37" x14ac:dyDescent="0.3">
      <c r="A318" s="2" t="s">
        <v>1145</v>
      </c>
      <c r="B318" s="2" t="s">
        <v>1714</v>
      </c>
      <c r="C318" s="2" t="s">
        <v>490</v>
      </c>
      <c r="D318" s="2" t="s">
        <v>2431</v>
      </c>
      <c r="E318" s="2" t="s">
        <v>1148</v>
      </c>
      <c r="F318" s="2" t="s">
        <v>2432</v>
      </c>
      <c r="G318" s="2" t="s">
        <v>2432</v>
      </c>
      <c r="H318" s="2" t="s">
        <v>1150</v>
      </c>
      <c r="I318" s="2" t="s">
        <v>1151</v>
      </c>
      <c r="J318" s="2" t="s">
        <v>1152</v>
      </c>
      <c r="K318" s="2">
        <v>1630136</v>
      </c>
      <c r="L318" s="2">
        <v>0</v>
      </c>
      <c r="M318" s="2" t="s">
        <v>2433</v>
      </c>
      <c r="N318" s="2" t="s">
        <v>2434</v>
      </c>
      <c r="O318" s="3">
        <v>2920</v>
      </c>
      <c r="P318" s="3">
        <v>1477</v>
      </c>
      <c r="Q318" s="3">
        <v>349</v>
      </c>
      <c r="R318" s="3">
        <v>216</v>
      </c>
      <c r="S318" s="3">
        <v>313</v>
      </c>
      <c r="T318" s="3">
        <v>298</v>
      </c>
      <c r="U318" s="3">
        <v>267</v>
      </c>
      <c r="V318" s="3">
        <v>2111</v>
      </c>
      <c r="W318" s="3">
        <v>1215</v>
      </c>
      <c r="X318" s="3">
        <v>237</v>
      </c>
      <c r="Y318" s="3">
        <v>143</v>
      </c>
      <c r="Z318" s="3">
        <v>211</v>
      </c>
      <c r="AA318" s="3">
        <v>196</v>
      </c>
      <c r="AB318" s="3">
        <v>109</v>
      </c>
      <c r="AC318" s="3">
        <v>1239</v>
      </c>
      <c r="AD318" s="3">
        <v>525</v>
      </c>
      <c r="AE318" s="3">
        <v>702</v>
      </c>
      <c r="AF318" s="3">
        <v>595</v>
      </c>
      <c r="AG318" s="3">
        <v>545</v>
      </c>
      <c r="AH318" s="3">
        <v>0.42370000000000002</v>
      </c>
      <c r="AI318" s="3">
        <v>0.56659999999999999</v>
      </c>
      <c r="AJ318" s="3">
        <v>0.56659999999999999</v>
      </c>
      <c r="AK318" s="2" t="s">
        <v>1155</v>
      </c>
    </row>
    <row r="319" spans="1:37" x14ac:dyDescent="0.3">
      <c r="A319" s="2" t="s">
        <v>1145</v>
      </c>
      <c r="B319" s="2" t="s">
        <v>1714</v>
      </c>
      <c r="C319" s="2" t="s">
        <v>520</v>
      </c>
      <c r="D319" s="2" t="s">
        <v>2435</v>
      </c>
      <c r="E319" s="2" t="s">
        <v>1148</v>
      </c>
      <c r="F319" s="2" t="s">
        <v>2436</v>
      </c>
      <c r="G319" s="2" t="s">
        <v>2436</v>
      </c>
      <c r="H319" s="2" t="s">
        <v>1150</v>
      </c>
      <c r="I319" s="2" t="s">
        <v>1151</v>
      </c>
      <c r="J319" s="2" t="s">
        <v>1152</v>
      </c>
      <c r="K319" s="2">
        <v>627381</v>
      </c>
      <c r="L319" s="2">
        <v>0</v>
      </c>
      <c r="M319" s="2" t="s">
        <v>2437</v>
      </c>
      <c r="N319" s="2" t="s">
        <v>2438</v>
      </c>
      <c r="O319" s="3">
        <v>1972</v>
      </c>
      <c r="P319" s="3">
        <v>1034</v>
      </c>
      <c r="Q319" s="3">
        <v>225</v>
      </c>
      <c r="R319" s="3">
        <v>184</v>
      </c>
      <c r="S319" s="3">
        <v>223</v>
      </c>
      <c r="T319" s="3">
        <v>87</v>
      </c>
      <c r="U319" s="3">
        <v>219</v>
      </c>
      <c r="V319" s="3">
        <v>1345</v>
      </c>
      <c r="W319" s="3">
        <v>818</v>
      </c>
      <c r="X319" s="3">
        <v>150</v>
      </c>
      <c r="Y319" s="3">
        <v>91</v>
      </c>
      <c r="Z319" s="3">
        <v>144</v>
      </c>
      <c r="AA319" s="3">
        <v>58</v>
      </c>
      <c r="AB319" s="3">
        <v>84</v>
      </c>
      <c r="AC319" s="3">
        <v>862</v>
      </c>
      <c r="AD319" s="3">
        <v>369</v>
      </c>
      <c r="AE319" s="3">
        <v>478</v>
      </c>
      <c r="AF319" s="3">
        <v>449</v>
      </c>
      <c r="AG319" s="3">
        <v>371</v>
      </c>
      <c r="AH319" s="3">
        <v>0.42809999999999998</v>
      </c>
      <c r="AI319" s="3">
        <v>0.55449999999999999</v>
      </c>
      <c r="AJ319" s="3">
        <v>0.55449999999999999</v>
      </c>
      <c r="AK319" s="2" t="s">
        <v>1155</v>
      </c>
    </row>
    <row r="320" spans="1:37" x14ac:dyDescent="0.3">
      <c r="A320" s="2" t="s">
        <v>1145</v>
      </c>
      <c r="B320" s="2" t="s">
        <v>1714</v>
      </c>
      <c r="C320" s="2" t="s">
        <v>538</v>
      </c>
      <c r="D320" s="2" t="s">
        <v>2439</v>
      </c>
      <c r="E320" s="2" t="s">
        <v>1148</v>
      </c>
      <c r="F320" s="2" t="s">
        <v>2440</v>
      </c>
      <c r="G320" s="2" t="s">
        <v>2440</v>
      </c>
      <c r="H320" s="2" t="s">
        <v>1150</v>
      </c>
      <c r="I320" s="2" t="s">
        <v>1151</v>
      </c>
      <c r="J320" s="2" t="s">
        <v>1152</v>
      </c>
      <c r="K320" s="2">
        <v>1324706</v>
      </c>
      <c r="L320" s="2">
        <v>0</v>
      </c>
      <c r="M320" s="2" t="s">
        <v>2441</v>
      </c>
      <c r="N320" s="2" t="s">
        <v>2442</v>
      </c>
      <c r="O320" s="3">
        <v>1818</v>
      </c>
      <c r="P320" s="3">
        <v>888</v>
      </c>
      <c r="Q320" s="3">
        <v>246</v>
      </c>
      <c r="R320" s="3">
        <v>153</v>
      </c>
      <c r="S320" s="3">
        <v>209</v>
      </c>
      <c r="T320" s="3">
        <v>178</v>
      </c>
      <c r="U320" s="3">
        <v>144</v>
      </c>
      <c r="V320" s="3">
        <v>1411</v>
      </c>
      <c r="W320" s="3">
        <v>766</v>
      </c>
      <c r="X320" s="3">
        <v>185</v>
      </c>
      <c r="Y320" s="3">
        <v>101</v>
      </c>
      <c r="Z320" s="3">
        <v>160</v>
      </c>
      <c r="AA320" s="3">
        <v>131</v>
      </c>
      <c r="AB320" s="3">
        <v>68</v>
      </c>
      <c r="AC320" s="3">
        <v>779</v>
      </c>
      <c r="AD320" s="3">
        <v>372</v>
      </c>
      <c r="AE320" s="3">
        <v>390</v>
      </c>
      <c r="AF320" s="3">
        <v>420</v>
      </c>
      <c r="AG320" s="3">
        <v>301</v>
      </c>
      <c r="AH320" s="3">
        <v>0.47749999999999998</v>
      </c>
      <c r="AI320" s="3">
        <v>0.50060000000000004</v>
      </c>
      <c r="AJ320" s="3">
        <v>0.50060000000000004</v>
      </c>
      <c r="AK320" s="2" t="s">
        <v>1155</v>
      </c>
    </row>
    <row r="321" spans="1:37" x14ac:dyDescent="0.3">
      <c r="A321" s="2" t="s">
        <v>1145</v>
      </c>
      <c r="B321" s="2" t="s">
        <v>1714</v>
      </c>
      <c r="C321" s="2" t="s">
        <v>633</v>
      </c>
      <c r="D321" s="2" t="s">
        <v>2443</v>
      </c>
      <c r="E321" s="2" t="s">
        <v>1148</v>
      </c>
      <c r="F321" s="2" t="s">
        <v>2444</v>
      </c>
      <c r="G321" s="2" t="s">
        <v>2444</v>
      </c>
      <c r="H321" s="2" t="s">
        <v>1150</v>
      </c>
      <c r="I321" s="2" t="s">
        <v>1151</v>
      </c>
      <c r="J321" s="2" t="s">
        <v>1152</v>
      </c>
      <c r="K321" s="2">
        <v>967946</v>
      </c>
      <c r="L321" s="2">
        <v>0</v>
      </c>
      <c r="M321" s="2" t="s">
        <v>2445</v>
      </c>
      <c r="N321" s="2" t="s">
        <v>2446</v>
      </c>
      <c r="O321" s="3">
        <v>2270</v>
      </c>
      <c r="P321" s="3">
        <v>1625</v>
      </c>
      <c r="Q321" s="3">
        <v>57</v>
      </c>
      <c r="R321" s="3">
        <v>127</v>
      </c>
      <c r="S321" s="3">
        <v>157</v>
      </c>
      <c r="T321" s="3">
        <v>157</v>
      </c>
      <c r="U321" s="3">
        <v>147</v>
      </c>
      <c r="V321" s="3">
        <v>1659</v>
      </c>
      <c r="W321" s="3">
        <v>1265</v>
      </c>
      <c r="X321" s="3">
        <v>43</v>
      </c>
      <c r="Y321" s="3">
        <v>77</v>
      </c>
      <c r="Z321" s="3">
        <v>101</v>
      </c>
      <c r="AA321" s="3">
        <v>102</v>
      </c>
      <c r="AB321" s="3">
        <v>71</v>
      </c>
      <c r="AC321" s="3">
        <v>1178</v>
      </c>
      <c r="AD321" s="3">
        <v>419</v>
      </c>
      <c r="AE321" s="3">
        <v>740</v>
      </c>
      <c r="AF321" s="3">
        <v>533</v>
      </c>
      <c r="AG321" s="3">
        <v>599</v>
      </c>
      <c r="AH321" s="3">
        <v>0.35570000000000002</v>
      </c>
      <c r="AI321" s="3">
        <v>0.62819999999999998</v>
      </c>
      <c r="AJ321" s="3">
        <v>0.62819999999999998</v>
      </c>
      <c r="AK321" s="2" t="s">
        <v>1155</v>
      </c>
    </row>
    <row r="322" spans="1:37" x14ac:dyDescent="0.3">
      <c r="A322" s="2" t="s">
        <v>1145</v>
      </c>
      <c r="B322" s="2" t="s">
        <v>1714</v>
      </c>
      <c r="C322" s="2" t="s">
        <v>655</v>
      </c>
      <c r="D322" s="2" t="s">
        <v>2447</v>
      </c>
      <c r="E322" s="2" t="s">
        <v>1148</v>
      </c>
      <c r="F322" s="2" t="s">
        <v>2448</v>
      </c>
      <c r="G322" s="2" t="s">
        <v>2448</v>
      </c>
      <c r="H322" s="2" t="s">
        <v>1150</v>
      </c>
      <c r="I322" s="2" t="s">
        <v>1151</v>
      </c>
      <c r="J322" s="2" t="s">
        <v>1152</v>
      </c>
      <c r="K322" s="2">
        <v>1541930</v>
      </c>
      <c r="L322" s="2">
        <v>0</v>
      </c>
      <c r="M322" s="2" t="s">
        <v>2449</v>
      </c>
      <c r="N322" s="2" t="s">
        <v>2450</v>
      </c>
      <c r="O322" s="3">
        <v>1331</v>
      </c>
      <c r="P322" s="3">
        <v>767</v>
      </c>
      <c r="Q322" s="3">
        <v>107</v>
      </c>
      <c r="R322" s="3">
        <v>109</v>
      </c>
      <c r="S322" s="3">
        <v>174</v>
      </c>
      <c r="T322" s="3">
        <v>75</v>
      </c>
      <c r="U322" s="3">
        <v>99</v>
      </c>
      <c r="V322" s="3">
        <v>1056</v>
      </c>
      <c r="W322" s="3">
        <v>674</v>
      </c>
      <c r="X322" s="3">
        <v>82</v>
      </c>
      <c r="Y322" s="3">
        <v>70</v>
      </c>
      <c r="Z322" s="3">
        <v>126</v>
      </c>
      <c r="AA322" s="3">
        <v>57</v>
      </c>
      <c r="AB322" s="3">
        <v>47</v>
      </c>
      <c r="AC322" s="3">
        <v>490</v>
      </c>
      <c r="AD322" s="3">
        <v>211</v>
      </c>
      <c r="AE322" s="3">
        <v>276</v>
      </c>
      <c r="AF322" s="3">
        <v>234</v>
      </c>
      <c r="AG322" s="3">
        <v>228</v>
      </c>
      <c r="AH322" s="3">
        <v>0.43059999999999998</v>
      </c>
      <c r="AI322" s="3">
        <v>0.56330000000000002</v>
      </c>
      <c r="AJ322" s="3">
        <v>0.56330000000000002</v>
      </c>
      <c r="AK322" s="2" t="s">
        <v>1155</v>
      </c>
    </row>
    <row r="323" spans="1:37" x14ac:dyDescent="0.3">
      <c r="A323" s="2" t="s">
        <v>1145</v>
      </c>
      <c r="B323" s="2" t="s">
        <v>1714</v>
      </c>
      <c r="C323" s="2" t="s">
        <v>536</v>
      </c>
      <c r="D323" s="2" t="s">
        <v>2451</v>
      </c>
      <c r="E323" s="2" t="s">
        <v>1148</v>
      </c>
      <c r="F323" s="2" t="s">
        <v>2452</v>
      </c>
      <c r="G323" s="2" t="s">
        <v>2452</v>
      </c>
      <c r="H323" s="2" t="s">
        <v>1150</v>
      </c>
      <c r="I323" s="2" t="s">
        <v>1151</v>
      </c>
      <c r="J323" s="2" t="s">
        <v>1152</v>
      </c>
      <c r="K323" s="2">
        <v>1023798</v>
      </c>
      <c r="L323" s="2">
        <v>0</v>
      </c>
      <c r="M323" s="2" t="s">
        <v>2453</v>
      </c>
      <c r="N323" s="2" t="s">
        <v>2454</v>
      </c>
      <c r="O323" s="3">
        <v>2611</v>
      </c>
      <c r="P323" s="3">
        <v>1113</v>
      </c>
      <c r="Q323" s="3">
        <v>226</v>
      </c>
      <c r="R323" s="3">
        <v>249</v>
      </c>
      <c r="S323" s="3">
        <v>494</v>
      </c>
      <c r="T323" s="3">
        <v>309</v>
      </c>
      <c r="U323" s="3">
        <v>220</v>
      </c>
      <c r="V323" s="3">
        <v>1950</v>
      </c>
      <c r="W323" s="3">
        <v>941</v>
      </c>
      <c r="X323" s="3">
        <v>177</v>
      </c>
      <c r="Y323" s="3">
        <v>162</v>
      </c>
      <c r="Z323" s="3">
        <v>340</v>
      </c>
      <c r="AA323" s="3">
        <v>215</v>
      </c>
      <c r="AB323" s="3">
        <v>115</v>
      </c>
      <c r="AC323" s="3">
        <v>846</v>
      </c>
      <c r="AD323" s="3">
        <v>412</v>
      </c>
      <c r="AE323" s="3">
        <v>421</v>
      </c>
      <c r="AF323" s="3">
        <v>524</v>
      </c>
      <c r="AG323" s="3">
        <v>292</v>
      </c>
      <c r="AH323" s="3">
        <v>0.48699999999999999</v>
      </c>
      <c r="AI323" s="3">
        <v>0.49759999999999999</v>
      </c>
      <c r="AJ323" s="3">
        <v>0.49759999999999999</v>
      </c>
      <c r="AK323" s="2" t="s">
        <v>1155</v>
      </c>
    </row>
    <row r="324" spans="1:37" x14ac:dyDescent="0.3">
      <c r="A324" s="2" t="s">
        <v>1145</v>
      </c>
      <c r="B324" s="2" t="s">
        <v>1714</v>
      </c>
      <c r="C324" s="2" t="s">
        <v>575</v>
      </c>
      <c r="D324" s="2" t="s">
        <v>2455</v>
      </c>
      <c r="E324" s="2" t="s">
        <v>1148</v>
      </c>
      <c r="F324" s="2" t="s">
        <v>2456</v>
      </c>
      <c r="G324" s="2" t="s">
        <v>2456</v>
      </c>
      <c r="H324" s="2" t="s">
        <v>1150</v>
      </c>
      <c r="I324" s="2" t="s">
        <v>1151</v>
      </c>
      <c r="J324" s="2" t="s">
        <v>1152</v>
      </c>
      <c r="K324" s="2">
        <v>1037575</v>
      </c>
      <c r="L324" s="2">
        <v>0</v>
      </c>
      <c r="M324" s="2" t="s">
        <v>2457</v>
      </c>
      <c r="N324" s="2" t="s">
        <v>2458</v>
      </c>
      <c r="O324" s="3">
        <v>1887</v>
      </c>
      <c r="P324" s="3">
        <v>1221</v>
      </c>
      <c r="Q324" s="3">
        <v>96</v>
      </c>
      <c r="R324" s="3">
        <v>116</v>
      </c>
      <c r="S324" s="3">
        <v>205</v>
      </c>
      <c r="T324" s="3">
        <v>115</v>
      </c>
      <c r="U324" s="3">
        <v>134</v>
      </c>
      <c r="V324" s="3">
        <v>1498</v>
      </c>
      <c r="W324" s="3">
        <v>1035</v>
      </c>
      <c r="X324" s="3">
        <v>76</v>
      </c>
      <c r="Y324" s="3">
        <v>77</v>
      </c>
      <c r="Z324" s="3">
        <v>144</v>
      </c>
      <c r="AA324" s="3">
        <v>88</v>
      </c>
      <c r="AB324" s="3">
        <v>78</v>
      </c>
      <c r="AC324" s="3">
        <v>1049</v>
      </c>
      <c r="AD324" s="3">
        <v>473</v>
      </c>
      <c r="AE324" s="3">
        <v>564</v>
      </c>
      <c r="AF324" s="3">
        <v>488</v>
      </c>
      <c r="AG324" s="3">
        <v>508</v>
      </c>
      <c r="AH324" s="3">
        <v>0.45090000000000002</v>
      </c>
      <c r="AI324" s="3">
        <v>0.53769999999999996</v>
      </c>
      <c r="AJ324" s="3">
        <v>0.53769999999999996</v>
      </c>
      <c r="AK324" s="2" t="s">
        <v>1155</v>
      </c>
    </row>
    <row r="325" spans="1:37" x14ac:dyDescent="0.3">
      <c r="A325" s="2" t="s">
        <v>1145</v>
      </c>
      <c r="B325" s="2" t="s">
        <v>1714</v>
      </c>
      <c r="C325" s="2" t="s">
        <v>573</v>
      </c>
      <c r="D325" s="2" t="s">
        <v>2459</v>
      </c>
      <c r="E325" s="2" t="s">
        <v>1148</v>
      </c>
      <c r="F325" s="2" t="s">
        <v>2460</v>
      </c>
      <c r="G325" s="2" t="s">
        <v>2460</v>
      </c>
      <c r="H325" s="2" t="s">
        <v>1150</v>
      </c>
      <c r="I325" s="2" t="s">
        <v>1151</v>
      </c>
      <c r="J325" s="2" t="s">
        <v>1152</v>
      </c>
      <c r="K325" s="2">
        <v>1241664</v>
      </c>
      <c r="L325" s="2">
        <v>36177</v>
      </c>
      <c r="M325" s="2" t="s">
        <v>2461</v>
      </c>
      <c r="N325" s="2" t="s">
        <v>2462</v>
      </c>
      <c r="O325" s="3">
        <v>1916</v>
      </c>
      <c r="P325" s="3">
        <v>1402</v>
      </c>
      <c r="Q325" s="3">
        <v>103</v>
      </c>
      <c r="R325" s="3">
        <v>84</v>
      </c>
      <c r="S325" s="3">
        <v>119</v>
      </c>
      <c r="T325" s="3">
        <v>113</v>
      </c>
      <c r="U325" s="3">
        <v>95</v>
      </c>
      <c r="V325" s="3">
        <v>1475</v>
      </c>
      <c r="W325" s="3">
        <v>1116</v>
      </c>
      <c r="X325" s="3">
        <v>74</v>
      </c>
      <c r="Y325" s="3">
        <v>61</v>
      </c>
      <c r="Z325" s="3">
        <v>88</v>
      </c>
      <c r="AA325" s="3">
        <v>82</v>
      </c>
      <c r="AB325" s="3">
        <v>54</v>
      </c>
      <c r="AC325" s="3">
        <v>1236</v>
      </c>
      <c r="AD325" s="3">
        <v>614</v>
      </c>
      <c r="AE325" s="3">
        <v>603</v>
      </c>
      <c r="AF325" s="3">
        <v>586</v>
      </c>
      <c r="AG325" s="3">
        <v>571</v>
      </c>
      <c r="AH325" s="3">
        <v>0.49680000000000002</v>
      </c>
      <c r="AI325" s="3">
        <v>0.4879</v>
      </c>
      <c r="AJ325" s="3">
        <v>2.4967999999999999</v>
      </c>
      <c r="AK325" s="2" t="s">
        <v>1155</v>
      </c>
    </row>
    <row r="326" spans="1:37" x14ac:dyDescent="0.3">
      <c r="A326" s="2" t="s">
        <v>1145</v>
      </c>
      <c r="B326" s="2" t="s">
        <v>1714</v>
      </c>
      <c r="C326" s="2" t="s">
        <v>532</v>
      </c>
      <c r="D326" s="2" t="s">
        <v>2463</v>
      </c>
      <c r="E326" s="2" t="s">
        <v>1148</v>
      </c>
      <c r="F326" s="2" t="s">
        <v>2464</v>
      </c>
      <c r="G326" s="2" t="s">
        <v>2464</v>
      </c>
      <c r="H326" s="2" t="s">
        <v>1150</v>
      </c>
      <c r="I326" s="2" t="s">
        <v>1151</v>
      </c>
      <c r="J326" s="2" t="s">
        <v>1152</v>
      </c>
      <c r="K326" s="2">
        <v>1371859</v>
      </c>
      <c r="L326" s="2">
        <v>0</v>
      </c>
      <c r="M326" s="2" t="s">
        <v>2465</v>
      </c>
      <c r="N326" s="2" t="s">
        <v>2466</v>
      </c>
      <c r="O326" s="3">
        <v>2221</v>
      </c>
      <c r="P326" s="3">
        <v>1168</v>
      </c>
      <c r="Q326" s="3">
        <v>137</v>
      </c>
      <c r="R326" s="3">
        <v>205</v>
      </c>
      <c r="S326" s="3">
        <v>294</v>
      </c>
      <c r="T326" s="3">
        <v>212</v>
      </c>
      <c r="U326" s="3">
        <v>205</v>
      </c>
      <c r="V326" s="3">
        <v>1629</v>
      </c>
      <c r="W326" s="3">
        <v>965</v>
      </c>
      <c r="X326" s="3">
        <v>100</v>
      </c>
      <c r="Y326" s="3">
        <v>125</v>
      </c>
      <c r="Z326" s="3">
        <v>196</v>
      </c>
      <c r="AA326" s="3">
        <v>149</v>
      </c>
      <c r="AB326" s="3">
        <v>94</v>
      </c>
      <c r="AC326" s="3">
        <v>1221</v>
      </c>
      <c r="AD326" s="3">
        <v>703</v>
      </c>
      <c r="AE326" s="3">
        <v>494</v>
      </c>
      <c r="AF326" s="3">
        <v>778</v>
      </c>
      <c r="AG326" s="3">
        <v>381</v>
      </c>
      <c r="AH326" s="3">
        <v>0.57579999999999998</v>
      </c>
      <c r="AI326" s="3">
        <v>0.40460000000000002</v>
      </c>
      <c r="AJ326" s="3">
        <v>2.5758000000000001</v>
      </c>
      <c r="AK326" s="2" t="s">
        <v>1155</v>
      </c>
    </row>
    <row r="327" spans="1:37" x14ac:dyDescent="0.3">
      <c r="A327" s="2" t="s">
        <v>1145</v>
      </c>
      <c r="B327" s="2" t="s">
        <v>1714</v>
      </c>
      <c r="C327" s="2" t="s">
        <v>625</v>
      </c>
      <c r="D327" s="2" t="s">
        <v>2467</v>
      </c>
      <c r="E327" s="2" t="s">
        <v>1148</v>
      </c>
      <c r="F327" s="2" t="s">
        <v>2468</v>
      </c>
      <c r="G327" s="2" t="s">
        <v>2468</v>
      </c>
      <c r="H327" s="2" t="s">
        <v>1150</v>
      </c>
      <c r="I327" s="2" t="s">
        <v>1151</v>
      </c>
      <c r="J327" s="2" t="s">
        <v>1152</v>
      </c>
      <c r="K327" s="2">
        <v>927708</v>
      </c>
      <c r="L327" s="2">
        <v>19798</v>
      </c>
      <c r="M327" s="2" t="s">
        <v>2469</v>
      </c>
      <c r="N327" s="2" t="s">
        <v>2470</v>
      </c>
      <c r="O327" s="3">
        <v>2349</v>
      </c>
      <c r="P327" s="3">
        <v>1195</v>
      </c>
      <c r="Q327" s="3">
        <v>61</v>
      </c>
      <c r="R327" s="3">
        <v>227</v>
      </c>
      <c r="S327" s="3">
        <v>477</v>
      </c>
      <c r="T327" s="3">
        <v>192</v>
      </c>
      <c r="U327" s="3">
        <v>197</v>
      </c>
      <c r="V327" s="3">
        <v>1703</v>
      </c>
      <c r="W327" s="3">
        <v>953</v>
      </c>
      <c r="X327" s="3">
        <v>52</v>
      </c>
      <c r="Y327" s="3">
        <v>134</v>
      </c>
      <c r="Z327" s="3">
        <v>340</v>
      </c>
      <c r="AA327" s="3">
        <v>133</v>
      </c>
      <c r="AB327" s="3">
        <v>91</v>
      </c>
      <c r="AC327" s="3">
        <v>903</v>
      </c>
      <c r="AD327" s="3">
        <v>369</v>
      </c>
      <c r="AE327" s="3">
        <v>520</v>
      </c>
      <c r="AF327" s="3">
        <v>468</v>
      </c>
      <c r="AG327" s="3">
        <v>383</v>
      </c>
      <c r="AH327" s="3">
        <v>0.40860000000000002</v>
      </c>
      <c r="AI327" s="3">
        <v>0.57589999999999997</v>
      </c>
      <c r="AJ327" s="3">
        <v>0.57589999999999997</v>
      </c>
      <c r="AK327" s="2" t="s">
        <v>1155</v>
      </c>
    </row>
    <row r="328" spans="1:37" x14ac:dyDescent="0.3">
      <c r="A328" s="2" t="s">
        <v>1145</v>
      </c>
      <c r="B328" s="2" t="s">
        <v>1714</v>
      </c>
      <c r="C328" s="2" t="s">
        <v>615</v>
      </c>
      <c r="D328" s="2" t="s">
        <v>2471</v>
      </c>
      <c r="E328" s="2" t="s">
        <v>1148</v>
      </c>
      <c r="F328" s="2" t="s">
        <v>2472</v>
      </c>
      <c r="G328" s="2" t="s">
        <v>2472</v>
      </c>
      <c r="H328" s="2" t="s">
        <v>1150</v>
      </c>
      <c r="I328" s="2" t="s">
        <v>1151</v>
      </c>
      <c r="J328" s="2" t="s">
        <v>1152</v>
      </c>
      <c r="K328" s="2">
        <v>448826</v>
      </c>
      <c r="L328" s="2">
        <v>0</v>
      </c>
      <c r="M328" s="2" t="s">
        <v>2473</v>
      </c>
      <c r="N328" s="2" t="s">
        <v>2474</v>
      </c>
      <c r="O328" s="3">
        <v>1139</v>
      </c>
      <c r="P328" s="3">
        <v>632</v>
      </c>
      <c r="Q328" s="3">
        <v>39</v>
      </c>
      <c r="R328" s="3">
        <v>78</v>
      </c>
      <c r="S328" s="3">
        <v>199</v>
      </c>
      <c r="T328" s="3">
        <v>85</v>
      </c>
      <c r="U328" s="3">
        <v>106</v>
      </c>
      <c r="V328" s="3">
        <v>926</v>
      </c>
      <c r="W328" s="3">
        <v>566</v>
      </c>
      <c r="X328" s="3">
        <v>31</v>
      </c>
      <c r="Y328" s="3">
        <v>59</v>
      </c>
      <c r="Z328" s="3">
        <v>146</v>
      </c>
      <c r="AA328" s="3">
        <v>66</v>
      </c>
      <c r="AB328" s="3">
        <v>58</v>
      </c>
      <c r="AC328" s="3">
        <v>426</v>
      </c>
      <c r="AD328" s="3">
        <v>248</v>
      </c>
      <c r="AE328" s="3">
        <v>168</v>
      </c>
      <c r="AF328" s="3">
        <v>248</v>
      </c>
      <c r="AG328" s="3">
        <v>161</v>
      </c>
      <c r="AH328" s="3">
        <v>0.58220000000000005</v>
      </c>
      <c r="AI328" s="3">
        <v>0.39439999999999997</v>
      </c>
      <c r="AJ328" s="3">
        <v>2.5821999999999998</v>
      </c>
      <c r="AK328" s="2" t="s">
        <v>1155</v>
      </c>
    </row>
    <row r="329" spans="1:37" x14ac:dyDescent="0.3">
      <c r="A329" s="2" t="s">
        <v>1145</v>
      </c>
      <c r="B329" s="2" t="s">
        <v>1714</v>
      </c>
      <c r="C329" s="2" t="s">
        <v>613</v>
      </c>
      <c r="D329" s="2" t="s">
        <v>2475</v>
      </c>
      <c r="E329" s="2" t="s">
        <v>1148</v>
      </c>
      <c r="F329" s="2" t="s">
        <v>2476</v>
      </c>
      <c r="G329" s="2" t="s">
        <v>2476</v>
      </c>
      <c r="H329" s="2" t="s">
        <v>1150</v>
      </c>
      <c r="I329" s="2" t="s">
        <v>1151</v>
      </c>
      <c r="J329" s="2" t="s">
        <v>1152</v>
      </c>
      <c r="K329" s="2">
        <v>516772</v>
      </c>
      <c r="L329" s="2">
        <v>0</v>
      </c>
      <c r="M329" s="2" t="s">
        <v>2477</v>
      </c>
      <c r="N329" s="2" t="s">
        <v>2478</v>
      </c>
      <c r="O329" s="3">
        <v>1845</v>
      </c>
      <c r="P329" s="3">
        <v>1092</v>
      </c>
      <c r="Q329" s="3">
        <v>75</v>
      </c>
      <c r="R329" s="3">
        <v>139</v>
      </c>
      <c r="S329" s="3">
        <v>190</v>
      </c>
      <c r="T329" s="3">
        <v>174</v>
      </c>
      <c r="U329" s="3">
        <v>175</v>
      </c>
      <c r="V329" s="3">
        <v>1472</v>
      </c>
      <c r="W329" s="3">
        <v>954</v>
      </c>
      <c r="X329" s="3">
        <v>57</v>
      </c>
      <c r="Y329" s="3">
        <v>88</v>
      </c>
      <c r="Z329" s="3">
        <v>144</v>
      </c>
      <c r="AA329" s="3">
        <v>130</v>
      </c>
      <c r="AB329" s="3">
        <v>99</v>
      </c>
      <c r="AC329" s="3">
        <v>775</v>
      </c>
      <c r="AD329" s="3">
        <v>390</v>
      </c>
      <c r="AE329" s="3">
        <v>379</v>
      </c>
      <c r="AF329" s="3">
        <v>422</v>
      </c>
      <c r="AG329" s="3">
        <v>317</v>
      </c>
      <c r="AH329" s="3">
        <v>0.50319999999999998</v>
      </c>
      <c r="AI329" s="3">
        <v>0.48899999999999999</v>
      </c>
      <c r="AJ329" s="3">
        <v>2.5032000000000001</v>
      </c>
      <c r="AK329" s="2" t="s">
        <v>1155</v>
      </c>
    </row>
    <row r="330" spans="1:37" x14ac:dyDescent="0.3">
      <c r="A330" s="2" t="s">
        <v>1145</v>
      </c>
      <c r="B330" s="2" t="s">
        <v>1714</v>
      </c>
      <c r="C330" s="2" t="s">
        <v>677</v>
      </c>
      <c r="D330" s="2" t="s">
        <v>2479</v>
      </c>
      <c r="E330" s="2" t="s">
        <v>1148</v>
      </c>
      <c r="F330" s="2" t="s">
        <v>2480</v>
      </c>
      <c r="G330" s="2" t="s">
        <v>2480</v>
      </c>
      <c r="H330" s="2" t="s">
        <v>1150</v>
      </c>
      <c r="I330" s="2" t="s">
        <v>1151</v>
      </c>
      <c r="J330" s="2" t="s">
        <v>1152</v>
      </c>
      <c r="K330" s="2">
        <v>21990656</v>
      </c>
      <c r="L330" s="2">
        <v>0</v>
      </c>
      <c r="M330" s="2" t="s">
        <v>2481</v>
      </c>
      <c r="N330" s="2" t="s">
        <v>2482</v>
      </c>
      <c r="O330" s="3">
        <v>2540</v>
      </c>
      <c r="P330" s="3">
        <v>1607</v>
      </c>
      <c r="Q330" s="3">
        <v>79</v>
      </c>
      <c r="R330" s="3">
        <v>199</v>
      </c>
      <c r="S330" s="3">
        <v>308</v>
      </c>
      <c r="T330" s="3">
        <v>189</v>
      </c>
      <c r="U330" s="3">
        <v>158</v>
      </c>
      <c r="V330" s="3">
        <v>1839</v>
      </c>
      <c r="W330" s="3">
        <v>1216</v>
      </c>
      <c r="X330" s="3">
        <v>65</v>
      </c>
      <c r="Y330" s="3">
        <v>124</v>
      </c>
      <c r="Z330" s="3">
        <v>235</v>
      </c>
      <c r="AA330" s="3">
        <v>128</v>
      </c>
      <c r="AB330" s="3">
        <v>71</v>
      </c>
      <c r="AC330" s="3">
        <v>1378</v>
      </c>
      <c r="AD330" s="3">
        <v>493</v>
      </c>
      <c r="AE330" s="3">
        <v>859</v>
      </c>
      <c r="AF330" s="3">
        <v>646</v>
      </c>
      <c r="AG330" s="3">
        <v>665</v>
      </c>
      <c r="AH330" s="3">
        <v>0.35780000000000001</v>
      </c>
      <c r="AI330" s="3">
        <v>0.62339999999999995</v>
      </c>
      <c r="AJ330" s="3">
        <v>0.62339999999999995</v>
      </c>
      <c r="AK330" s="2" t="s">
        <v>1155</v>
      </c>
    </row>
    <row r="331" spans="1:37" x14ac:dyDescent="0.3">
      <c r="A331" s="2" t="s">
        <v>1145</v>
      </c>
      <c r="B331" s="2" t="s">
        <v>1714</v>
      </c>
      <c r="C331" s="2" t="s">
        <v>569</v>
      </c>
      <c r="D331" s="2" t="s">
        <v>2483</v>
      </c>
      <c r="E331" s="2" t="s">
        <v>1148</v>
      </c>
      <c r="F331" s="2" t="s">
        <v>2484</v>
      </c>
      <c r="G331" s="2" t="s">
        <v>2484</v>
      </c>
      <c r="H331" s="2" t="s">
        <v>1150</v>
      </c>
      <c r="I331" s="2" t="s">
        <v>1151</v>
      </c>
      <c r="J331" s="2" t="s">
        <v>1152</v>
      </c>
      <c r="K331" s="2">
        <v>2972577</v>
      </c>
      <c r="L331" s="2">
        <v>0</v>
      </c>
      <c r="M331" s="2" t="s">
        <v>2485</v>
      </c>
      <c r="N331" s="2" t="s">
        <v>2486</v>
      </c>
      <c r="O331" s="3">
        <v>4520</v>
      </c>
      <c r="P331" s="3">
        <v>2116</v>
      </c>
      <c r="Q331" s="3">
        <v>213</v>
      </c>
      <c r="R331" s="3">
        <v>493</v>
      </c>
      <c r="S331" s="3">
        <v>694</v>
      </c>
      <c r="T331" s="3">
        <v>587</v>
      </c>
      <c r="U331" s="3">
        <v>417</v>
      </c>
      <c r="V331" s="3">
        <v>3471</v>
      </c>
      <c r="W331" s="3">
        <v>1849</v>
      </c>
      <c r="X331" s="3">
        <v>175</v>
      </c>
      <c r="Y331" s="3">
        <v>306</v>
      </c>
      <c r="Z331" s="3">
        <v>474</v>
      </c>
      <c r="AA331" s="3">
        <v>435</v>
      </c>
      <c r="AB331" s="3">
        <v>232</v>
      </c>
      <c r="AC331" s="3">
        <v>1246</v>
      </c>
      <c r="AD331" s="3">
        <v>544</v>
      </c>
      <c r="AE331" s="3">
        <v>675</v>
      </c>
      <c r="AF331" s="3">
        <v>649</v>
      </c>
      <c r="AG331" s="3">
        <v>505</v>
      </c>
      <c r="AH331" s="3">
        <v>0.43659999999999999</v>
      </c>
      <c r="AI331" s="3">
        <v>0.54169999999999996</v>
      </c>
      <c r="AJ331" s="3">
        <v>0.54169999999999996</v>
      </c>
      <c r="AK331" s="2" t="s">
        <v>1155</v>
      </c>
    </row>
    <row r="332" spans="1:37" x14ac:dyDescent="0.3">
      <c r="A332" s="2" t="s">
        <v>1145</v>
      </c>
      <c r="B332" s="2" t="s">
        <v>1714</v>
      </c>
      <c r="C332" s="2" t="s">
        <v>629</v>
      </c>
      <c r="D332" s="2" t="s">
        <v>2487</v>
      </c>
      <c r="E332" s="2" t="s">
        <v>1148</v>
      </c>
      <c r="F332" s="2" t="s">
        <v>2488</v>
      </c>
      <c r="G332" s="2" t="s">
        <v>2488</v>
      </c>
      <c r="H332" s="2" t="s">
        <v>1150</v>
      </c>
      <c r="I332" s="2" t="s">
        <v>1151</v>
      </c>
      <c r="J332" s="2" t="s">
        <v>1152</v>
      </c>
      <c r="K332" s="2">
        <v>1272427</v>
      </c>
      <c r="L332" s="2">
        <v>294480</v>
      </c>
      <c r="M332" s="2" t="s">
        <v>2489</v>
      </c>
      <c r="N332" s="2" t="s">
        <v>2490</v>
      </c>
      <c r="O332" s="3">
        <v>2542</v>
      </c>
      <c r="P332" s="3">
        <v>1788</v>
      </c>
      <c r="Q332" s="3">
        <v>70</v>
      </c>
      <c r="R332" s="3">
        <v>108</v>
      </c>
      <c r="S332" s="3">
        <v>218</v>
      </c>
      <c r="T332" s="3">
        <v>160</v>
      </c>
      <c r="U332" s="3">
        <v>198</v>
      </c>
      <c r="V332" s="3">
        <v>1922</v>
      </c>
      <c r="W332" s="3">
        <v>1415</v>
      </c>
      <c r="X332" s="3">
        <v>50</v>
      </c>
      <c r="Y332" s="3">
        <v>68</v>
      </c>
      <c r="Z332" s="3">
        <v>172</v>
      </c>
      <c r="AA332" s="3">
        <v>120</v>
      </c>
      <c r="AB332" s="3">
        <v>97</v>
      </c>
      <c r="AC332" s="3">
        <v>1501</v>
      </c>
      <c r="AD332" s="3">
        <v>608</v>
      </c>
      <c r="AE332" s="3">
        <v>845</v>
      </c>
      <c r="AF332" s="3">
        <v>698</v>
      </c>
      <c r="AG332" s="3">
        <v>719</v>
      </c>
      <c r="AH332" s="3">
        <v>0.40510000000000002</v>
      </c>
      <c r="AI332" s="3">
        <v>0.56299999999999994</v>
      </c>
      <c r="AJ332" s="3">
        <v>0.56299999999999994</v>
      </c>
      <c r="AK332" s="2" t="s">
        <v>1155</v>
      </c>
    </row>
    <row r="333" spans="1:37" x14ac:dyDescent="0.3">
      <c r="A333" s="2" t="s">
        <v>1145</v>
      </c>
      <c r="B333" s="2" t="s">
        <v>1714</v>
      </c>
      <c r="C333" s="2" t="s">
        <v>583</v>
      </c>
      <c r="D333" s="2" t="s">
        <v>2491</v>
      </c>
      <c r="E333" s="2" t="s">
        <v>1148</v>
      </c>
      <c r="F333" s="2" t="s">
        <v>2492</v>
      </c>
      <c r="G333" s="2" t="s">
        <v>2492</v>
      </c>
      <c r="H333" s="2" t="s">
        <v>1150</v>
      </c>
      <c r="I333" s="2" t="s">
        <v>1151</v>
      </c>
      <c r="J333" s="2" t="s">
        <v>1152</v>
      </c>
      <c r="K333" s="2">
        <v>2419883</v>
      </c>
      <c r="L333" s="2">
        <v>0</v>
      </c>
      <c r="M333" s="2" t="s">
        <v>2493</v>
      </c>
      <c r="N333" s="2" t="s">
        <v>2494</v>
      </c>
      <c r="O333" s="3">
        <v>725</v>
      </c>
      <c r="P333" s="3">
        <v>424</v>
      </c>
      <c r="Q333" s="3">
        <v>16</v>
      </c>
      <c r="R333" s="3">
        <v>87</v>
      </c>
      <c r="S333" s="3">
        <v>77</v>
      </c>
      <c r="T333" s="3">
        <v>74</v>
      </c>
      <c r="U333" s="3">
        <v>47</v>
      </c>
      <c r="V333" s="3">
        <v>559</v>
      </c>
      <c r="W333" s="3">
        <v>356</v>
      </c>
      <c r="X333" s="3">
        <v>13</v>
      </c>
      <c r="Y333" s="3">
        <v>59</v>
      </c>
      <c r="Z333" s="3">
        <v>54</v>
      </c>
      <c r="AA333" s="3">
        <v>56</v>
      </c>
      <c r="AB333" s="3">
        <v>21</v>
      </c>
      <c r="AC333" s="3">
        <v>359</v>
      </c>
      <c r="AD333" s="3">
        <v>146</v>
      </c>
      <c r="AE333" s="3">
        <v>210</v>
      </c>
      <c r="AF333" s="3">
        <v>174</v>
      </c>
      <c r="AG333" s="3">
        <v>169</v>
      </c>
      <c r="AH333" s="3">
        <v>0.40670000000000001</v>
      </c>
      <c r="AI333" s="3">
        <v>0.58499999999999996</v>
      </c>
      <c r="AJ333" s="3">
        <v>0.58499999999999996</v>
      </c>
      <c r="AK333" s="2" t="s">
        <v>1155</v>
      </c>
    </row>
    <row r="334" spans="1:37" x14ac:dyDescent="0.3">
      <c r="A334" s="2" t="s">
        <v>1145</v>
      </c>
      <c r="B334" s="2" t="s">
        <v>2495</v>
      </c>
      <c r="C334" s="2" t="s">
        <v>237</v>
      </c>
      <c r="D334" s="2" t="s">
        <v>2496</v>
      </c>
      <c r="E334" s="2" t="s">
        <v>1148</v>
      </c>
      <c r="F334" s="2" t="s">
        <v>2497</v>
      </c>
      <c r="G334" s="2" t="s">
        <v>2497</v>
      </c>
      <c r="H334" s="2" t="s">
        <v>1150</v>
      </c>
      <c r="I334" s="2" t="s">
        <v>1151</v>
      </c>
      <c r="J334" s="2" t="s">
        <v>1152</v>
      </c>
      <c r="K334" s="2">
        <v>23619186777</v>
      </c>
      <c r="L334" s="2">
        <v>35872166</v>
      </c>
      <c r="M334" s="2" t="s">
        <v>2498</v>
      </c>
      <c r="N334" s="2" t="s">
        <v>2499</v>
      </c>
      <c r="O334" s="3">
        <v>54</v>
      </c>
      <c r="P334" s="3">
        <v>24</v>
      </c>
      <c r="Q334" s="3">
        <v>0</v>
      </c>
      <c r="R334" s="3">
        <v>3</v>
      </c>
      <c r="S334" s="3">
        <v>0</v>
      </c>
      <c r="T334" s="3">
        <v>13</v>
      </c>
      <c r="U334" s="3">
        <v>14</v>
      </c>
      <c r="V334" s="3">
        <v>40</v>
      </c>
      <c r="W334" s="3">
        <v>20</v>
      </c>
      <c r="X334" s="3">
        <v>0</v>
      </c>
      <c r="Y334" s="3">
        <v>2</v>
      </c>
      <c r="Z334" s="3">
        <v>0</v>
      </c>
      <c r="AA334" s="3">
        <v>13</v>
      </c>
      <c r="AB334" s="3">
        <v>5</v>
      </c>
      <c r="AC334" s="3">
        <v>22</v>
      </c>
      <c r="AD334" s="3">
        <v>3</v>
      </c>
      <c r="AE334" s="3">
        <v>16</v>
      </c>
      <c r="AF334" s="3">
        <v>12</v>
      </c>
      <c r="AG334" s="3">
        <v>8</v>
      </c>
      <c r="AH334" s="3">
        <v>0.13639999999999999</v>
      </c>
      <c r="AI334" s="3">
        <v>0.72729999999999995</v>
      </c>
      <c r="AJ334" s="3">
        <v>0.72729999999999995</v>
      </c>
      <c r="AK334" s="2" t="s">
        <v>1155</v>
      </c>
    </row>
    <row r="335" spans="1:37" x14ac:dyDescent="0.3">
      <c r="A335" s="2" t="s">
        <v>1145</v>
      </c>
      <c r="B335" s="2" t="s">
        <v>2495</v>
      </c>
      <c r="C335" s="2" t="s">
        <v>221</v>
      </c>
      <c r="D335" s="2" t="s">
        <v>2500</v>
      </c>
      <c r="E335" s="2" t="s">
        <v>1148</v>
      </c>
      <c r="F335" s="2" t="s">
        <v>2501</v>
      </c>
      <c r="G335" s="2" t="s">
        <v>2501</v>
      </c>
      <c r="H335" s="2" t="s">
        <v>1150</v>
      </c>
      <c r="I335" s="2" t="s">
        <v>1151</v>
      </c>
      <c r="J335" s="2" t="s">
        <v>1152</v>
      </c>
      <c r="K335" s="2">
        <v>11910120</v>
      </c>
      <c r="L335" s="2">
        <v>735984</v>
      </c>
      <c r="M335" s="2" t="s">
        <v>2502</v>
      </c>
      <c r="N335" s="2" t="s">
        <v>2503</v>
      </c>
      <c r="O335" s="3">
        <v>94</v>
      </c>
      <c r="P335" s="3">
        <v>7</v>
      </c>
      <c r="Q335" s="3">
        <v>0</v>
      </c>
      <c r="R335" s="3">
        <v>0</v>
      </c>
      <c r="S335" s="3">
        <v>0</v>
      </c>
      <c r="T335" s="3">
        <v>76</v>
      </c>
      <c r="U335" s="3">
        <v>11</v>
      </c>
      <c r="V335" s="3">
        <v>70</v>
      </c>
      <c r="W335" s="3">
        <v>7</v>
      </c>
      <c r="X335" s="3">
        <v>0</v>
      </c>
      <c r="Y335" s="3">
        <v>0</v>
      </c>
      <c r="Z335" s="3">
        <v>0</v>
      </c>
      <c r="AA335" s="3">
        <v>59</v>
      </c>
      <c r="AB335" s="3">
        <v>4</v>
      </c>
      <c r="AC335" s="3">
        <v>66</v>
      </c>
      <c r="AD335" s="3">
        <v>24</v>
      </c>
      <c r="AE335" s="3">
        <v>38</v>
      </c>
      <c r="AF335" s="3">
        <v>38</v>
      </c>
      <c r="AG335" s="3">
        <v>21</v>
      </c>
      <c r="AH335" s="3">
        <v>0.36359999999999998</v>
      </c>
      <c r="AI335" s="3">
        <v>0.57579999999999998</v>
      </c>
      <c r="AJ335" s="3">
        <v>0.57579999999999998</v>
      </c>
      <c r="AK335" s="2" t="s">
        <v>1155</v>
      </c>
    </row>
    <row r="336" spans="1:37" x14ac:dyDescent="0.3">
      <c r="A336" s="2" t="s">
        <v>1145</v>
      </c>
      <c r="B336" s="2" t="s">
        <v>2495</v>
      </c>
      <c r="C336" s="2" t="s">
        <v>217</v>
      </c>
      <c r="D336" s="2" t="s">
        <v>2504</v>
      </c>
      <c r="E336" s="2" t="s">
        <v>1148</v>
      </c>
      <c r="F336" s="2" t="s">
        <v>2505</v>
      </c>
      <c r="G336" s="2" t="s">
        <v>2505</v>
      </c>
      <c r="H336" s="2" t="s">
        <v>1150</v>
      </c>
      <c r="I336" s="2" t="s">
        <v>1151</v>
      </c>
      <c r="J336" s="2" t="s">
        <v>1152</v>
      </c>
      <c r="K336" s="2">
        <v>5579803</v>
      </c>
      <c r="L336" s="2">
        <v>0</v>
      </c>
      <c r="M336" s="2" t="s">
        <v>2506</v>
      </c>
      <c r="N336" s="2" t="s">
        <v>2507</v>
      </c>
      <c r="O336" s="3">
        <v>180</v>
      </c>
      <c r="P336" s="3">
        <v>6</v>
      </c>
      <c r="Q336" s="3">
        <v>0</v>
      </c>
      <c r="R336" s="3">
        <v>1</v>
      </c>
      <c r="S336" s="3">
        <v>0</v>
      </c>
      <c r="T336" s="3">
        <v>166</v>
      </c>
      <c r="U336" s="3">
        <v>7</v>
      </c>
      <c r="V336" s="3">
        <v>127</v>
      </c>
      <c r="W336" s="3">
        <v>6</v>
      </c>
      <c r="X336" s="3">
        <v>0</v>
      </c>
      <c r="Y336" s="3">
        <v>1</v>
      </c>
      <c r="Z336" s="3">
        <v>0</v>
      </c>
      <c r="AA336" s="3">
        <v>117</v>
      </c>
      <c r="AB336" s="3">
        <v>3</v>
      </c>
      <c r="AC336" s="3">
        <v>106</v>
      </c>
      <c r="AD336" s="3">
        <v>31</v>
      </c>
      <c r="AE336" s="3">
        <v>71</v>
      </c>
      <c r="AF336" s="3">
        <v>68</v>
      </c>
      <c r="AG336" s="3">
        <v>31</v>
      </c>
      <c r="AH336" s="3">
        <v>0.29249999999999998</v>
      </c>
      <c r="AI336" s="3">
        <v>0.66979999999999995</v>
      </c>
      <c r="AJ336" s="3">
        <v>0.66979999999999995</v>
      </c>
      <c r="AK336" s="2" t="s">
        <v>1155</v>
      </c>
    </row>
    <row r="337" spans="1:37" x14ac:dyDescent="0.3">
      <c r="A337" s="2" t="s">
        <v>1145</v>
      </c>
      <c r="B337" s="2" t="s">
        <v>2495</v>
      </c>
      <c r="C337" s="2" t="s">
        <v>198</v>
      </c>
      <c r="D337" s="2" t="s">
        <v>2508</v>
      </c>
      <c r="E337" s="2" t="s">
        <v>1148</v>
      </c>
      <c r="F337" s="2" t="s">
        <v>2509</v>
      </c>
      <c r="G337" s="2" t="s">
        <v>2509</v>
      </c>
      <c r="H337" s="2" t="s">
        <v>1150</v>
      </c>
      <c r="I337" s="2" t="s">
        <v>1151</v>
      </c>
      <c r="J337" s="2" t="s">
        <v>1152</v>
      </c>
      <c r="K337" s="2">
        <v>7799108</v>
      </c>
      <c r="L337" s="2">
        <v>0</v>
      </c>
      <c r="M337" s="2" t="s">
        <v>2510</v>
      </c>
      <c r="N337" s="2" t="s">
        <v>2511</v>
      </c>
      <c r="O337" s="3">
        <v>77</v>
      </c>
      <c r="P337" s="3">
        <v>1</v>
      </c>
      <c r="Q337" s="3">
        <v>2</v>
      </c>
      <c r="R337" s="3">
        <v>0</v>
      </c>
      <c r="S337" s="3">
        <v>0</v>
      </c>
      <c r="T337" s="3">
        <v>74</v>
      </c>
      <c r="U337" s="3">
        <v>0</v>
      </c>
      <c r="V337" s="3">
        <v>61</v>
      </c>
      <c r="W337" s="3">
        <v>1</v>
      </c>
      <c r="X337" s="3">
        <v>2</v>
      </c>
      <c r="Y337" s="3">
        <v>0</v>
      </c>
      <c r="Z337" s="3">
        <v>0</v>
      </c>
      <c r="AA337" s="3">
        <v>58</v>
      </c>
      <c r="AB337" s="3">
        <v>0</v>
      </c>
      <c r="AC337" s="3">
        <v>43</v>
      </c>
      <c r="AD337" s="3">
        <v>27</v>
      </c>
      <c r="AE337" s="3">
        <v>16</v>
      </c>
      <c r="AF337" s="3">
        <v>25</v>
      </c>
      <c r="AG337" s="3">
        <v>14</v>
      </c>
      <c r="AH337" s="3">
        <v>0.62790000000000001</v>
      </c>
      <c r="AI337" s="3">
        <v>0.37209999999999999</v>
      </c>
      <c r="AJ337" s="3">
        <v>2.6278999999999999</v>
      </c>
      <c r="AK337" s="2" t="s">
        <v>1155</v>
      </c>
    </row>
    <row r="338" spans="1:37" x14ac:dyDescent="0.3">
      <c r="A338" s="2" t="s">
        <v>1145</v>
      </c>
      <c r="B338" s="2" t="s">
        <v>2495</v>
      </c>
      <c r="C338" s="2" t="s">
        <v>202</v>
      </c>
      <c r="D338" s="2" t="s">
        <v>2512</v>
      </c>
      <c r="E338" s="2" t="s">
        <v>1148</v>
      </c>
      <c r="F338" s="2" t="s">
        <v>2513</v>
      </c>
      <c r="G338" s="2" t="s">
        <v>2513</v>
      </c>
      <c r="H338" s="2" t="s">
        <v>1150</v>
      </c>
      <c r="I338" s="2" t="s">
        <v>1151</v>
      </c>
      <c r="J338" s="2" t="s">
        <v>1152</v>
      </c>
      <c r="K338" s="2">
        <v>7603486743</v>
      </c>
      <c r="L338" s="2">
        <v>176682049</v>
      </c>
      <c r="M338" s="2" t="s">
        <v>2514</v>
      </c>
      <c r="N338" s="2" t="s">
        <v>2515</v>
      </c>
      <c r="O338" s="3">
        <v>190</v>
      </c>
      <c r="P338" s="3">
        <v>11</v>
      </c>
      <c r="Q338" s="3">
        <v>0</v>
      </c>
      <c r="R338" s="3">
        <v>0</v>
      </c>
      <c r="S338" s="3">
        <v>0</v>
      </c>
      <c r="T338" s="3">
        <v>174</v>
      </c>
      <c r="U338" s="3">
        <v>5</v>
      </c>
      <c r="V338" s="3">
        <v>137</v>
      </c>
      <c r="W338" s="3">
        <v>8</v>
      </c>
      <c r="X338" s="3">
        <v>0</v>
      </c>
      <c r="Y338" s="3">
        <v>0</v>
      </c>
      <c r="Z338" s="3">
        <v>0</v>
      </c>
      <c r="AA338" s="3">
        <v>126</v>
      </c>
      <c r="AB338" s="3">
        <v>3</v>
      </c>
      <c r="AC338" s="3">
        <v>107</v>
      </c>
      <c r="AD338" s="3">
        <v>56</v>
      </c>
      <c r="AE338" s="3">
        <v>48</v>
      </c>
      <c r="AF338" s="3">
        <v>75</v>
      </c>
      <c r="AG338" s="3">
        <v>28</v>
      </c>
      <c r="AH338" s="3">
        <v>0.52339999999999998</v>
      </c>
      <c r="AI338" s="3">
        <v>0.4486</v>
      </c>
      <c r="AJ338" s="3">
        <v>2.5234000000000001</v>
      </c>
      <c r="AK338" s="2" t="s">
        <v>1155</v>
      </c>
    </row>
    <row r="339" spans="1:37" x14ac:dyDescent="0.3">
      <c r="A339" s="2" t="s">
        <v>1145</v>
      </c>
      <c r="B339" s="2" t="s">
        <v>1714</v>
      </c>
      <c r="C339" s="2" t="s">
        <v>518</v>
      </c>
      <c r="D339" s="2" t="s">
        <v>2516</v>
      </c>
      <c r="E339" s="2" t="s">
        <v>1148</v>
      </c>
      <c r="F339" s="2" t="s">
        <v>2517</v>
      </c>
      <c r="G339" s="2" t="s">
        <v>2517</v>
      </c>
      <c r="H339" s="2" t="s">
        <v>1150</v>
      </c>
      <c r="I339" s="2" t="s">
        <v>1151</v>
      </c>
      <c r="J339" s="2" t="s">
        <v>1152</v>
      </c>
      <c r="K339" s="2">
        <v>1304612</v>
      </c>
      <c r="L339" s="2">
        <v>0</v>
      </c>
      <c r="M339" s="2" t="s">
        <v>2518</v>
      </c>
      <c r="N339" s="2" t="s">
        <v>2519</v>
      </c>
      <c r="O339" s="3">
        <v>3281</v>
      </c>
      <c r="P339" s="3">
        <v>2083</v>
      </c>
      <c r="Q339" s="3">
        <v>232</v>
      </c>
      <c r="R339" s="3">
        <v>222</v>
      </c>
      <c r="S339" s="3">
        <v>245</v>
      </c>
      <c r="T339" s="3">
        <v>248</v>
      </c>
      <c r="U339" s="3">
        <v>251</v>
      </c>
      <c r="V339" s="3">
        <v>2459</v>
      </c>
      <c r="W339" s="3">
        <v>1662</v>
      </c>
      <c r="X339" s="3">
        <v>185</v>
      </c>
      <c r="Y339" s="3">
        <v>140</v>
      </c>
      <c r="Z339" s="3">
        <v>181</v>
      </c>
      <c r="AA339" s="3">
        <v>172</v>
      </c>
      <c r="AB339" s="3">
        <v>119</v>
      </c>
      <c r="AC339" s="3">
        <v>1726</v>
      </c>
      <c r="AD339" s="3">
        <v>661</v>
      </c>
      <c r="AE339" s="3">
        <v>1047</v>
      </c>
      <c r="AF339" s="3">
        <v>792</v>
      </c>
      <c r="AG339" s="3">
        <v>844</v>
      </c>
      <c r="AH339" s="3">
        <v>0.38300000000000001</v>
      </c>
      <c r="AI339" s="3">
        <v>0.60660000000000003</v>
      </c>
      <c r="AJ339" s="3">
        <v>0.60660000000000003</v>
      </c>
      <c r="AK339" s="2" t="s">
        <v>1155</v>
      </c>
    </row>
    <row r="340" spans="1:37" x14ac:dyDescent="0.3">
      <c r="A340" s="2" t="s">
        <v>1145</v>
      </c>
      <c r="B340" s="2" t="s">
        <v>1714</v>
      </c>
      <c r="C340" s="2" t="s">
        <v>498</v>
      </c>
      <c r="D340" s="2" t="s">
        <v>2520</v>
      </c>
      <c r="E340" s="2" t="s">
        <v>1148</v>
      </c>
      <c r="F340" s="2" t="s">
        <v>2521</v>
      </c>
      <c r="G340" s="2" t="s">
        <v>2521</v>
      </c>
      <c r="H340" s="2" t="s">
        <v>1150</v>
      </c>
      <c r="I340" s="2" t="s">
        <v>1151</v>
      </c>
      <c r="J340" s="2" t="s">
        <v>1152</v>
      </c>
      <c r="K340" s="2">
        <v>1069049</v>
      </c>
      <c r="L340" s="2">
        <v>0</v>
      </c>
      <c r="M340" s="2" t="s">
        <v>2522</v>
      </c>
      <c r="N340" s="2" t="s">
        <v>2523</v>
      </c>
      <c r="O340" s="3">
        <v>1922</v>
      </c>
      <c r="P340" s="3">
        <v>1115</v>
      </c>
      <c r="Q340" s="3">
        <v>164</v>
      </c>
      <c r="R340" s="3">
        <v>142</v>
      </c>
      <c r="S340" s="3">
        <v>179</v>
      </c>
      <c r="T340" s="3">
        <v>132</v>
      </c>
      <c r="U340" s="3">
        <v>190</v>
      </c>
      <c r="V340" s="3">
        <v>1434</v>
      </c>
      <c r="W340" s="3">
        <v>946</v>
      </c>
      <c r="X340" s="3">
        <v>118</v>
      </c>
      <c r="Y340" s="3">
        <v>82</v>
      </c>
      <c r="Z340" s="3">
        <v>113</v>
      </c>
      <c r="AA340" s="3">
        <v>86</v>
      </c>
      <c r="AB340" s="3">
        <v>89</v>
      </c>
      <c r="AC340" s="3">
        <v>858</v>
      </c>
      <c r="AD340" s="3">
        <v>330</v>
      </c>
      <c r="AE340" s="3">
        <v>521</v>
      </c>
      <c r="AF340" s="3">
        <v>396</v>
      </c>
      <c r="AG340" s="3">
        <v>417</v>
      </c>
      <c r="AH340" s="3">
        <v>0.3846</v>
      </c>
      <c r="AI340" s="3">
        <v>0.60719999999999996</v>
      </c>
      <c r="AJ340" s="3">
        <v>0.60719999999999996</v>
      </c>
      <c r="AK340" s="2" t="s">
        <v>1155</v>
      </c>
    </row>
    <row r="341" spans="1:37" x14ac:dyDescent="0.3">
      <c r="A341" s="2" t="s">
        <v>1145</v>
      </c>
      <c r="B341" s="2" t="s">
        <v>1714</v>
      </c>
      <c r="C341" s="2" t="s">
        <v>542</v>
      </c>
      <c r="D341" s="2" t="s">
        <v>2524</v>
      </c>
      <c r="E341" s="2" t="s">
        <v>1148</v>
      </c>
      <c r="F341" s="2" t="s">
        <v>2525</v>
      </c>
      <c r="G341" s="2" t="s">
        <v>2525</v>
      </c>
      <c r="H341" s="2" t="s">
        <v>1150</v>
      </c>
      <c r="I341" s="2" t="s">
        <v>1151</v>
      </c>
      <c r="J341" s="2" t="s">
        <v>1152</v>
      </c>
      <c r="K341" s="2">
        <v>3477799</v>
      </c>
      <c r="L341" s="2">
        <v>175004</v>
      </c>
      <c r="M341" s="2" t="s">
        <v>2526</v>
      </c>
      <c r="N341" s="2" t="s">
        <v>2527</v>
      </c>
      <c r="O341" s="3">
        <v>840</v>
      </c>
      <c r="P341" s="3">
        <v>517</v>
      </c>
      <c r="Q341" s="3">
        <v>41</v>
      </c>
      <c r="R341" s="3">
        <v>63</v>
      </c>
      <c r="S341" s="3">
        <v>39</v>
      </c>
      <c r="T341" s="3">
        <v>105</v>
      </c>
      <c r="U341" s="3">
        <v>75</v>
      </c>
      <c r="V341" s="3">
        <v>663</v>
      </c>
      <c r="W341" s="3">
        <v>445</v>
      </c>
      <c r="X341" s="3">
        <v>22</v>
      </c>
      <c r="Y341" s="3">
        <v>53</v>
      </c>
      <c r="Z341" s="3">
        <v>34</v>
      </c>
      <c r="AA341" s="3">
        <v>69</v>
      </c>
      <c r="AB341" s="3">
        <v>40</v>
      </c>
      <c r="AC341" s="3">
        <v>403</v>
      </c>
      <c r="AD341" s="3">
        <v>256</v>
      </c>
      <c r="AE341" s="3">
        <v>128</v>
      </c>
      <c r="AF341" s="3">
        <v>239</v>
      </c>
      <c r="AG341" s="3">
        <v>106</v>
      </c>
      <c r="AH341" s="3">
        <v>0.63519999999999999</v>
      </c>
      <c r="AI341" s="3">
        <v>0.31759999999999999</v>
      </c>
      <c r="AJ341" s="3">
        <v>2.6352000000000002</v>
      </c>
      <c r="AK341" s="2" t="s">
        <v>1155</v>
      </c>
    </row>
    <row r="342" spans="1:37" x14ac:dyDescent="0.3">
      <c r="A342" s="2" t="s">
        <v>1145</v>
      </c>
      <c r="B342" s="2" t="s">
        <v>1714</v>
      </c>
      <c r="C342" s="2" t="s">
        <v>585</v>
      </c>
      <c r="D342" s="2" t="s">
        <v>2528</v>
      </c>
      <c r="E342" s="2" t="s">
        <v>1148</v>
      </c>
      <c r="F342" s="2" t="s">
        <v>2529</v>
      </c>
      <c r="G342" s="2" t="s">
        <v>2529</v>
      </c>
      <c r="H342" s="2" t="s">
        <v>1150</v>
      </c>
      <c r="I342" s="2" t="s">
        <v>1151</v>
      </c>
      <c r="J342" s="2" t="s">
        <v>1152</v>
      </c>
      <c r="K342" s="2">
        <v>2126534</v>
      </c>
      <c r="L342" s="2">
        <v>118037</v>
      </c>
      <c r="M342" s="2" t="s">
        <v>2530</v>
      </c>
      <c r="N342" s="2" t="s">
        <v>2531</v>
      </c>
      <c r="O342" s="3">
        <v>869</v>
      </c>
      <c r="P342" s="3">
        <v>584</v>
      </c>
      <c r="Q342" s="3">
        <v>19</v>
      </c>
      <c r="R342" s="3">
        <v>47</v>
      </c>
      <c r="S342" s="3">
        <v>88</v>
      </c>
      <c r="T342" s="3">
        <v>85</v>
      </c>
      <c r="U342" s="3">
        <v>46</v>
      </c>
      <c r="V342" s="3">
        <v>676</v>
      </c>
      <c r="W342" s="3">
        <v>473</v>
      </c>
      <c r="X342" s="3">
        <v>17</v>
      </c>
      <c r="Y342" s="3">
        <v>33</v>
      </c>
      <c r="Z342" s="3">
        <v>70</v>
      </c>
      <c r="AA342" s="3">
        <v>57</v>
      </c>
      <c r="AB342" s="3">
        <v>26</v>
      </c>
      <c r="AC342" s="3">
        <v>555</v>
      </c>
      <c r="AD342" s="3">
        <v>239</v>
      </c>
      <c r="AE342" s="3">
        <v>305</v>
      </c>
      <c r="AF342" s="3">
        <v>265</v>
      </c>
      <c r="AG342" s="3">
        <v>261</v>
      </c>
      <c r="AH342" s="3">
        <v>0.43059999999999998</v>
      </c>
      <c r="AI342" s="3">
        <v>0.54949999999999999</v>
      </c>
      <c r="AJ342" s="3">
        <v>0.54949999999999999</v>
      </c>
      <c r="AK342" s="2" t="s">
        <v>1155</v>
      </c>
    </row>
    <row r="343" spans="1:37" x14ac:dyDescent="0.3">
      <c r="A343" s="2" t="s">
        <v>1145</v>
      </c>
      <c r="B343" s="2" t="s">
        <v>1714</v>
      </c>
      <c r="C343" s="2" t="s">
        <v>587</v>
      </c>
      <c r="D343" s="2" t="s">
        <v>2532</v>
      </c>
      <c r="E343" s="2" t="s">
        <v>1148</v>
      </c>
      <c r="F343" s="2" t="s">
        <v>2533</v>
      </c>
      <c r="G343" s="2" t="s">
        <v>2533</v>
      </c>
      <c r="H343" s="2" t="s">
        <v>1150</v>
      </c>
      <c r="I343" s="2" t="s">
        <v>1151</v>
      </c>
      <c r="J343" s="2" t="s">
        <v>1152</v>
      </c>
      <c r="K343" s="2">
        <v>1362755</v>
      </c>
      <c r="L343" s="2">
        <v>0</v>
      </c>
      <c r="M343" s="2" t="s">
        <v>2534</v>
      </c>
      <c r="N343" s="2" t="s">
        <v>2535</v>
      </c>
      <c r="O343" s="3">
        <v>2172</v>
      </c>
      <c r="P343" s="3">
        <v>1267</v>
      </c>
      <c r="Q343" s="3">
        <v>63</v>
      </c>
      <c r="R343" s="3">
        <v>132</v>
      </c>
      <c r="S343" s="3">
        <v>338</v>
      </c>
      <c r="T343" s="3">
        <v>211</v>
      </c>
      <c r="U343" s="3">
        <v>161</v>
      </c>
      <c r="V343" s="3">
        <v>1709</v>
      </c>
      <c r="W343" s="3">
        <v>1085</v>
      </c>
      <c r="X343" s="3">
        <v>46</v>
      </c>
      <c r="Y343" s="3">
        <v>87</v>
      </c>
      <c r="Z343" s="3">
        <v>234</v>
      </c>
      <c r="AA343" s="3">
        <v>165</v>
      </c>
      <c r="AB343" s="3">
        <v>92</v>
      </c>
      <c r="AC343" s="3">
        <v>969</v>
      </c>
      <c r="AD343" s="3">
        <v>414</v>
      </c>
      <c r="AE343" s="3">
        <v>531</v>
      </c>
      <c r="AF343" s="3">
        <v>456</v>
      </c>
      <c r="AG343" s="3">
        <v>438</v>
      </c>
      <c r="AH343" s="3">
        <v>0.42720000000000002</v>
      </c>
      <c r="AI343" s="3">
        <v>0.54800000000000004</v>
      </c>
      <c r="AJ343" s="3">
        <v>0.54800000000000004</v>
      </c>
      <c r="AK343" s="2" t="s">
        <v>1155</v>
      </c>
    </row>
    <row r="344" spans="1:37" x14ac:dyDescent="0.3">
      <c r="A344" s="2" t="s">
        <v>1145</v>
      </c>
      <c r="B344" s="2" t="s">
        <v>1714</v>
      </c>
      <c r="C344" s="2" t="s">
        <v>603</v>
      </c>
      <c r="D344" s="2" t="s">
        <v>2536</v>
      </c>
      <c r="E344" s="2" t="s">
        <v>1148</v>
      </c>
      <c r="F344" s="2" t="s">
        <v>2537</v>
      </c>
      <c r="G344" s="2" t="s">
        <v>2537</v>
      </c>
      <c r="H344" s="2" t="s">
        <v>1150</v>
      </c>
      <c r="I344" s="2" t="s">
        <v>1151</v>
      </c>
      <c r="J344" s="2" t="s">
        <v>1152</v>
      </c>
      <c r="K344" s="2">
        <v>1687713</v>
      </c>
      <c r="L344" s="2">
        <v>0</v>
      </c>
      <c r="M344" s="2" t="s">
        <v>2538</v>
      </c>
      <c r="N344" s="2" t="s">
        <v>2539</v>
      </c>
      <c r="O344" s="3">
        <v>1864</v>
      </c>
      <c r="P344" s="3">
        <v>1577</v>
      </c>
      <c r="Q344" s="3">
        <v>16</v>
      </c>
      <c r="R344" s="3">
        <v>83</v>
      </c>
      <c r="S344" s="3">
        <v>56</v>
      </c>
      <c r="T344" s="3">
        <v>52</v>
      </c>
      <c r="U344" s="3">
        <v>80</v>
      </c>
      <c r="V344" s="3">
        <v>1462</v>
      </c>
      <c r="W344" s="3">
        <v>1276</v>
      </c>
      <c r="X344" s="3">
        <v>10</v>
      </c>
      <c r="Y344" s="3">
        <v>53</v>
      </c>
      <c r="Z344" s="3">
        <v>42</v>
      </c>
      <c r="AA344" s="3">
        <v>42</v>
      </c>
      <c r="AB344" s="3">
        <v>39</v>
      </c>
      <c r="AC344" s="3">
        <v>1240</v>
      </c>
      <c r="AD344" s="3">
        <v>692</v>
      </c>
      <c r="AE344" s="3">
        <v>531</v>
      </c>
      <c r="AF344" s="3">
        <v>640</v>
      </c>
      <c r="AG344" s="3">
        <v>542</v>
      </c>
      <c r="AH344" s="3">
        <v>0.55810000000000004</v>
      </c>
      <c r="AI344" s="3">
        <v>0.42820000000000003</v>
      </c>
      <c r="AJ344" s="3">
        <v>2.5581</v>
      </c>
      <c r="AK344" s="2" t="s">
        <v>1155</v>
      </c>
    </row>
    <row r="345" spans="1:37" x14ac:dyDescent="0.3">
      <c r="A345" s="2" t="s">
        <v>1145</v>
      </c>
      <c r="B345" s="2" t="s">
        <v>1714</v>
      </c>
      <c r="C345" s="2" t="s">
        <v>683</v>
      </c>
      <c r="D345" s="2" t="s">
        <v>2540</v>
      </c>
      <c r="E345" s="2" t="s">
        <v>1148</v>
      </c>
      <c r="F345" s="2" t="s">
        <v>2541</v>
      </c>
      <c r="G345" s="2" t="s">
        <v>2541</v>
      </c>
      <c r="H345" s="2" t="s">
        <v>1150</v>
      </c>
      <c r="I345" s="2" t="s">
        <v>1151</v>
      </c>
      <c r="J345" s="2" t="s">
        <v>1152</v>
      </c>
      <c r="K345" s="2">
        <v>2189773</v>
      </c>
      <c r="L345" s="2">
        <v>0</v>
      </c>
      <c r="M345" s="2" t="s">
        <v>2542</v>
      </c>
      <c r="N345" s="2" t="s">
        <v>2543</v>
      </c>
      <c r="O345" s="3">
        <v>2221</v>
      </c>
      <c r="P345" s="3">
        <v>1485</v>
      </c>
      <c r="Q345" s="3">
        <v>66</v>
      </c>
      <c r="R345" s="3">
        <v>142</v>
      </c>
      <c r="S345" s="3">
        <v>128</v>
      </c>
      <c r="T345" s="3">
        <v>185</v>
      </c>
      <c r="U345" s="3">
        <v>215</v>
      </c>
      <c r="V345" s="3">
        <v>1646</v>
      </c>
      <c r="W345" s="3">
        <v>1184</v>
      </c>
      <c r="X345" s="3">
        <v>51</v>
      </c>
      <c r="Y345" s="3">
        <v>89</v>
      </c>
      <c r="Z345" s="3">
        <v>102</v>
      </c>
      <c r="AA345" s="3">
        <v>120</v>
      </c>
      <c r="AB345" s="3">
        <v>100</v>
      </c>
      <c r="AC345" s="3">
        <v>886</v>
      </c>
      <c r="AD345" s="3">
        <v>339</v>
      </c>
      <c r="AE345" s="3">
        <v>528</v>
      </c>
      <c r="AF345" s="3">
        <v>401</v>
      </c>
      <c r="AG345" s="3">
        <v>430</v>
      </c>
      <c r="AH345" s="3">
        <v>0.3826</v>
      </c>
      <c r="AI345" s="3">
        <v>0.59589999999999999</v>
      </c>
      <c r="AJ345" s="3">
        <v>0.59589999999999999</v>
      </c>
      <c r="AK345" s="2" t="s">
        <v>1155</v>
      </c>
    </row>
    <row r="346" spans="1:37" x14ac:dyDescent="0.3">
      <c r="A346" s="2" t="s">
        <v>1145</v>
      </c>
      <c r="B346" s="2" t="s">
        <v>2544</v>
      </c>
      <c r="C346" s="2" t="s">
        <v>850</v>
      </c>
      <c r="D346" s="2" t="s">
        <v>2545</v>
      </c>
      <c r="E346" s="2" t="s">
        <v>1148</v>
      </c>
      <c r="F346" s="2" t="s">
        <v>2546</v>
      </c>
      <c r="G346" s="2" t="s">
        <v>2546</v>
      </c>
      <c r="H346" s="2" t="s">
        <v>1150</v>
      </c>
      <c r="I346" s="2" t="s">
        <v>1151</v>
      </c>
      <c r="J346" s="2" t="s">
        <v>1152</v>
      </c>
      <c r="K346" s="2">
        <v>4187081520</v>
      </c>
      <c r="L346" s="2">
        <v>3818901510</v>
      </c>
      <c r="M346" s="2" t="s">
        <v>2547</v>
      </c>
      <c r="N346" s="2" t="s">
        <v>2548</v>
      </c>
      <c r="O346" s="3">
        <v>102</v>
      </c>
      <c r="P346" s="3">
        <v>15</v>
      </c>
      <c r="Q346" s="3">
        <v>0</v>
      </c>
      <c r="R346" s="3">
        <v>0</v>
      </c>
      <c r="S346" s="3">
        <v>0</v>
      </c>
      <c r="T346" s="3">
        <v>85</v>
      </c>
      <c r="U346" s="3">
        <v>2</v>
      </c>
      <c r="V346" s="3">
        <v>67</v>
      </c>
      <c r="W346" s="3">
        <v>14</v>
      </c>
      <c r="X346" s="3">
        <v>0</v>
      </c>
      <c r="Y346" s="3">
        <v>0</v>
      </c>
      <c r="Z346" s="3">
        <v>0</v>
      </c>
      <c r="AA346" s="3">
        <v>51</v>
      </c>
      <c r="AB346" s="3">
        <v>2</v>
      </c>
      <c r="AC346" s="3">
        <v>56</v>
      </c>
      <c r="AD346" s="3">
        <v>17</v>
      </c>
      <c r="AE346" s="3">
        <v>39</v>
      </c>
      <c r="AF346" s="3">
        <v>29</v>
      </c>
      <c r="AG346" s="3">
        <v>24</v>
      </c>
      <c r="AH346" s="3">
        <v>0.30359999999999998</v>
      </c>
      <c r="AI346" s="3">
        <v>0.69640000000000002</v>
      </c>
      <c r="AJ346" s="3">
        <v>0.69640000000000002</v>
      </c>
      <c r="AK346" s="2" t="s">
        <v>1155</v>
      </c>
    </row>
    <row r="347" spans="1:37" x14ac:dyDescent="0.3">
      <c r="A347" s="2" t="s">
        <v>1145</v>
      </c>
      <c r="B347" s="2" t="s">
        <v>2544</v>
      </c>
      <c r="C347" s="2" t="s">
        <v>809</v>
      </c>
      <c r="D347" s="2" t="s">
        <v>2549</v>
      </c>
      <c r="E347" s="2" t="s">
        <v>1148</v>
      </c>
      <c r="F347" s="2" t="s">
        <v>2550</v>
      </c>
      <c r="G347" s="2" t="s">
        <v>2550</v>
      </c>
      <c r="H347" s="2" t="s">
        <v>1150</v>
      </c>
      <c r="I347" s="2" t="s">
        <v>1151</v>
      </c>
      <c r="J347" s="2" t="s">
        <v>1152</v>
      </c>
      <c r="K347" s="2">
        <v>822401195</v>
      </c>
      <c r="L347" s="2">
        <v>263109707</v>
      </c>
      <c r="M347" s="2" t="s">
        <v>2551</v>
      </c>
      <c r="N347" s="2" t="s">
        <v>2552</v>
      </c>
      <c r="O347" s="3">
        <v>44</v>
      </c>
      <c r="P347" s="3">
        <v>13</v>
      </c>
      <c r="Q347" s="3">
        <v>0</v>
      </c>
      <c r="R347" s="3">
        <v>0</v>
      </c>
      <c r="S347" s="3">
        <v>0</v>
      </c>
      <c r="T347" s="3">
        <v>29</v>
      </c>
      <c r="U347" s="3">
        <v>2</v>
      </c>
      <c r="V347" s="3">
        <v>31</v>
      </c>
      <c r="W347" s="3">
        <v>9</v>
      </c>
      <c r="X347" s="3">
        <v>0</v>
      </c>
      <c r="Y347" s="3">
        <v>0</v>
      </c>
      <c r="Z347" s="3">
        <v>0</v>
      </c>
      <c r="AA347" s="3">
        <v>21</v>
      </c>
      <c r="AB347" s="3">
        <v>1</v>
      </c>
      <c r="AC347" s="3">
        <v>29</v>
      </c>
      <c r="AD347" s="3">
        <v>5</v>
      </c>
      <c r="AE347" s="3">
        <v>22</v>
      </c>
      <c r="AF347" s="3">
        <v>13</v>
      </c>
      <c r="AG347" s="3">
        <v>14</v>
      </c>
      <c r="AH347" s="3">
        <v>0.1724</v>
      </c>
      <c r="AI347" s="3">
        <v>0.75860000000000005</v>
      </c>
      <c r="AJ347" s="3">
        <v>0.75860000000000005</v>
      </c>
      <c r="AK347" s="2" t="s">
        <v>1155</v>
      </c>
    </row>
    <row r="348" spans="1:37" x14ac:dyDescent="0.3">
      <c r="A348" s="2" t="s">
        <v>1145</v>
      </c>
      <c r="B348" s="2" t="s">
        <v>2495</v>
      </c>
      <c r="C348" s="2" t="s">
        <v>206</v>
      </c>
      <c r="D348" s="2" t="s">
        <v>2553</v>
      </c>
      <c r="E348" s="2" t="s">
        <v>1148</v>
      </c>
      <c r="F348" s="2" t="s">
        <v>2554</v>
      </c>
      <c r="G348" s="2" t="s">
        <v>2554</v>
      </c>
      <c r="H348" s="2" t="s">
        <v>1150</v>
      </c>
      <c r="I348" s="2" t="s">
        <v>1151</v>
      </c>
      <c r="J348" s="2" t="s">
        <v>1152</v>
      </c>
      <c r="K348" s="2">
        <v>2306589622</v>
      </c>
      <c r="L348" s="2">
        <v>102492978</v>
      </c>
      <c r="M348" s="2" t="s">
        <v>2555</v>
      </c>
      <c r="N348" s="2" t="s">
        <v>2556</v>
      </c>
      <c r="O348" s="3">
        <v>98</v>
      </c>
      <c r="P348" s="3">
        <v>1</v>
      </c>
      <c r="Q348" s="3">
        <v>0</v>
      </c>
      <c r="R348" s="3">
        <v>0</v>
      </c>
      <c r="S348" s="3">
        <v>0</v>
      </c>
      <c r="T348" s="3">
        <v>95</v>
      </c>
      <c r="U348" s="3">
        <v>2</v>
      </c>
      <c r="V348" s="3">
        <v>71</v>
      </c>
      <c r="W348" s="3">
        <v>1</v>
      </c>
      <c r="X348" s="3">
        <v>0</v>
      </c>
      <c r="Y348" s="3">
        <v>0</v>
      </c>
      <c r="Z348" s="3">
        <v>0</v>
      </c>
      <c r="AA348" s="3">
        <v>70</v>
      </c>
      <c r="AB348" s="3">
        <v>0</v>
      </c>
      <c r="AC348" s="3">
        <v>53</v>
      </c>
      <c r="AD348" s="3">
        <v>44</v>
      </c>
      <c r="AE348" s="3">
        <v>9</v>
      </c>
      <c r="AF348" s="3">
        <v>41</v>
      </c>
      <c r="AG348" s="3">
        <v>8</v>
      </c>
      <c r="AH348" s="3">
        <v>0.83020000000000005</v>
      </c>
      <c r="AI348" s="3">
        <v>0.16980000000000001</v>
      </c>
      <c r="AJ348" s="3">
        <v>2.8302</v>
      </c>
      <c r="AK348" s="2" t="s">
        <v>1155</v>
      </c>
    </row>
    <row r="349" spans="1:37" x14ac:dyDescent="0.3">
      <c r="A349" s="2" t="s">
        <v>1145</v>
      </c>
      <c r="B349" s="2" t="s">
        <v>2495</v>
      </c>
      <c r="C349" s="2" t="s">
        <v>225</v>
      </c>
      <c r="D349" s="2" t="s">
        <v>2557</v>
      </c>
      <c r="E349" s="2" t="s">
        <v>1148</v>
      </c>
      <c r="F349" s="2" t="s">
        <v>2558</v>
      </c>
      <c r="G349" s="2" t="s">
        <v>2558</v>
      </c>
      <c r="H349" s="2" t="s">
        <v>1150</v>
      </c>
      <c r="I349" s="2" t="s">
        <v>1151</v>
      </c>
      <c r="J349" s="2" t="s">
        <v>1152</v>
      </c>
      <c r="K349" s="2">
        <v>8018526678</v>
      </c>
      <c r="L349" s="2">
        <v>146056884</v>
      </c>
      <c r="M349" s="2" t="s">
        <v>2559</v>
      </c>
      <c r="N349" s="2" t="s">
        <v>2560</v>
      </c>
      <c r="O349" s="3">
        <v>264</v>
      </c>
      <c r="P349" s="3">
        <v>13</v>
      </c>
      <c r="Q349" s="3">
        <v>0</v>
      </c>
      <c r="R349" s="3">
        <v>2</v>
      </c>
      <c r="S349" s="3">
        <v>0</v>
      </c>
      <c r="T349" s="3">
        <v>248</v>
      </c>
      <c r="U349" s="3">
        <v>1</v>
      </c>
      <c r="V349" s="3">
        <v>195</v>
      </c>
      <c r="W349" s="3">
        <v>12</v>
      </c>
      <c r="X349" s="3">
        <v>0</v>
      </c>
      <c r="Y349" s="3">
        <v>1</v>
      </c>
      <c r="Z349" s="3">
        <v>0</v>
      </c>
      <c r="AA349" s="3">
        <v>182</v>
      </c>
      <c r="AB349" s="3">
        <v>0</v>
      </c>
      <c r="AC349" s="3">
        <v>139</v>
      </c>
      <c r="AD349" s="3">
        <v>70</v>
      </c>
      <c r="AE349" s="3">
        <v>60</v>
      </c>
      <c r="AF349" s="3">
        <v>105</v>
      </c>
      <c r="AG349" s="3">
        <v>24</v>
      </c>
      <c r="AH349" s="3">
        <v>0.50360000000000005</v>
      </c>
      <c r="AI349" s="3">
        <v>0.43169999999999997</v>
      </c>
      <c r="AJ349" s="3">
        <v>2.5036</v>
      </c>
      <c r="AK349" s="2" t="s">
        <v>1155</v>
      </c>
    </row>
    <row r="350" spans="1:37" x14ac:dyDescent="0.3">
      <c r="A350" s="2" t="s">
        <v>1145</v>
      </c>
      <c r="B350" s="2" t="s">
        <v>2495</v>
      </c>
      <c r="C350" s="2" t="s">
        <v>192</v>
      </c>
      <c r="D350" s="2" t="s">
        <v>2561</v>
      </c>
      <c r="E350" s="2" t="s">
        <v>1148</v>
      </c>
      <c r="F350" s="2" t="s">
        <v>2562</v>
      </c>
      <c r="G350" s="2" t="s">
        <v>2562</v>
      </c>
      <c r="H350" s="2" t="s">
        <v>1150</v>
      </c>
      <c r="I350" s="2" t="s">
        <v>1151</v>
      </c>
      <c r="J350" s="2" t="s">
        <v>1152</v>
      </c>
      <c r="K350" s="2">
        <v>9773461478</v>
      </c>
      <c r="L350" s="2">
        <v>207975640</v>
      </c>
      <c r="M350" s="2" t="s">
        <v>2563</v>
      </c>
      <c r="N350" s="2" t="s">
        <v>2564</v>
      </c>
      <c r="O350" s="3">
        <v>470</v>
      </c>
      <c r="P350" s="3">
        <v>133</v>
      </c>
      <c r="Q350" s="3">
        <v>0</v>
      </c>
      <c r="R350" s="3">
        <v>11</v>
      </c>
      <c r="S350" s="3">
        <v>3</v>
      </c>
      <c r="T350" s="3">
        <v>294</v>
      </c>
      <c r="U350" s="3">
        <v>29</v>
      </c>
      <c r="V350" s="3">
        <v>337</v>
      </c>
      <c r="W350" s="3">
        <v>101</v>
      </c>
      <c r="X350" s="3">
        <v>0</v>
      </c>
      <c r="Y350" s="3">
        <v>6</v>
      </c>
      <c r="Z350" s="3">
        <v>3</v>
      </c>
      <c r="AA350" s="3">
        <v>212</v>
      </c>
      <c r="AB350" s="3">
        <v>15</v>
      </c>
      <c r="AC350" s="3">
        <v>289</v>
      </c>
      <c r="AD350" s="3">
        <v>110</v>
      </c>
      <c r="AE350" s="3">
        <v>175</v>
      </c>
      <c r="AF350" s="3">
        <v>101</v>
      </c>
      <c r="AG350" s="3">
        <v>165</v>
      </c>
      <c r="AH350" s="3">
        <v>0.38059999999999999</v>
      </c>
      <c r="AI350" s="3">
        <v>0.60550000000000004</v>
      </c>
      <c r="AJ350" s="3">
        <v>0.60550000000000004</v>
      </c>
      <c r="AK350" s="2" t="s">
        <v>1155</v>
      </c>
    </row>
    <row r="351" spans="1:37" x14ac:dyDescent="0.3">
      <c r="A351" s="2" t="s">
        <v>1145</v>
      </c>
      <c r="B351" s="2" t="s">
        <v>2495</v>
      </c>
      <c r="C351" s="2" t="s">
        <v>227</v>
      </c>
      <c r="D351" s="2" t="s">
        <v>2565</v>
      </c>
      <c r="E351" s="2" t="s">
        <v>1148</v>
      </c>
      <c r="F351" s="2" t="s">
        <v>2566</v>
      </c>
      <c r="G351" s="2" t="s">
        <v>2566</v>
      </c>
      <c r="H351" s="2" t="s">
        <v>1150</v>
      </c>
      <c r="I351" s="2" t="s">
        <v>1151</v>
      </c>
      <c r="J351" s="2" t="s">
        <v>1152</v>
      </c>
      <c r="K351" s="2">
        <v>10695205314</v>
      </c>
      <c r="L351" s="2">
        <v>67181953</v>
      </c>
      <c r="M351" s="2" t="s">
        <v>2567</v>
      </c>
      <c r="N351" s="2" t="s">
        <v>2568</v>
      </c>
      <c r="O351" s="3">
        <v>171</v>
      </c>
      <c r="P351" s="3">
        <v>12</v>
      </c>
      <c r="Q351" s="3">
        <v>0</v>
      </c>
      <c r="R351" s="3">
        <v>1</v>
      </c>
      <c r="S351" s="3">
        <v>1</v>
      </c>
      <c r="T351" s="3">
        <v>147</v>
      </c>
      <c r="U351" s="3">
        <v>10</v>
      </c>
      <c r="V351" s="3">
        <v>115</v>
      </c>
      <c r="W351" s="3">
        <v>11</v>
      </c>
      <c r="X351" s="3">
        <v>0</v>
      </c>
      <c r="Y351" s="3">
        <v>0</v>
      </c>
      <c r="Z351" s="3">
        <v>1</v>
      </c>
      <c r="AA351" s="3">
        <v>97</v>
      </c>
      <c r="AB351" s="3">
        <v>6</v>
      </c>
      <c r="AC351" s="3">
        <v>94</v>
      </c>
      <c r="AD351" s="3">
        <v>54</v>
      </c>
      <c r="AE351" s="3">
        <v>40</v>
      </c>
      <c r="AF351" s="3">
        <v>52</v>
      </c>
      <c r="AG351" s="3">
        <v>39</v>
      </c>
      <c r="AH351" s="3">
        <v>0.57450000000000001</v>
      </c>
      <c r="AI351" s="3">
        <v>0.42549999999999999</v>
      </c>
      <c r="AJ351" s="3">
        <v>2.5745</v>
      </c>
      <c r="AK351" s="2" t="s">
        <v>1155</v>
      </c>
    </row>
    <row r="352" spans="1:37" x14ac:dyDescent="0.3">
      <c r="A352" s="2" t="s">
        <v>1145</v>
      </c>
      <c r="B352" s="2" t="s">
        <v>2495</v>
      </c>
      <c r="C352" s="2" t="s">
        <v>186</v>
      </c>
      <c r="D352" s="2" t="s">
        <v>2569</v>
      </c>
      <c r="E352" s="2" t="s">
        <v>1148</v>
      </c>
      <c r="F352" s="2" t="s">
        <v>2570</v>
      </c>
      <c r="G352" s="2" t="s">
        <v>2570</v>
      </c>
      <c r="H352" s="2" t="s">
        <v>1150</v>
      </c>
      <c r="I352" s="2" t="s">
        <v>1151</v>
      </c>
      <c r="J352" s="2" t="s">
        <v>1152</v>
      </c>
      <c r="K352" s="2">
        <v>968812748</v>
      </c>
      <c r="L352" s="2">
        <v>0</v>
      </c>
      <c r="M352" s="2" t="s">
        <v>2571</v>
      </c>
      <c r="N352" s="2" t="s">
        <v>2572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9</v>
      </c>
      <c r="AK352" s="2" t="s">
        <v>1155</v>
      </c>
    </row>
    <row r="353" spans="1:37" x14ac:dyDescent="0.3">
      <c r="A353" s="2" t="s">
        <v>1145</v>
      </c>
      <c r="B353" s="2" t="s">
        <v>2495</v>
      </c>
      <c r="C353" s="2" t="s">
        <v>175</v>
      </c>
      <c r="D353" s="2" t="s">
        <v>2573</v>
      </c>
      <c r="E353" s="2" t="s">
        <v>1148</v>
      </c>
      <c r="F353" s="2" t="s">
        <v>2574</v>
      </c>
      <c r="G353" s="2" t="s">
        <v>2574</v>
      </c>
      <c r="H353" s="2" t="s">
        <v>1150</v>
      </c>
      <c r="I353" s="2" t="s">
        <v>1151</v>
      </c>
      <c r="J353" s="2" t="s">
        <v>1152</v>
      </c>
      <c r="K353" s="2">
        <v>165684609</v>
      </c>
      <c r="L353" s="2">
        <v>782102</v>
      </c>
      <c r="M353" s="2" t="s">
        <v>2575</v>
      </c>
      <c r="N353" s="2" t="s">
        <v>2576</v>
      </c>
      <c r="O353" s="3">
        <v>87</v>
      </c>
      <c r="P353" s="3">
        <v>7</v>
      </c>
      <c r="Q353" s="3">
        <v>0</v>
      </c>
      <c r="R353" s="3">
        <v>1</v>
      </c>
      <c r="S353" s="3">
        <v>0</v>
      </c>
      <c r="T353" s="3">
        <v>73</v>
      </c>
      <c r="U353" s="3">
        <v>6</v>
      </c>
      <c r="V353" s="3">
        <v>65</v>
      </c>
      <c r="W353" s="3">
        <v>7</v>
      </c>
      <c r="X353" s="3">
        <v>0</v>
      </c>
      <c r="Y353" s="3">
        <v>1</v>
      </c>
      <c r="Z353" s="3">
        <v>0</v>
      </c>
      <c r="AA353" s="3">
        <v>54</v>
      </c>
      <c r="AB353" s="3">
        <v>3</v>
      </c>
      <c r="AC353" s="3">
        <v>51</v>
      </c>
      <c r="AD353" s="3">
        <v>15</v>
      </c>
      <c r="AE353" s="3">
        <v>36</v>
      </c>
      <c r="AF353" s="3">
        <v>33</v>
      </c>
      <c r="AG353" s="3">
        <v>17</v>
      </c>
      <c r="AH353" s="3">
        <v>0.29409999999999997</v>
      </c>
      <c r="AI353" s="3">
        <v>0.70589999999999997</v>
      </c>
      <c r="AJ353" s="3">
        <v>0.70589999999999997</v>
      </c>
      <c r="AK353" s="2" t="s">
        <v>1155</v>
      </c>
    </row>
    <row r="354" spans="1:37" x14ac:dyDescent="0.3">
      <c r="A354" s="2" t="s">
        <v>1145</v>
      </c>
      <c r="B354" s="2" t="s">
        <v>2495</v>
      </c>
      <c r="C354" s="2" t="s">
        <v>235</v>
      </c>
      <c r="D354" s="2" t="s">
        <v>2577</v>
      </c>
      <c r="E354" s="2" t="s">
        <v>1148</v>
      </c>
      <c r="F354" s="2" t="s">
        <v>2578</v>
      </c>
      <c r="G354" s="2" t="s">
        <v>2578</v>
      </c>
      <c r="H354" s="2" t="s">
        <v>1150</v>
      </c>
      <c r="I354" s="2" t="s">
        <v>1151</v>
      </c>
      <c r="J354" s="2" t="s">
        <v>1152</v>
      </c>
      <c r="K354" s="2">
        <v>15957896902</v>
      </c>
      <c r="L354" s="2">
        <v>439984624</v>
      </c>
      <c r="M354" s="2" t="s">
        <v>2579</v>
      </c>
      <c r="N354" s="2" t="s">
        <v>2580</v>
      </c>
      <c r="O354" s="3">
        <v>102</v>
      </c>
      <c r="P354" s="3">
        <v>6</v>
      </c>
      <c r="Q354" s="3">
        <v>0</v>
      </c>
      <c r="R354" s="3">
        <v>12</v>
      </c>
      <c r="S354" s="3">
        <v>0</v>
      </c>
      <c r="T354" s="3">
        <v>79</v>
      </c>
      <c r="U354" s="3">
        <v>5</v>
      </c>
      <c r="V354" s="3">
        <v>75</v>
      </c>
      <c r="W354" s="3">
        <v>6</v>
      </c>
      <c r="X354" s="3">
        <v>0</v>
      </c>
      <c r="Y354" s="3">
        <v>7</v>
      </c>
      <c r="Z354" s="3">
        <v>0</v>
      </c>
      <c r="AA354" s="3">
        <v>61</v>
      </c>
      <c r="AB354" s="3">
        <v>1</v>
      </c>
      <c r="AC354" s="3">
        <v>22</v>
      </c>
      <c r="AD354" s="3">
        <v>18</v>
      </c>
      <c r="AE354" s="3">
        <v>4</v>
      </c>
      <c r="AF354" s="3">
        <v>21</v>
      </c>
      <c r="AG354" s="3">
        <v>1</v>
      </c>
      <c r="AH354" s="3">
        <v>0.81820000000000004</v>
      </c>
      <c r="AI354" s="3">
        <v>0.18179999999999999</v>
      </c>
      <c r="AJ354" s="3">
        <v>2.8182</v>
      </c>
      <c r="AK354" s="2" t="s">
        <v>1155</v>
      </c>
    </row>
    <row r="355" spans="1:37" x14ac:dyDescent="0.3">
      <c r="A355" s="2" t="s">
        <v>1145</v>
      </c>
      <c r="B355" s="2" t="s">
        <v>2495</v>
      </c>
      <c r="C355" s="2" t="s">
        <v>165</v>
      </c>
      <c r="D355" s="2" t="s">
        <v>2581</v>
      </c>
      <c r="E355" s="2" t="s">
        <v>1148</v>
      </c>
      <c r="F355" s="2" t="s">
        <v>2582</v>
      </c>
      <c r="G355" s="2" t="s">
        <v>2582</v>
      </c>
      <c r="H355" s="2" t="s">
        <v>1150</v>
      </c>
      <c r="I355" s="2" t="s">
        <v>1151</v>
      </c>
      <c r="J355" s="2" t="s">
        <v>1152</v>
      </c>
      <c r="K355" s="2">
        <v>7461666169</v>
      </c>
      <c r="L355" s="2">
        <v>203538744</v>
      </c>
      <c r="M355" s="2" t="s">
        <v>2583</v>
      </c>
      <c r="N355" s="2" t="s">
        <v>2584</v>
      </c>
      <c r="O355" s="3">
        <v>85</v>
      </c>
      <c r="P355" s="3">
        <v>1</v>
      </c>
      <c r="Q355" s="3">
        <v>0</v>
      </c>
      <c r="R355" s="3">
        <v>4</v>
      </c>
      <c r="S355" s="3">
        <v>0</v>
      </c>
      <c r="T355" s="3">
        <v>79</v>
      </c>
      <c r="U355" s="3">
        <v>1</v>
      </c>
      <c r="V355" s="3">
        <v>63</v>
      </c>
      <c r="W355" s="3">
        <v>1</v>
      </c>
      <c r="X355" s="3">
        <v>0</v>
      </c>
      <c r="Y355" s="3">
        <v>1</v>
      </c>
      <c r="Z355" s="3">
        <v>0</v>
      </c>
      <c r="AA355" s="3">
        <v>60</v>
      </c>
      <c r="AB355" s="3">
        <v>1</v>
      </c>
      <c r="AC355" s="3">
        <v>37</v>
      </c>
      <c r="AD355" s="3">
        <v>28</v>
      </c>
      <c r="AE355" s="3">
        <v>6</v>
      </c>
      <c r="AF355" s="3">
        <v>22</v>
      </c>
      <c r="AG355" s="3">
        <v>11</v>
      </c>
      <c r="AH355" s="3">
        <v>0.75680000000000003</v>
      </c>
      <c r="AI355" s="3">
        <v>0.16220000000000001</v>
      </c>
      <c r="AJ355" s="3">
        <v>2.7568000000000001</v>
      </c>
      <c r="AK355" s="2" t="s">
        <v>1155</v>
      </c>
    </row>
    <row r="356" spans="1:37" x14ac:dyDescent="0.3">
      <c r="A356" s="2" t="s">
        <v>1145</v>
      </c>
      <c r="B356" s="2" t="s">
        <v>2495</v>
      </c>
      <c r="C356" s="2" t="s">
        <v>169</v>
      </c>
      <c r="D356" s="2" t="s">
        <v>2585</v>
      </c>
      <c r="E356" s="2" t="s">
        <v>1148</v>
      </c>
      <c r="F356" s="2" t="s">
        <v>2586</v>
      </c>
      <c r="G356" s="2" t="s">
        <v>2586</v>
      </c>
      <c r="H356" s="2" t="s">
        <v>1150</v>
      </c>
      <c r="I356" s="2" t="s">
        <v>1151</v>
      </c>
      <c r="J356" s="2" t="s">
        <v>1152</v>
      </c>
      <c r="K356" s="2">
        <v>27064909608</v>
      </c>
      <c r="L356" s="2">
        <v>191059044</v>
      </c>
      <c r="M356" s="2" t="s">
        <v>2587</v>
      </c>
      <c r="N356" s="2" t="s">
        <v>2588</v>
      </c>
      <c r="O356" s="3">
        <v>145</v>
      </c>
      <c r="P356" s="3">
        <v>114</v>
      </c>
      <c r="Q356" s="3">
        <v>0</v>
      </c>
      <c r="R356" s="3">
        <v>3</v>
      </c>
      <c r="S356" s="3">
        <v>0</v>
      </c>
      <c r="T356" s="3">
        <v>23</v>
      </c>
      <c r="U356" s="3">
        <v>5</v>
      </c>
      <c r="V356" s="3">
        <v>122</v>
      </c>
      <c r="W356" s="3">
        <v>100</v>
      </c>
      <c r="X356" s="3">
        <v>0</v>
      </c>
      <c r="Y356" s="3">
        <v>3</v>
      </c>
      <c r="Z356" s="3">
        <v>0</v>
      </c>
      <c r="AA356" s="3">
        <v>15</v>
      </c>
      <c r="AB356" s="3">
        <v>4</v>
      </c>
      <c r="AC356" s="3">
        <v>69</v>
      </c>
      <c r="AD356" s="3">
        <v>17</v>
      </c>
      <c r="AE356" s="3">
        <v>50</v>
      </c>
      <c r="AF356" s="3">
        <v>22</v>
      </c>
      <c r="AG356" s="3">
        <v>39</v>
      </c>
      <c r="AH356" s="3">
        <v>0.24640000000000001</v>
      </c>
      <c r="AI356" s="3">
        <v>0.72460000000000002</v>
      </c>
      <c r="AJ356" s="3">
        <v>0.72460000000000002</v>
      </c>
      <c r="AK356" s="2" t="s">
        <v>1155</v>
      </c>
    </row>
    <row r="357" spans="1:37" x14ac:dyDescent="0.3">
      <c r="A357" s="2" t="s">
        <v>1145</v>
      </c>
      <c r="B357" s="2" t="s">
        <v>2495</v>
      </c>
      <c r="C357" s="2" t="s">
        <v>250</v>
      </c>
      <c r="D357" s="2" t="s">
        <v>2589</v>
      </c>
      <c r="E357" s="2" t="s">
        <v>1148</v>
      </c>
      <c r="F357" s="2" t="s">
        <v>2590</v>
      </c>
      <c r="G357" s="2" t="s">
        <v>2590</v>
      </c>
      <c r="H357" s="2" t="s">
        <v>1150</v>
      </c>
      <c r="I357" s="2" t="s">
        <v>1151</v>
      </c>
      <c r="J357" s="2" t="s">
        <v>1152</v>
      </c>
      <c r="K357" s="2">
        <v>27409334335</v>
      </c>
      <c r="L357" s="2">
        <v>343000552</v>
      </c>
      <c r="M357" s="2" t="s">
        <v>2591</v>
      </c>
      <c r="N357" s="2" t="s">
        <v>2592</v>
      </c>
      <c r="O357" s="3">
        <v>180</v>
      </c>
      <c r="P357" s="3">
        <v>16</v>
      </c>
      <c r="Q357" s="3">
        <v>0</v>
      </c>
      <c r="R357" s="3">
        <v>3</v>
      </c>
      <c r="S357" s="3">
        <v>1</v>
      </c>
      <c r="T357" s="3">
        <v>153</v>
      </c>
      <c r="U357" s="3">
        <v>7</v>
      </c>
      <c r="V357" s="3">
        <v>125</v>
      </c>
      <c r="W357" s="3">
        <v>14</v>
      </c>
      <c r="X357" s="3">
        <v>0</v>
      </c>
      <c r="Y357" s="3">
        <v>3</v>
      </c>
      <c r="Z357" s="3">
        <v>1</v>
      </c>
      <c r="AA357" s="3">
        <v>106</v>
      </c>
      <c r="AB357" s="3">
        <v>1</v>
      </c>
      <c r="AC357" s="3">
        <v>96</v>
      </c>
      <c r="AD357" s="3">
        <v>55</v>
      </c>
      <c r="AE357" s="3">
        <v>39</v>
      </c>
      <c r="AF357" s="3">
        <v>63</v>
      </c>
      <c r="AG357" s="3">
        <v>29</v>
      </c>
      <c r="AH357" s="3">
        <v>0.57289999999999996</v>
      </c>
      <c r="AI357" s="3">
        <v>0.40629999999999999</v>
      </c>
      <c r="AJ357" s="3">
        <v>2.5729000000000002</v>
      </c>
      <c r="AK357" s="2" t="s">
        <v>1155</v>
      </c>
    </row>
    <row r="358" spans="1:37" x14ac:dyDescent="0.3">
      <c r="A358" s="2" t="s">
        <v>1145</v>
      </c>
      <c r="B358" s="2" t="s">
        <v>2495</v>
      </c>
      <c r="C358" s="2" t="s">
        <v>163</v>
      </c>
      <c r="D358" s="2" t="s">
        <v>2593</v>
      </c>
      <c r="E358" s="2" t="s">
        <v>1148</v>
      </c>
      <c r="F358" s="2" t="s">
        <v>2594</v>
      </c>
      <c r="G358" s="2" t="s">
        <v>2594</v>
      </c>
      <c r="H358" s="2" t="s">
        <v>1150</v>
      </c>
      <c r="I358" s="2" t="s">
        <v>1151</v>
      </c>
      <c r="J358" s="2" t="s">
        <v>1152</v>
      </c>
      <c r="K358" s="2">
        <v>12312524124</v>
      </c>
      <c r="L358" s="2">
        <v>55732732</v>
      </c>
      <c r="M358" s="2" t="s">
        <v>2595</v>
      </c>
      <c r="N358" s="2" t="s">
        <v>2596</v>
      </c>
      <c r="O358" s="3">
        <v>154</v>
      </c>
      <c r="P358" s="3">
        <v>8</v>
      </c>
      <c r="Q358" s="3">
        <v>0</v>
      </c>
      <c r="R358" s="3">
        <v>0</v>
      </c>
      <c r="S358" s="3">
        <v>0</v>
      </c>
      <c r="T358" s="3">
        <v>136</v>
      </c>
      <c r="U358" s="3">
        <v>10</v>
      </c>
      <c r="V358" s="3">
        <v>111</v>
      </c>
      <c r="W358" s="3">
        <v>8</v>
      </c>
      <c r="X358" s="3">
        <v>0</v>
      </c>
      <c r="Y358" s="3">
        <v>0</v>
      </c>
      <c r="Z358" s="3">
        <v>0</v>
      </c>
      <c r="AA358" s="3">
        <v>98</v>
      </c>
      <c r="AB358" s="3">
        <v>5</v>
      </c>
      <c r="AC358" s="3">
        <v>93</v>
      </c>
      <c r="AD358" s="3">
        <v>69</v>
      </c>
      <c r="AE358" s="3">
        <v>21</v>
      </c>
      <c r="AF358" s="3">
        <v>86</v>
      </c>
      <c r="AG358" s="3">
        <v>4</v>
      </c>
      <c r="AH358" s="3">
        <v>0.7419</v>
      </c>
      <c r="AI358" s="3">
        <v>0.2258</v>
      </c>
      <c r="AJ358" s="3">
        <v>2.7418999999999998</v>
      </c>
      <c r="AK358" s="2" t="s">
        <v>1155</v>
      </c>
    </row>
    <row r="359" spans="1:37" x14ac:dyDescent="0.3">
      <c r="A359" s="2" t="s">
        <v>1145</v>
      </c>
      <c r="B359" s="2" t="s">
        <v>2495</v>
      </c>
      <c r="C359" s="2" t="s">
        <v>188</v>
      </c>
      <c r="D359" s="2" t="s">
        <v>2597</v>
      </c>
      <c r="E359" s="2" t="s">
        <v>1148</v>
      </c>
      <c r="F359" s="2" t="s">
        <v>2598</v>
      </c>
      <c r="G359" s="2" t="s">
        <v>2598</v>
      </c>
      <c r="H359" s="2" t="s">
        <v>1150</v>
      </c>
      <c r="I359" s="2" t="s">
        <v>1151</v>
      </c>
      <c r="J359" s="2" t="s">
        <v>1152</v>
      </c>
      <c r="K359" s="2">
        <v>45012846394</v>
      </c>
      <c r="L359" s="2">
        <v>1207066279</v>
      </c>
      <c r="M359" s="2" t="s">
        <v>2599</v>
      </c>
      <c r="N359" s="2" t="s">
        <v>2600</v>
      </c>
      <c r="O359" s="3">
        <v>687</v>
      </c>
      <c r="P359" s="3">
        <v>55</v>
      </c>
      <c r="Q359" s="3">
        <v>3</v>
      </c>
      <c r="R359" s="3">
        <v>2</v>
      </c>
      <c r="S359" s="3">
        <v>4</v>
      </c>
      <c r="T359" s="3">
        <v>612</v>
      </c>
      <c r="U359" s="3">
        <v>11</v>
      </c>
      <c r="V359" s="3">
        <v>493</v>
      </c>
      <c r="W359" s="3">
        <v>49</v>
      </c>
      <c r="X359" s="3">
        <v>3</v>
      </c>
      <c r="Y359" s="3">
        <v>2</v>
      </c>
      <c r="Z359" s="3">
        <v>2</v>
      </c>
      <c r="AA359" s="3">
        <v>429</v>
      </c>
      <c r="AB359" s="3">
        <v>8</v>
      </c>
      <c r="AC359" s="3">
        <v>281</v>
      </c>
      <c r="AD359" s="3">
        <v>132</v>
      </c>
      <c r="AE359" s="3">
        <v>143</v>
      </c>
      <c r="AF359" s="3">
        <v>174</v>
      </c>
      <c r="AG359" s="3">
        <v>92</v>
      </c>
      <c r="AH359" s="3">
        <v>0.4698</v>
      </c>
      <c r="AI359" s="3">
        <v>0.50890000000000002</v>
      </c>
      <c r="AJ359" s="3">
        <v>0.50890000000000002</v>
      </c>
      <c r="AK359" s="2" t="s">
        <v>1155</v>
      </c>
    </row>
    <row r="360" spans="1:37" x14ac:dyDescent="0.3">
      <c r="A360" s="2" t="s">
        <v>1145</v>
      </c>
      <c r="B360" s="2" t="s">
        <v>2495</v>
      </c>
      <c r="C360" s="2" t="s">
        <v>196</v>
      </c>
      <c r="D360" s="2" t="s">
        <v>2601</v>
      </c>
      <c r="E360" s="2" t="s">
        <v>1148</v>
      </c>
      <c r="F360" s="2" t="s">
        <v>2602</v>
      </c>
      <c r="G360" s="2" t="s">
        <v>2602</v>
      </c>
      <c r="H360" s="2" t="s">
        <v>1150</v>
      </c>
      <c r="I360" s="2" t="s">
        <v>1151</v>
      </c>
      <c r="J360" s="2" t="s">
        <v>1152</v>
      </c>
      <c r="K360" s="2">
        <v>3575085737</v>
      </c>
      <c r="L360" s="2">
        <v>329973148</v>
      </c>
      <c r="M360" s="2" t="s">
        <v>2603</v>
      </c>
      <c r="N360" s="2" t="s">
        <v>2604</v>
      </c>
      <c r="O360" s="3">
        <v>178</v>
      </c>
      <c r="P360" s="3">
        <v>8</v>
      </c>
      <c r="Q360" s="3">
        <v>0</v>
      </c>
      <c r="R360" s="3">
        <v>0</v>
      </c>
      <c r="S360" s="3">
        <v>0</v>
      </c>
      <c r="T360" s="3">
        <v>163</v>
      </c>
      <c r="U360" s="3">
        <v>7</v>
      </c>
      <c r="V360" s="3">
        <v>117</v>
      </c>
      <c r="W360" s="3">
        <v>8</v>
      </c>
      <c r="X360" s="3">
        <v>0</v>
      </c>
      <c r="Y360" s="3">
        <v>0</v>
      </c>
      <c r="Z360" s="3">
        <v>0</v>
      </c>
      <c r="AA360" s="3">
        <v>104</v>
      </c>
      <c r="AB360" s="3">
        <v>5</v>
      </c>
      <c r="AC360" s="3">
        <v>89</v>
      </c>
      <c r="AD360" s="3">
        <v>46</v>
      </c>
      <c r="AE360" s="3">
        <v>41</v>
      </c>
      <c r="AF360" s="3">
        <v>60</v>
      </c>
      <c r="AG360" s="3">
        <v>27</v>
      </c>
      <c r="AH360" s="3">
        <v>0.51690000000000003</v>
      </c>
      <c r="AI360" s="3">
        <v>0.4607</v>
      </c>
      <c r="AJ360" s="3">
        <v>2.5169000000000001</v>
      </c>
      <c r="AK360" s="2" t="s">
        <v>1155</v>
      </c>
    </row>
    <row r="361" spans="1:37" x14ac:dyDescent="0.3">
      <c r="A361" s="2" t="s">
        <v>1145</v>
      </c>
      <c r="B361" s="2" t="s">
        <v>2495</v>
      </c>
      <c r="C361" s="2" t="s">
        <v>231</v>
      </c>
      <c r="D361" s="2" t="s">
        <v>2605</v>
      </c>
      <c r="E361" s="2" t="s">
        <v>1148</v>
      </c>
      <c r="F361" s="2" t="s">
        <v>2606</v>
      </c>
      <c r="G361" s="2" t="s">
        <v>2606</v>
      </c>
      <c r="H361" s="2" t="s">
        <v>1150</v>
      </c>
      <c r="I361" s="2" t="s">
        <v>1151</v>
      </c>
      <c r="J361" s="2" t="s">
        <v>1152</v>
      </c>
      <c r="K361" s="2">
        <v>12403440745</v>
      </c>
      <c r="L361" s="2">
        <v>389646961</v>
      </c>
      <c r="M361" s="2" t="s">
        <v>2607</v>
      </c>
      <c r="N361" s="2" t="s">
        <v>2608</v>
      </c>
      <c r="O361" s="3">
        <v>83</v>
      </c>
      <c r="P361" s="3">
        <v>3</v>
      </c>
      <c r="Q361" s="3">
        <v>0</v>
      </c>
      <c r="R361" s="3">
        <v>0</v>
      </c>
      <c r="S361" s="3">
        <v>0</v>
      </c>
      <c r="T361" s="3">
        <v>75</v>
      </c>
      <c r="U361" s="3">
        <v>5</v>
      </c>
      <c r="V361" s="3">
        <v>59</v>
      </c>
      <c r="W361" s="3">
        <v>3</v>
      </c>
      <c r="X361" s="3">
        <v>0</v>
      </c>
      <c r="Y361" s="3">
        <v>0</v>
      </c>
      <c r="Z361" s="3">
        <v>0</v>
      </c>
      <c r="AA361" s="3">
        <v>55</v>
      </c>
      <c r="AB361" s="3">
        <v>1</v>
      </c>
      <c r="AC361" s="3">
        <v>47</v>
      </c>
      <c r="AD361" s="3">
        <v>15</v>
      </c>
      <c r="AE361" s="3">
        <v>30</v>
      </c>
      <c r="AF361" s="3">
        <v>36</v>
      </c>
      <c r="AG361" s="3">
        <v>10</v>
      </c>
      <c r="AH361" s="3">
        <v>0.31909999999999999</v>
      </c>
      <c r="AI361" s="3">
        <v>0.63829999999999998</v>
      </c>
      <c r="AJ361" s="3">
        <v>0.63829999999999998</v>
      </c>
      <c r="AK361" s="2" t="s">
        <v>1155</v>
      </c>
    </row>
    <row r="362" spans="1:37" x14ac:dyDescent="0.3">
      <c r="A362" s="2" t="s">
        <v>1145</v>
      </c>
      <c r="B362" s="2" t="s">
        <v>2495</v>
      </c>
      <c r="C362" s="2" t="s">
        <v>161</v>
      </c>
      <c r="D362" s="2" t="s">
        <v>2609</v>
      </c>
      <c r="E362" s="2" t="s">
        <v>1148</v>
      </c>
      <c r="F362" s="2" t="s">
        <v>2610</v>
      </c>
      <c r="G362" s="2" t="s">
        <v>2610</v>
      </c>
      <c r="H362" s="2" t="s">
        <v>1150</v>
      </c>
      <c r="I362" s="2" t="s">
        <v>1151</v>
      </c>
      <c r="J362" s="2" t="s">
        <v>1152</v>
      </c>
      <c r="K362" s="2">
        <v>1123233202</v>
      </c>
      <c r="L362" s="2">
        <v>6142624</v>
      </c>
      <c r="M362" s="2" t="s">
        <v>2611</v>
      </c>
      <c r="N362" s="2" t="s">
        <v>2612</v>
      </c>
      <c r="O362" s="3">
        <v>85</v>
      </c>
      <c r="P362" s="3">
        <v>3</v>
      </c>
      <c r="Q362" s="3">
        <v>0</v>
      </c>
      <c r="R362" s="3">
        <v>0</v>
      </c>
      <c r="S362" s="3">
        <v>0</v>
      </c>
      <c r="T362" s="3">
        <v>79</v>
      </c>
      <c r="U362" s="3">
        <v>3</v>
      </c>
      <c r="V362" s="3">
        <v>55</v>
      </c>
      <c r="W362" s="3">
        <v>2</v>
      </c>
      <c r="X362" s="3">
        <v>0</v>
      </c>
      <c r="Y362" s="3">
        <v>0</v>
      </c>
      <c r="Z362" s="3">
        <v>0</v>
      </c>
      <c r="AA362" s="3">
        <v>50</v>
      </c>
      <c r="AB362" s="3">
        <v>3</v>
      </c>
      <c r="AC362" s="3">
        <v>42</v>
      </c>
      <c r="AD362" s="3">
        <v>13</v>
      </c>
      <c r="AE362" s="3">
        <v>26</v>
      </c>
      <c r="AF362" s="3">
        <v>25</v>
      </c>
      <c r="AG362" s="3">
        <v>15</v>
      </c>
      <c r="AH362" s="3">
        <v>0.3095</v>
      </c>
      <c r="AI362" s="3">
        <v>0.61899999999999999</v>
      </c>
      <c r="AJ362" s="3">
        <v>0.61899999999999999</v>
      </c>
      <c r="AK362" s="2" t="s">
        <v>1155</v>
      </c>
    </row>
    <row r="363" spans="1:37" x14ac:dyDescent="0.3">
      <c r="A363" s="2" t="s">
        <v>1145</v>
      </c>
      <c r="B363" s="2" t="s">
        <v>2495</v>
      </c>
      <c r="C363" s="2" t="s">
        <v>194</v>
      </c>
      <c r="D363" s="2" t="s">
        <v>2613</v>
      </c>
      <c r="E363" s="2" t="s">
        <v>1148</v>
      </c>
      <c r="F363" s="2" t="s">
        <v>2614</v>
      </c>
      <c r="G363" s="2" t="s">
        <v>2614</v>
      </c>
      <c r="H363" s="2" t="s">
        <v>1150</v>
      </c>
      <c r="I363" s="2" t="s">
        <v>1151</v>
      </c>
      <c r="J363" s="2" t="s">
        <v>1152</v>
      </c>
      <c r="K363" s="2">
        <v>3853732681</v>
      </c>
      <c r="L363" s="2">
        <v>30956056</v>
      </c>
      <c r="M363" s="2" t="s">
        <v>2615</v>
      </c>
      <c r="N363" s="2" t="s">
        <v>2616</v>
      </c>
      <c r="O363" s="3">
        <v>194</v>
      </c>
      <c r="P363" s="3">
        <v>13</v>
      </c>
      <c r="Q363" s="3">
        <v>0</v>
      </c>
      <c r="R363" s="3">
        <v>0</v>
      </c>
      <c r="S363" s="3">
        <v>0</v>
      </c>
      <c r="T363" s="3">
        <v>169</v>
      </c>
      <c r="U363" s="3">
        <v>12</v>
      </c>
      <c r="V363" s="3">
        <v>123</v>
      </c>
      <c r="W363" s="3">
        <v>10</v>
      </c>
      <c r="X363" s="3">
        <v>0</v>
      </c>
      <c r="Y363" s="3">
        <v>0</v>
      </c>
      <c r="Z363" s="3">
        <v>0</v>
      </c>
      <c r="AA363" s="3">
        <v>105</v>
      </c>
      <c r="AB363" s="3">
        <v>8</v>
      </c>
      <c r="AC363" s="3">
        <v>75</v>
      </c>
      <c r="AD363" s="3">
        <v>14</v>
      </c>
      <c r="AE363" s="3">
        <v>54</v>
      </c>
      <c r="AF363" s="3">
        <v>31</v>
      </c>
      <c r="AG363" s="3">
        <v>41</v>
      </c>
      <c r="AH363" s="3">
        <v>0.1867</v>
      </c>
      <c r="AI363" s="3">
        <v>0.72</v>
      </c>
      <c r="AJ363" s="3">
        <v>0.72</v>
      </c>
      <c r="AK363" s="2" t="s">
        <v>1155</v>
      </c>
    </row>
    <row r="364" spans="1:37" x14ac:dyDescent="0.3">
      <c r="A364" s="2" t="s">
        <v>1145</v>
      </c>
      <c r="B364" s="2" t="s">
        <v>2495</v>
      </c>
      <c r="C364" s="2" t="s">
        <v>200</v>
      </c>
      <c r="D364" s="2" t="s">
        <v>2617</v>
      </c>
      <c r="E364" s="2" t="s">
        <v>1148</v>
      </c>
      <c r="F364" s="2" t="s">
        <v>2618</v>
      </c>
      <c r="G364" s="2" t="s">
        <v>2618</v>
      </c>
      <c r="H364" s="2" t="s">
        <v>1150</v>
      </c>
      <c r="I364" s="2" t="s">
        <v>1151</v>
      </c>
      <c r="J364" s="2" t="s">
        <v>1152</v>
      </c>
      <c r="K364" s="2">
        <v>23003651348</v>
      </c>
      <c r="L364" s="2">
        <v>254553160</v>
      </c>
      <c r="M364" s="2" t="s">
        <v>2619</v>
      </c>
      <c r="N364" s="2" t="s">
        <v>2620</v>
      </c>
      <c r="O364" s="3">
        <v>275</v>
      </c>
      <c r="P364" s="3">
        <v>18</v>
      </c>
      <c r="Q364" s="3">
        <v>0</v>
      </c>
      <c r="R364" s="3">
        <v>0</v>
      </c>
      <c r="S364" s="3">
        <v>0</v>
      </c>
      <c r="T364" s="3">
        <v>254</v>
      </c>
      <c r="U364" s="3">
        <v>3</v>
      </c>
      <c r="V364" s="3">
        <v>166</v>
      </c>
      <c r="W364" s="3">
        <v>11</v>
      </c>
      <c r="X364" s="3">
        <v>0</v>
      </c>
      <c r="Y364" s="3">
        <v>0</v>
      </c>
      <c r="Z364" s="3">
        <v>0</v>
      </c>
      <c r="AA364" s="3">
        <v>152</v>
      </c>
      <c r="AB364" s="3">
        <v>3</v>
      </c>
      <c r="AC364" s="3">
        <v>137</v>
      </c>
      <c r="AD364" s="3">
        <v>87</v>
      </c>
      <c r="AE364" s="3">
        <v>48</v>
      </c>
      <c r="AF364" s="3">
        <v>90</v>
      </c>
      <c r="AG364" s="3">
        <v>38</v>
      </c>
      <c r="AH364" s="3">
        <v>0.63500000000000001</v>
      </c>
      <c r="AI364" s="3">
        <v>0.35039999999999999</v>
      </c>
      <c r="AJ364" s="3">
        <v>2.6349999999999998</v>
      </c>
      <c r="AK364" s="2" t="s">
        <v>1155</v>
      </c>
    </row>
    <row r="365" spans="1:37" x14ac:dyDescent="0.3">
      <c r="A365" s="2" t="s">
        <v>1145</v>
      </c>
      <c r="B365" s="2" t="s">
        <v>2495</v>
      </c>
      <c r="C365" s="2" t="s">
        <v>284</v>
      </c>
      <c r="D365" s="2" t="s">
        <v>2621</v>
      </c>
      <c r="E365" s="2" t="s">
        <v>1148</v>
      </c>
      <c r="F365" s="2" t="s">
        <v>2622</v>
      </c>
      <c r="G365" s="2" t="s">
        <v>2622</v>
      </c>
      <c r="H365" s="2" t="s">
        <v>1150</v>
      </c>
      <c r="I365" s="2" t="s">
        <v>1151</v>
      </c>
      <c r="J365" s="2" t="s">
        <v>1152</v>
      </c>
      <c r="K365" s="2">
        <v>873613715</v>
      </c>
      <c r="L365" s="2">
        <v>0</v>
      </c>
      <c r="M365" s="2" t="s">
        <v>2623</v>
      </c>
      <c r="N365" s="2" t="s">
        <v>2624</v>
      </c>
      <c r="O365" s="3">
        <v>11</v>
      </c>
      <c r="P365" s="3">
        <v>9</v>
      </c>
      <c r="Q365" s="3">
        <v>0</v>
      </c>
      <c r="R365" s="3">
        <v>0</v>
      </c>
      <c r="S365" s="3">
        <v>0</v>
      </c>
      <c r="T365" s="3">
        <v>1</v>
      </c>
      <c r="U365" s="3">
        <v>1</v>
      </c>
      <c r="V365" s="3">
        <v>10</v>
      </c>
      <c r="W365" s="3">
        <v>8</v>
      </c>
      <c r="X365" s="3">
        <v>0</v>
      </c>
      <c r="Y365" s="3">
        <v>0</v>
      </c>
      <c r="Z365" s="3">
        <v>0</v>
      </c>
      <c r="AA365" s="3">
        <v>1</v>
      </c>
      <c r="AB365" s="3">
        <v>1</v>
      </c>
      <c r="AC365" s="3">
        <v>7</v>
      </c>
      <c r="AD365" s="3">
        <v>2</v>
      </c>
      <c r="AE365" s="3">
        <v>5</v>
      </c>
      <c r="AF365" s="3">
        <v>3</v>
      </c>
      <c r="AG365" s="3">
        <v>3</v>
      </c>
      <c r="AH365" s="3">
        <v>0.28570000000000001</v>
      </c>
      <c r="AI365" s="3">
        <v>0.71430000000000005</v>
      </c>
      <c r="AJ365" s="3">
        <v>0.71430000000000005</v>
      </c>
      <c r="AK365" s="2" t="s">
        <v>1155</v>
      </c>
    </row>
    <row r="366" spans="1:37" x14ac:dyDescent="0.3">
      <c r="A366" s="2" t="s">
        <v>1145</v>
      </c>
      <c r="B366" s="2" t="s">
        <v>2495</v>
      </c>
      <c r="C366" s="2" t="s">
        <v>155</v>
      </c>
      <c r="D366" s="2" t="s">
        <v>2625</v>
      </c>
      <c r="E366" s="2" t="s">
        <v>1148</v>
      </c>
      <c r="F366" s="2" t="s">
        <v>2626</v>
      </c>
      <c r="G366" s="2" t="s">
        <v>2626</v>
      </c>
      <c r="H366" s="2" t="s">
        <v>1150</v>
      </c>
      <c r="I366" s="2" t="s">
        <v>1151</v>
      </c>
      <c r="J366" s="2" t="s">
        <v>1152</v>
      </c>
      <c r="K366" s="2">
        <v>23951827464</v>
      </c>
      <c r="L366" s="2">
        <v>371907893</v>
      </c>
      <c r="M366" s="2" t="s">
        <v>2627</v>
      </c>
      <c r="N366" s="2" t="s">
        <v>2628</v>
      </c>
      <c r="O366" s="3">
        <v>209</v>
      </c>
      <c r="P366" s="3">
        <v>2</v>
      </c>
      <c r="Q366" s="3">
        <v>0</v>
      </c>
      <c r="R366" s="3">
        <v>0</v>
      </c>
      <c r="S366" s="3">
        <v>0</v>
      </c>
      <c r="T366" s="3">
        <v>202</v>
      </c>
      <c r="U366" s="3">
        <v>5</v>
      </c>
      <c r="V366" s="3">
        <v>146</v>
      </c>
      <c r="W366" s="3">
        <v>2</v>
      </c>
      <c r="X366" s="3">
        <v>0</v>
      </c>
      <c r="Y366" s="3">
        <v>0</v>
      </c>
      <c r="Z366" s="3">
        <v>0</v>
      </c>
      <c r="AA366" s="3">
        <v>142</v>
      </c>
      <c r="AB366" s="3">
        <v>2</v>
      </c>
      <c r="AC366" s="3">
        <v>90</v>
      </c>
      <c r="AD366" s="3">
        <v>49</v>
      </c>
      <c r="AE366" s="3">
        <v>37</v>
      </c>
      <c r="AF366" s="3">
        <v>73</v>
      </c>
      <c r="AG366" s="3">
        <v>15</v>
      </c>
      <c r="AH366" s="3">
        <v>0.5444</v>
      </c>
      <c r="AI366" s="3">
        <v>0.41110000000000002</v>
      </c>
      <c r="AJ366" s="3">
        <v>2.5444</v>
      </c>
      <c r="AK366" s="2" t="s">
        <v>1155</v>
      </c>
    </row>
    <row r="367" spans="1:37" x14ac:dyDescent="0.3">
      <c r="A367" s="2" t="s">
        <v>1145</v>
      </c>
      <c r="B367" s="2" t="s">
        <v>1714</v>
      </c>
      <c r="C367" s="2" t="s">
        <v>494</v>
      </c>
      <c r="D367" s="2" t="s">
        <v>2629</v>
      </c>
      <c r="E367" s="2" t="s">
        <v>1148</v>
      </c>
      <c r="F367" s="2" t="s">
        <v>2630</v>
      </c>
      <c r="G367" s="2" t="s">
        <v>2630</v>
      </c>
      <c r="H367" s="2" t="s">
        <v>1150</v>
      </c>
      <c r="I367" s="2" t="s">
        <v>1151</v>
      </c>
      <c r="J367" s="2" t="s">
        <v>1152</v>
      </c>
      <c r="K367" s="2">
        <v>629522</v>
      </c>
      <c r="L367" s="2">
        <v>0</v>
      </c>
      <c r="M367" s="2" t="s">
        <v>2631</v>
      </c>
      <c r="N367" s="2" t="s">
        <v>2438</v>
      </c>
      <c r="O367" s="3">
        <v>2634</v>
      </c>
      <c r="P367" s="3">
        <v>1004</v>
      </c>
      <c r="Q367" s="3">
        <v>214</v>
      </c>
      <c r="R367" s="3">
        <v>184</v>
      </c>
      <c r="S367" s="3">
        <v>796</v>
      </c>
      <c r="T367" s="3">
        <v>212</v>
      </c>
      <c r="U367" s="3">
        <v>224</v>
      </c>
      <c r="V367" s="3">
        <v>1731</v>
      </c>
      <c r="W367" s="3">
        <v>810</v>
      </c>
      <c r="X367" s="3">
        <v>166</v>
      </c>
      <c r="Y367" s="3">
        <v>110</v>
      </c>
      <c r="Z367" s="3">
        <v>389</v>
      </c>
      <c r="AA367" s="3">
        <v>150</v>
      </c>
      <c r="AB367" s="3">
        <v>106</v>
      </c>
      <c r="AC367" s="3">
        <v>787</v>
      </c>
      <c r="AD367" s="3">
        <v>368</v>
      </c>
      <c r="AE367" s="3">
        <v>405</v>
      </c>
      <c r="AF367" s="3">
        <v>432</v>
      </c>
      <c r="AG367" s="3">
        <v>311</v>
      </c>
      <c r="AH367" s="3">
        <v>0.46760000000000002</v>
      </c>
      <c r="AI367" s="3">
        <v>0.51459999999999995</v>
      </c>
      <c r="AJ367" s="3">
        <v>0.51459999999999995</v>
      </c>
      <c r="AK367" s="2" t="s">
        <v>1155</v>
      </c>
    </row>
    <row r="368" spans="1:37" x14ac:dyDescent="0.3">
      <c r="A368" s="2" t="s">
        <v>1145</v>
      </c>
      <c r="B368" s="2" t="s">
        <v>1714</v>
      </c>
      <c r="C368" s="2" t="s">
        <v>492</v>
      </c>
      <c r="D368" s="2" t="s">
        <v>2632</v>
      </c>
      <c r="E368" s="2" t="s">
        <v>1148</v>
      </c>
      <c r="F368" s="2" t="s">
        <v>2633</v>
      </c>
      <c r="G368" s="2" t="s">
        <v>2633</v>
      </c>
      <c r="H368" s="2" t="s">
        <v>1150</v>
      </c>
      <c r="I368" s="2" t="s">
        <v>1151</v>
      </c>
      <c r="J368" s="2" t="s">
        <v>1152</v>
      </c>
      <c r="K368" s="2">
        <v>642607</v>
      </c>
      <c r="L368" s="2">
        <v>0</v>
      </c>
      <c r="M368" s="2" t="s">
        <v>2634</v>
      </c>
      <c r="N368" s="2" t="s">
        <v>2635</v>
      </c>
      <c r="O368" s="3">
        <v>2652</v>
      </c>
      <c r="P368" s="3">
        <v>1237</v>
      </c>
      <c r="Q368" s="3">
        <v>335</v>
      </c>
      <c r="R368" s="3">
        <v>262</v>
      </c>
      <c r="S368" s="3">
        <v>213</v>
      </c>
      <c r="T368" s="3">
        <v>330</v>
      </c>
      <c r="U368" s="3">
        <v>275</v>
      </c>
      <c r="V368" s="3">
        <v>1861</v>
      </c>
      <c r="W368" s="3">
        <v>1011</v>
      </c>
      <c r="X368" s="3">
        <v>230</v>
      </c>
      <c r="Y368" s="3">
        <v>164</v>
      </c>
      <c r="Z368" s="3">
        <v>131</v>
      </c>
      <c r="AA368" s="3">
        <v>211</v>
      </c>
      <c r="AB368" s="3">
        <v>114</v>
      </c>
      <c r="AC368" s="3">
        <v>962</v>
      </c>
      <c r="AD368" s="3">
        <v>412</v>
      </c>
      <c r="AE368" s="3">
        <v>538</v>
      </c>
      <c r="AF368" s="3">
        <v>501</v>
      </c>
      <c r="AG368" s="3">
        <v>400</v>
      </c>
      <c r="AH368" s="3">
        <v>0.42830000000000001</v>
      </c>
      <c r="AI368" s="3">
        <v>0.55930000000000002</v>
      </c>
      <c r="AJ368" s="3">
        <v>0.55930000000000002</v>
      </c>
      <c r="AK368" s="2" t="s">
        <v>1155</v>
      </c>
    </row>
    <row r="369" spans="1:37" x14ac:dyDescent="0.3">
      <c r="A369" s="2" t="s">
        <v>1145</v>
      </c>
      <c r="B369" s="2" t="s">
        <v>1714</v>
      </c>
      <c r="C369" s="2" t="s">
        <v>472</v>
      </c>
      <c r="D369" s="2" t="s">
        <v>2636</v>
      </c>
      <c r="E369" s="2" t="s">
        <v>1148</v>
      </c>
      <c r="F369" s="2" t="s">
        <v>2637</v>
      </c>
      <c r="G369" s="2" t="s">
        <v>2637</v>
      </c>
      <c r="H369" s="2" t="s">
        <v>1150</v>
      </c>
      <c r="I369" s="2" t="s">
        <v>1151</v>
      </c>
      <c r="J369" s="2" t="s">
        <v>1152</v>
      </c>
      <c r="K369" s="2">
        <v>2620298</v>
      </c>
      <c r="L369" s="2">
        <v>0</v>
      </c>
      <c r="M369" s="2" t="s">
        <v>2638</v>
      </c>
      <c r="N369" s="2" t="s">
        <v>2639</v>
      </c>
      <c r="O369" s="3">
        <v>2184</v>
      </c>
      <c r="P369" s="3">
        <v>1866</v>
      </c>
      <c r="Q369" s="3">
        <v>38</v>
      </c>
      <c r="R369" s="3">
        <v>78</v>
      </c>
      <c r="S369" s="3">
        <v>44</v>
      </c>
      <c r="T369" s="3">
        <v>71</v>
      </c>
      <c r="U369" s="3">
        <v>87</v>
      </c>
      <c r="V369" s="3">
        <v>1603</v>
      </c>
      <c r="W369" s="3">
        <v>1408</v>
      </c>
      <c r="X369" s="3">
        <v>26</v>
      </c>
      <c r="Y369" s="3">
        <v>45</v>
      </c>
      <c r="Z369" s="3">
        <v>37</v>
      </c>
      <c r="AA369" s="3">
        <v>47</v>
      </c>
      <c r="AB369" s="3">
        <v>40</v>
      </c>
      <c r="AC369" s="3">
        <v>1498</v>
      </c>
      <c r="AD369" s="3">
        <v>405</v>
      </c>
      <c r="AE369" s="3">
        <v>1075</v>
      </c>
      <c r="AF369" s="3">
        <v>534</v>
      </c>
      <c r="AG369" s="3">
        <v>867</v>
      </c>
      <c r="AH369" s="3">
        <v>0.27039999999999997</v>
      </c>
      <c r="AI369" s="3">
        <v>0.71760000000000002</v>
      </c>
      <c r="AJ369" s="3">
        <v>0.71760000000000002</v>
      </c>
      <c r="AK369" s="2" t="s">
        <v>1155</v>
      </c>
    </row>
    <row r="370" spans="1:37" x14ac:dyDescent="0.3">
      <c r="A370" s="2" t="s">
        <v>1145</v>
      </c>
      <c r="B370" s="2" t="s">
        <v>1714</v>
      </c>
      <c r="C370" s="2" t="s">
        <v>470</v>
      </c>
      <c r="D370" s="2" t="s">
        <v>2640</v>
      </c>
      <c r="E370" s="2" t="s">
        <v>1148</v>
      </c>
      <c r="F370" s="2" t="s">
        <v>2641</v>
      </c>
      <c r="G370" s="2" t="s">
        <v>2641</v>
      </c>
      <c r="H370" s="2" t="s">
        <v>1150</v>
      </c>
      <c r="I370" s="2" t="s">
        <v>1151</v>
      </c>
      <c r="J370" s="2" t="s">
        <v>1152</v>
      </c>
      <c r="K370" s="2">
        <v>1152501</v>
      </c>
      <c r="L370" s="2">
        <v>0</v>
      </c>
      <c r="M370" s="2" t="s">
        <v>2642</v>
      </c>
      <c r="N370" s="2" t="s">
        <v>2643</v>
      </c>
      <c r="O370" s="3">
        <v>1630</v>
      </c>
      <c r="P370" s="3">
        <v>1328</v>
      </c>
      <c r="Q370" s="3">
        <v>32</v>
      </c>
      <c r="R370" s="3">
        <v>85</v>
      </c>
      <c r="S370" s="3">
        <v>32</v>
      </c>
      <c r="T370" s="3">
        <v>79</v>
      </c>
      <c r="U370" s="3">
        <v>74</v>
      </c>
      <c r="V370" s="3">
        <v>1200</v>
      </c>
      <c r="W370" s="3">
        <v>1012</v>
      </c>
      <c r="X370" s="3">
        <v>20</v>
      </c>
      <c r="Y370" s="3">
        <v>54</v>
      </c>
      <c r="Z370" s="3">
        <v>27</v>
      </c>
      <c r="AA370" s="3">
        <v>57</v>
      </c>
      <c r="AB370" s="3">
        <v>30</v>
      </c>
      <c r="AC370" s="3">
        <v>1035</v>
      </c>
      <c r="AD370" s="3">
        <v>304</v>
      </c>
      <c r="AE370" s="3">
        <v>715</v>
      </c>
      <c r="AF370" s="3">
        <v>387</v>
      </c>
      <c r="AG370" s="3">
        <v>563</v>
      </c>
      <c r="AH370" s="3">
        <v>0.29370000000000002</v>
      </c>
      <c r="AI370" s="3">
        <v>0.69079999999999997</v>
      </c>
      <c r="AJ370" s="3">
        <v>0.69079999999999997</v>
      </c>
      <c r="AK370" s="2" t="s">
        <v>1155</v>
      </c>
    </row>
    <row r="371" spans="1:37" x14ac:dyDescent="0.3">
      <c r="A371" s="2" t="s">
        <v>1145</v>
      </c>
      <c r="B371" s="2" t="s">
        <v>1714</v>
      </c>
      <c r="C371" s="2" t="s">
        <v>544</v>
      </c>
      <c r="D371" s="2" t="s">
        <v>2644</v>
      </c>
      <c r="E371" s="2" t="s">
        <v>1148</v>
      </c>
      <c r="F371" s="2" t="s">
        <v>2645</v>
      </c>
      <c r="G371" s="2" t="s">
        <v>2645</v>
      </c>
      <c r="H371" s="2" t="s">
        <v>1150</v>
      </c>
      <c r="I371" s="2" t="s">
        <v>1151</v>
      </c>
      <c r="J371" s="2" t="s">
        <v>1152</v>
      </c>
      <c r="K371" s="2">
        <v>1044565</v>
      </c>
      <c r="L371" s="2">
        <v>0</v>
      </c>
      <c r="M371" s="2" t="s">
        <v>2646</v>
      </c>
      <c r="N371" s="2" t="s">
        <v>2647</v>
      </c>
      <c r="O371" s="3">
        <v>2638</v>
      </c>
      <c r="P371" s="3">
        <v>1468</v>
      </c>
      <c r="Q371" s="3">
        <v>176</v>
      </c>
      <c r="R371" s="3">
        <v>189</v>
      </c>
      <c r="S371" s="3">
        <v>214</v>
      </c>
      <c r="T371" s="3">
        <v>344</v>
      </c>
      <c r="U371" s="3">
        <v>247</v>
      </c>
      <c r="V371" s="3">
        <v>2115</v>
      </c>
      <c r="W371" s="3">
        <v>1270</v>
      </c>
      <c r="X371" s="3">
        <v>148</v>
      </c>
      <c r="Y371" s="3">
        <v>133</v>
      </c>
      <c r="Z371" s="3">
        <v>164</v>
      </c>
      <c r="AA371" s="3">
        <v>256</v>
      </c>
      <c r="AB371" s="3">
        <v>144</v>
      </c>
      <c r="AC371" s="3">
        <v>769</v>
      </c>
      <c r="AD371" s="3">
        <v>354</v>
      </c>
      <c r="AE371" s="3">
        <v>394</v>
      </c>
      <c r="AF371" s="3">
        <v>421</v>
      </c>
      <c r="AG371" s="3">
        <v>297</v>
      </c>
      <c r="AH371" s="3">
        <v>0.46029999999999999</v>
      </c>
      <c r="AI371" s="3">
        <v>0.51239999999999997</v>
      </c>
      <c r="AJ371" s="3">
        <v>0.51239999999999997</v>
      </c>
      <c r="AK371" s="2" t="s">
        <v>1155</v>
      </c>
    </row>
    <row r="372" spans="1:37" x14ac:dyDescent="0.3">
      <c r="A372" s="2" t="s">
        <v>1145</v>
      </c>
      <c r="B372" s="2" t="s">
        <v>1714</v>
      </c>
      <c r="C372" s="2" t="s">
        <v>534</v>
      </c>
      <c r="D372" s="2" t="s">
        <v>2648</v>
      </c>
      <c r="E372" s="2" t="s">
        <v>1148</v>
      </c>
      <c r="F372" s="2" t="s">
        <v>2649</v>
      </c>
      <c r="G372" s="2" t="s">
        <v>2649</v>
      </c>
      <c r="H372" s="2" t="s">
        <v>1150</v>
      </c>
      <c r="I372" s="2" t="s">
        <v>1151</v>
      </c>
      <c r="J372" s="2" t="s">
        <v>1152</v>
      </c>
      <c r="K372" s="2">
        <v>881665</v>
      </c>
      <c r="L372" s="2">
        <v>0</v>
      </c>
      <c r="M372" s="2" t="s">
        <v>2650</v>
      </c>
      <c r="N372" s="2" t="s">
        <v>2651</v>
      </c>
      <c r="O372" s="3">
        <v>2040</v>
      </c>
      <c r="P372" s="3">
        <v>1372</v>
      </c>
      <c r="Q372" s="3">
        <v>96</v>
      </c>
      <c r="R372" s="3">
        <v>104</v>
      </c>
      <c r="S372" s="3">
        <v>146</v>
      </c>
      <c r="T372" s="3">
        <v>158</v>
      </c>
      <c r="U372" s="3">
        <v>164</v>
      </c>
      <c r="V372" s="3">
        <v>1568</v>
      </c>
      <c r="W372" s="3">
        <v>1122</v>
      </c>
      <c r="X372" s="3">
        <v>66</v>
      </c>
      <c r="Y372" s="3">
        <v>66</v>
      </c>
      <c r="Z372" s="3">
        <v>116</v>
      </c>
      <c r="AA372" s="3">
        <v>117</v>
      </c>
      <c r="AB372" s="3">
        <v>81</v>
      </c>
      <c r="AC372" s="3">
        <v>1267</v>
      </c>
      <c r="AD372" s="3">
        <v>562</v>
      </c>
      <c r="AE372" s="3">
        <v>673</v>
      </c>
      <c r="AF372" s="3">
        <v>662</v>
      </c>
      <c r="AG372" s="3">
        <v>546</v>
      </c>
      <c r="AH372" s="3">
        <v>0.44359999999999999</v>
      </c>
      <c r="AI372" s="3">
        <v>0.53120000000000001</v>
      </c>
      <c r="AJ372" s="3">
        <v>0.53120000000000001</v>
      </c>
      <c r="AK372" s="2" t="s">
        <v>1155</v>
      </c>
    </row>
    <row r="373" spans="1:37" x14ac:dyDescent="0.3">
      <c r="A373" s="2" t="s">
        <v>1145</v>
      </c>
      <c r="B373" s="2" t="s">
        <v>1714</v>
      </c>
      <c r="C373" s="2" t="s">
        <v>721</v>
      </c>
      <c r="D373" s="2" t="s">
        <v>2652</v>
      </c>
      <c r="E373" s="2" t="s">
        <v>1148</v>
      </c>
      <c r="F373" s="2" t="s">
        <v>2653</v>
      </c>
      <c r="G373" s="2" t="s">
        <v>2653</v>
      </c>
      <c r="H373" s="2" t="s">
        <v>1150</v>
      </c>
      <c r="I373" s="2" t="s">
        <v>1151</v>
      </c>
      <c r="J373" s="2" t="s">
        <v>1152</v>
      </c>
      <c r="K373" s="2">
        <v>73520162</v>
      </c>
      <c r="L373" s="2">
        <v>0</v>
      </c>
      <c r="M373" s="2" t="s">
        <v>2654</v>
      </c>
      <c r="N373" s="2" t="s">
        <v>2655</v>
      </c>
      <c r="O373" s="3">
        <v>406</v>
      </c>
      <c r="P373" s="3">
        <v>379</v>
      </c>
      <c r="Q373" s="3">
        <v>2</v>
      </c>
      <c r="R373" s="3">
        <v>1</v>
      </c>
      <c r="S373" s="3">
        <v>6</v>
      </c>
      <c r="T373" s="3">
        <v>9</v>
      </c>
      <c r="U373" s="3">
        <v>9</v>
      </c>
      <c r="V373" s="3">
        <v>324</v>
      </c>
      <c r="W373" s="3">
        <v>306</v>
      </c>
      <c r="X373" s="3">
        <v>2</v>
      </c>
      <c r="Y373" s="3">
        <v>1</v>
      </c>
      <c r="Z373" s="3">
        <v>5</v>
      </c>
      <c r="AA373" s="3">
        <v>6</v>
      </c>
      <c r="AB373" s="3">
        <v>4</v>
      </c>
      <c r="AC373" s="3">
        <v>364</v>
      </c>
      <c r="AD373" s="3">
        <v>177</v>
      </c>
      <c r="AE373" s="3">
        <v>184</v>
      </c>
      <c r="AF373" s="3">
        <v>171</v>
      </c>
      <c r="AG373" s="3">
        <v>180</v>
      </c>
      <c r="AH373" s="3">
        <v>0.48630000000000001</v>
      </c>
      <c r="AI373" s="3">
        <v>0.50549999999999995</v>
      </c>
      <c r="AJ373" s="3">
        <v>0.50549999999999995</v>
      </c>
      <c r="AK373" s="2" t="s">
        <v>1155</v>
      </c>
    </row>
    <row r="374" spans="1:37" x14ac:dyDescent="0.3">
      <c r="A374" s="2" t="s">
        <v>1145</v>
      </c>
      <c r="B374" s="2" t="s">
        <v>1714</v>
      </c>
      <c r="C374" s="2" t="s">
        <v>679</v>
      </c>
      <c r="D374" s="2" t="s">
        <v>2656</v>
      </c>
      <c r="E374" s="2" t="s">
        <v>1148</v>
      </c>
      <c r="F374" s="2" t="s">
        <v>2657</v>
      </c>
      <c r="G374" s="2" t="s">
        <v>2657</v>
      </c>
      <c r="H374" s="2" t="s">
        <v>1150</v>
      </c>
      <c r="I374" s="2" t="s">
        <v>1151</v>
      </c>
      <c r="J374" s="2" t="s">
        <v>1152</v>
      </c>
      <c r="K374" s="2">
        <v>1809419</v>
      </c>
      <c r="L374" s="2">
        <v>0</v>
      </c>
      <c r="M374" s="2" t="s">
        <v>2658</v>
      </c>
      <c r="N374" s="2" t="s">
        <v>2659</v>
      </c>
      <c r="O374" s="3">
        <v>2941</v>
      </c>
      <c r="P374" s="3">
        <v>1655</v>
      </c>
      <c r="Q374" s="3">
        <v>137</v>
      </c>
      <c r="R374" s="3">
        <v>272</v>
      </c>
      <c r="S374" s="3">
        <v>311</v>
      </c>
      <c r="T374" s="3">
        <v>257</v>
      </c>
      <c r="U374" s="3">
        <v>309</v>
      </c>
      <c r="V374" s="3">
        <v>2132</v>
      </c>
      <c r="W374" s="3">
        <v>1291</v>
      </c>
      <c r="X374" s="3">
        <v>105</v>
      </c>
      <c r="Y374" s="3">
        <v>168</v>
      </c>
      <c r="Z374" s="3">
        <v>221</v>
      </c>
      <c r="AA374" s="3">
        <v>190</v>
      </c>
      <c r="AB374" s="3">
        <v>157</v>
      </c>
      <c r="AC374" s="3">
        <v>1081</v>
      </c>
      <c r="AD374" s="3">
        <v>409</v>
      </c>
      <c r="AE374" s="3">
        <v>650</v>
      </c>
      <c r="AF374" s="3">
        <v>466</v>
      </c>
      <c r="AG374" s="3">
        <v>533</v>
      </c>
      <c r="AH374" s="3">
        <v>0.37840000000000001</v>
      </c>
      <c r="AI374" s="3">
        <v>0.60129999999999995</v>
      </c>
      <c r="AJ374" s="3">
        <v>0.60129999999999995</v>
      </c>
      <c r="AK374" s="2" t="s">
        <v>1155</v>
      </c>
    </row>
    <row r="375" spans="1:37" x14ac:dyDescent="0.3">
      <c r="A375" s="2" t="s">
        <v>1145</v>
      </c>
      <c r="B375" s="2" t="s">
        <v>1714</v>
      </c>
      <c r="C375" s="2" t="s">
        <v>577</v>
      </c>
      <c r="D375" s="2" t="s">
        <v>2660</v>
      </c>
      <c r="E375" s="2" t="s">
        <v>1148</v>
      </c>
      <c r="F375" s="2" t="s">
        <v>2661</v>
      </c>
      <c r="G375" s="2" t="s">
        <v>2661</v>
      </c>
      <c r="H375" s="2" t="s">
        <v>1150</v>
      </c>
      <c r="I375" s="2" t="s">
        <v>1151</v>
      </c>
      <c r="J375" s="2" t="s">
        <v>1152</v>
      </c>
      <c r="K375" s="2">
        <v>2312973</v>
      </c>
      <c r="L375" s="2">
        <v>0</v>
      </c>
      <c r="M375" s="2" t="s">
        <v>2662</v>
      </c>
      <c r="N375" s="2" t="s">
        <v>2663</v>
      </c>
      <c r="O375" s="3">
        <v>2743</v>
      </c>
      <c r="P375" s="3">
        <v>1678</v>
      </c>
      <c r="Q375" s="3">
        <v>149</v>
      </c>
      <c r="R375" s="3">
        <v>195</v>
      </c>
      <c r="S375" s="3">
        <v>264</v>
      </c>
      <c r="T375" s="3">
        <v>221</v>
      </c>
      <c r="U375" s="3">
        <v>236</v>
      </c>
      <c r="V375" s="3">
        <v>2051</v>
      </c>
      <c r="W375" s="3">
        <v>1397</v>
      </c>
      <c r="X375" s="3">
        <v>101</v>
      </c>
      <c r="Y375" s="3">
        <v>117</v>
      </c>
      <c r="Z375" s="3">
        <v>177</v>
      </c>
      <c r="AA375" s="3">
        <v>146</v>
      </c>
      <c r="AB375" s="3">
        <v>113</v>
      </c>
      <c r="AC375" s="3">
        <v>1158</v>
      </c>
      <c r="AD375" s="3">
        <v>467</v>
      </c>
      <c r="AE375" s="3">
        <v>667</v>
      </c>
      <c r="AF375" s="3">
        <v>573</v>
      </c>
      <c r="AG375" s="3">
        <v>527</v>
      </c>
      <c r="AH375" s="3">
        <v>0.40329999999999999</v>
      </c>
      <c r="AI375" s="3">
        <v>0.57599999999999996</v>
      </c>
      <c r="AJ375" s="3">
        <v>0.57599999999999996</v>
      </c>
      <c r="AK375" s="2" t="s">
        <v>1155</v>
      </c>
    </row>
    <row r="376" spans="1:37" x14ac:dyDescent="0.3">
      <c r="A376" s="2" t="s">
        <v>1145</v>
      </c>
      <c r="B376" s="2" t="s">
        <v>1714</v>
      </c>
      <c r="C376" s="2" t="s">
        <v>571</v>
      </c>
      <c r="D376" s="2" t="s">
        <v>2664</v>
      </c>
      <c r="E376" s="2" t="s">
        <v>1148</v>
      </c>
      <c r="F376" s="2" t="s">
        <v>2665</v>
      </c>
      <c r="G376" s="2" t="s">
        <v>2665</v>
      </c>
      <c r="H376" s="2" t="s">
        <v>1150</v>
      </c>
      <c r="I376" s="2" t="s">
        <v>1151</v>
      </c>
      <c r="J376" s="2" t="s">
        <v>1152</v>
      </c>
      <c r="K376" s="2">
        <v>4335423</v>
      </c>
      <c r="L376" s="2">
        <v>0</v>
      </c>
      <c r="M376" s="2" t="s">
        <v>2666</v>
      </c>
      <c r="N376" s="2" t="s">
        <v>2667</v>
      </c>
      <c r="O376" s="3">
        <v>2352</v>
      </c>
      <c r="P376" s="3">
        <v>1101</v>
      </c>
      <c r="Q376" s="3">
        <v>142</v>
      </c>
      <c r="R376" s="3">
        <v>244</v>
      </c>
      <c r="S376" s="3">
        <v>437</v>
      </c>
      <c r="T376" s="3">
        <v>259</v>
      </c>
      <c r="U376" s="3">
        <v>169</v>
      </c>
      <c r="V376" s="3">
        <v>1855</v>
      </c>
      <c r="W376" s="3">
        <v>961</v>
      </c>
      <c r="X376" s="3">
        <v>114</v>
      </c>
      <c r="Y376" s="3">
        <v>162</v>
      </c>
      <c r="Z376" s="3">
        <v>315</v>
      </c>
      <c r="AA376" s="3">
        <v>207</v>
      </c>
      <c r="AB376" s="3">
        <v>96</v>
      </c>
      <c r="AC376" s="3">
        <v>745</v>
      </c>
      <c r="AD376" s="3">
        <v>291</v>
      </c>
      <c r="AE376" s="3">
        <v>441</v>
      </c>
      <c r="AF376" s="3">
        <v>368</v>
      </c>
      <c r="AG376" s="3">
        <v>327</v>
      </c>
      <c r="AH376" s="3">
        <v>0.3906</v>
      </c>
      <c r="AI376" s="3">
        <v>0.59189999999999998</v>
      </c>
      <c r="AJ376" s="3">
        <v>0.59189999999999998</v>
      </c>
      <c r="AK376" s="2" t="s">
        <v>1155</v>
      </c>
    </row>
    <row r="377" spans="1:37" x14ac:dyDescent="0.3">
      <c r="A377" s="2" t="s">
        <v>1145</v>
      </c>
      <c r="B377" s="2" t="s">
        <v>1714</v>
      </c>
      <c r="C377" s="2" t="s">
        <v>657</v>
      </c>
      <c r="D377" s="2" t="s">
        <v>2668</v>
      </c>
      <c r="E377" s="2" t="s">
        <v>1148</v>
      </c>
      <c r="F377" s="2" t="s">
        <v>2669</v>
      </c>
      <c r="G377" s="2" t="s">
        <v>2669</v>
      </c>
      <c r="H377" s="2" t="s">
        <v>1150</v>
      </c>
      <c r="I377" s="2" t="s">
        <v>1151</v>
      </c>
      <c r="J377" s="2" t="s">
        <v>1152</v>
      </c>
      <c r="K377" s="2">
        <v>4411727</v>
      </c>
      <c r="L377" s="2">
        <v>0</v>
      </c>
      <c r="M377" s="2" t="s">
        <v>2670</v>
      </c>
      <c r="N377" s="2" t="s">
        <v>2671</v>
      </c>
      <c r="O377" s="3">
        <v>2463</v>
      </c>
      <c r="P377" s="3">
        <v>973</v>
      </c>
      <c r="Q377" s="3">
        <v>67</v>
      </c>
      <c r="R377" s="3">
        <v>432</v>
      </c>
      <c r="S377" s="3">
        <v>486</v>
      </c>
      <c r="T377" s="3">
        <v>336</v>
      </c>
      <c r="U377" s="3">
        <v>169</v>
      </c>
      <c r="V377" s="3">
        <v>1678</v>
      </c>
      <c r="W377" s="3">
        <v>770</v>
      </c>
      <c r="X377" s="3">
        <v>44</v>
      </c>
      <c r="Y377" s="3">
        <v>251</v>
      </c>
      <c r="Z377" s="3">
        <v>299</v>
      </c>
      <c r="AA377" s="3">
        <v>227</v>
      </c>
      <c r="AB377" s="3">
        <v>87</v>
      </c>
      <c r="AC377" s="3">
        <v>834</v>
      </c>
      <c r="AD377" s="3">
        <v>289</v>
      </c>
      <c r="AE377" s="3">
        <v>534</v>
      </c>
      <c r="AF377" s="3">
        <v>373</v>
      </c>
      <c r="AG377" s="3">
        <v>413</v>
      </c>
      <c r="AH377" s="3">
        <v>0.34649999999999997</v>
      </c>
      <c r="AI377" s="3">
        <v>0.64029999999999998</v>
      </c>
      <c r="AJ377" s="3">
        <v>0.64029999999999998</v>
      </c>
      <c r="AK377" s="2" t="s">
        <v>1155</v>
      </c>
    </row>
    <row r="378" spans="1:37" x14ac:dyDescent="0.3">
      <c r="A378" s="2" t="s">
        <v>1145</v>
      </c>
      <c r="B378" s="2" t="s">
        <v>2544</v>
      </c>
      <c r="C378" s="2" t="s">
        <v>803</v>
      </c>
      <c r="D378" s="2" t="s">
        <v>2672</v>
      </c>
      <c r="E378" s="2" t="s">
        <v>1148</v>
      </c>
      <c r="F378" s="2" t="s">
        <v>2673</v>
      </c>
      <c r="G378" s="2" t="s">
        <v>2673</v>
      </c>
      <c r="H378" s="2" t="s">
        <v>1150</v>
      </c>
      <c r="I378" s="2" t="s">
        <v>1151</v>
      </c>
      <c r="J378" s="2" t="s">
        <v>1152</v>
      </c>
      <c r="K378" s="2">
        <v>4684824482</v>
      </c>
      <c r="L378" s="2">
        <v>2261872558</v>
      </c>
      <c r="M378" s="2" t="s">
        <v>2674</v>
      </c>
      <c r="N378" s="2" t="s">
        <v>2675</v>
      </c>
      <c r="O378" s="3">
        <v>226</v>
      </c>
      <c r="P378" s="3">
        <v>27</v>
      </c>
      <c r="Q378" s="3">
        <v>0</v>
      </c>
      <c r="R378" s="3">
        <v>9</v>
      </c>
      <c r="S378" s="3">
        <v>0</v>
      </c>
      <c r="T378" s="3">
        <v>156</v>
      </c>
      <c r="U378" s="3">
        <v>34</v>
      </c>
      <c r="V378" s="3">
        <v>156</v>
      </c>
      <c r="W378" s="3">
        <v>22</v>
      </c>
      <c r="X378" s="3">
        <v>0</v>
      </c>
      <c r="Y378" s="3">
        <v>5</v>
      </c>
      <c r="Z378" s="3">
        <v>0</v>
      </c>
      <c r="AA378" s="3">
        <v>115</v>
      </c>
      <c r="AB378" s="3">
        <v>14</v>
      </c>
      <c r="AC378" s="3">
        <v>90</v>
      </c>
      <c r="AD378" s="3">
        <v>26</v>
      </c>
      <c r="AE378" s="3">
        <v>59</v>
      </c>
      <c r="AF378" s="3">
        <v>43</v>
      </c>
      <c r="AG378" s="3">
        <v>38</v>
      </c>
      <c r="AH378" s="3">
        <v>0.28889999999999999</v>
      </c>
      <c r="AI378" s="3">
        <v>0.65559999999999996</v>
      </c>
      <c r="AJ378" s="3">
        <v>0.65559999999999996</v>
      </c>
      <c r="AK378" s="2" t="s">
        <v>1155</v>
      </c>
    </row>
    <row r="379" spans="1:37" x14ac:dyDescent="0.3">
      <c r="A379" s="2" t="s">
        <v>1145</v>
      </c>
      <c r="B379" s="2" t="s">
        <v>2544</v>
      </c>
      <c r="C379" s="2" t="s">
        <v>800</v>
      </c>
      <c r="D379" s="2" t="s">
        <v>2676</v>
      </c>
      <c r="E379" s="2" t="s">
        <v>1148</v>
      </c>
      <c r="F379" s="2" t="s">
        <v>2677</v>
      </c>
      <c r="G379" s="2" t="s">
        <v>2677</v>
      </c>
      <c r="H379" s="2" t="s">
        <v>1150</v>
      </c>
      <c r="I379" s="2" t="s">
        <v>1151</v>
      </c>
      <c r="J379" s="2" t="s">
        <v>1152</v>
      </c>
      <c r="K379" s="2">
        <v>498312583</v>
      </c>
      <c r="L379" s="2">
        <v>391904673</v>
      </c>
      <c r="M379" s="2" t="s">
        <v>2678</v>
      </c>
      <c r="N379" s="2" t="s">
        <v>2679</v>
      </c>
      <c r="O379" s="3">
        <v>299</v>
      </c>
      <c r="P379" s="3">
        <v>47</v>
      </c>
      <c r="Q379" s="3">
        <v>1</v>
      </c>
      <c r="R379" s="3">
        <v>9</v>
      </c>
      <c r="S379" s="3">
        <v>0</v>
      </c>
      <c r="T379" s="3">
        <v>206</v>
      </c>
      <c r="U379" s="3">
        <v>36</v>
      </c>
      <c r="V379" s="3">
        <v>193</v>
      </c>
      <c r="W379" s="3">
        <v>43</v>
      </c>
      <c r="X379" s="3">
        <v>1</v>
      </c>
      <c r="Y379" s="3">
        <v>2</v>
      </c>
      <c r="Z379" s="3">
        <v>0</v>
      </c>
      <c r="AA379" s="3">
        <v>132</v>
      </c>
      <c r="AB379" s="3">
        <v>15</v>
      </c>
      <c r="AC379" s="3">
        <v>167</v>
      </c>
      <c r="AD379" s="3">
        <v>67</v>
      </c>
      <c r="AE379" s="3">
        <v>98</v>
      </c>
      <c r="AF379" s="3">
        <v>100</v>
      </c>
      <c r="AG379" s="3">
        <v>55</v>
      </c>
      <c r="AH379" s="3">
        <v>0.4012</v>
      </c>
      <c r="AI379" s="3">
        <v>0.58679999999999999</v>
      </c>
      <c r="AJ379" s="3">
        <v>0.58679999999999999</v>
      </c>
      <c r="AK379" s="2" t="s">
        <v>1155</v>
      </c>
    </row>
    <row r="380" spans="1:37" x14ac:dyDescent="0.3">
      <c r="A380" s="2" t="s">
        <v>1145</v>
      </c>
      <c r="B380" s="2" t="s">
        <v>2544</v>
      </c>
      <c r="C380" s="2" t="s">
        <v>807</v>
      </c>
      <c r="D380" s="2" t="s">
        <v>2680</v>
      </c>
      <c r="E380" s="2" t="s">
        <v>1148</v>
      </c>
      <c r="F380" s="2" t="s">
        <v>2681</v>
      </c>
      <c r="G380" s="2" t="s">
        <v>2681</v>
      </c>
      <c r="H380" s="2" t="s">
        <v>1150</v>
      </c>
      <c r="I380" s="2" t="s">
        <v>1151</v>
      </c>
      <c r="J380" s="2" t="s">
        <v>1152</v>
      </c>
      <c r="K380" s="2">
        <v>15509125618</v>
      </c>
      <c r="L380" s="2">
        <v>504753490</v>
      </c>
      <c r="M380" s="2" t="s">
        <v>2682</v>
      </c>
      <c r="N380" s="2" t="s">
        <v>2683</v>
      </c>
      <c r="O380" s="3">
        <v>333</v>
      </c>
      <c r="P380" s="3">
        <v>130</v>
      </c>
      <c r="Q380" s="3">
        <v>7</v>
      </c>
      <c r="R380" s="3">
        <v>16</v>
      </c>
      <c r="S380" s="3">
        <v>2</v>
      </c>
      <c r="T380" s="3">
        <v>133</v>
      </c>
      <c r="U380" s="3">
        <v>45</v>
      </c>
      <c r="V380" s="3">
        <v>218</v>
      </c>
      <c r="W380" s="3">
        <v>95</v>
      </c>
      <c r="X380" s="3">
        <v>0</v>
      </c>
      <c r="Y380" s="3">
        <v>5</v>
      </c>
      <c r="Z380" s="3">
        <v>2</v>
      </c>
      <c r="AA380" s="3">
        <v>95</v>
      </c>
      <c r="AB380" s="3">
        <v>21</v>
      </c>
      <c r="AC380" s="3">
        <v>89</v>
      </c>
      <c r="AD380" s="3">
        <v>57</v>
      </c>
      <c r="AE380" s="3">
        <v>32</v>
      </c>
      <c r="AF380" s="3">
        <v>51</v>
      </c>
      <c r="AG380" s="3">
        <v>30</v>
      </c>
      <c r="AH380" s="3">
        <v>0.64039999999999997</v>
      </c>
      <c r="AI380" s="3">
        <v>0.35959999999999998</v>
      </c>
      <c r="AJ380" s="3">
        <v>2.6404000000000001</v>
      </c>
      <c r="AK380" s="2" t="s">
        <v>1155</v>
      </c>
    </row>
    <row r="381" spans="1:37" x14ac:dyDescent="0.3">
      <c r="A381" s="2" t="s">
        <v>1145</v>
      </c>
      <c r="B381" s="2" t="s">
        <v>2544</v>
      </c>
      <c r="C381" s="2" t="s">
        <v>805</v>
      </c>
      <c r="D381" s="2" t="s">
        <v>2684</v>
      </c>
      <c r="E381" s="2" t="s">
        <v>1148</v>
      </c>
      <c r="F381" s="2" t="s">
        <v>2685</v>
      </c>
      <c r="G381" s="2" t="s">
        <v>2685</v>
      </c>
      <c r="H381" s="2" t="s">
        <v>1150</v>
      </c>
      <c r="I381" s="2" t="s">
        <v>1151</v>
      </c>
      <c r="J381" s="2" t="s">
        <v>1152</v>
      </c>
      <c r="K381" s="2">
        <v>12545319813</v>
      </c>
      <c r="L381" s="2">
        <v>1231880455</v>
      </c>
      <c r="M381" s="2" t="s">
        <v>2686</v>
      </c>
      <c r="N381" s="2" t="s">
        <v>2687</v>
      </c>
      <c r="O381" s="3">
        <v>76</v>
      </c>
      <c r="P381" s="3">
        <v>12</v>
      </c>
      <c r="Q381" s="3">
        <v>1</v>
      </c>
      <c r="R381" s="3">
        <v>0</v>
      </c>
      <c r="S381" s="3">
        <v>0</v>
      </c>
      <c r="T381" s="3">
        <v>58</v>
      </c>
      <c r="U381" s="3">
        <v>5</v>
      </c>
      <c r="V381" s="3">
        <v>55</v>
      </c>
      <c r="W381" s="3">
        <v>12</v>
      </c>
      <c r="X381" s="3">
        <v>1</v>
      </c>
      <c r="Y381" s="3">
        <v>0</v>
      </c>
      <c r="Z381" s="3">
        <v>0</v>
      </c>
      <c r="AA381" s="3">
        <v>40</v>
      </c>
      <c r="AB381" s="3">
        <v>2</v>
      </c>
      <c r="AC381" s="3">
        <v>23</v>
      </c>
      <c r="AD381" s="3">
        <v>8</v>
      </c>
      <c r="AE381" s="3">
        <v>10</v>
      </c>
      <c r="AF381" s="3">
        <v>7</v>
      </c>
      <c r="AG381" s="3">
        <v>13</v>
      </c>
      <c r="AH381" s="3">
        <v>0.3478</v>
      </c>
      <c r="AI381" s="3">
        <v>0.43480000000000002</v>
      </c>
      <c r="AJ381" s="3">
        <v>0.43480000000000002</v>
      </c>
      <c r="AK381" s="2" t="s">
        <v>1155</v>
      </c>
    </row>
    <row r="382" spans="1:37" x14ac:dyDescent="0.3">
      <c r="A382" s="2" t="s">
        <v>1145</v>
      </c>
      <c r="B382" s="2" t="s">
        <v>2544</v>
      </c>
      <c r="C382" s="2" t="s">
        <v>833</v>
      </c>
      <c r="D382" s="2" t="s">
        <v>2688</v>
      </c>
      <c r="E382" s="2" t="s">
        <v>1148</v>
      </c>
      <c r="F382" s="2" t="s">
        <v>2689</v>
      </c>
      <c r="G382" s="2" t="s">
        <v>2689</v>
      </c>
      <c r="H382" s="2" t="s">
        <v>1150</v>
      </c>
      <c r="I382" s="2" t="s">
        <v>1151</v>
      </c>
      <c r="J382" s="2" t="s">
        <v>1152</v>
      </c>
      <c r="K382" s="2">
        <v>15045385119</v>
      </c>
      <c r="L382" s="2">
        <v>8690144042</v>
      </c>
      <c r="M382" s="2" t="s">
        <v>2690</v>
      </c>
      <c r="N382" s="2" t="s">
        <v>2691</v>
      </c>
      <c r="O382" s="3">
        <v>189</v>
      </c>
      <c r="P382" s="3">
        <v>66</v>
      </c>
      <c r="Q382" s="3">
        <v>0</v>
      </c>
      <c r="R382" s="3">
        <v>2</v>
      </c>
      <c r="S382" s="3">
        <v>5</v>
      </c>
      <c r="T382" s="3">
        <v>95</v>
      </c>
      <c r="U382" s="3">
        <v>21</v>
      </c>
      <c r="V382" s="3">
        <v>155</v>
      </c>
      <c r="W382" s="3">
        <v>61</v>
      </c>
      <c r="X382" s="3">
        <v>0</v>
      </c>
      <c r="Y382" s="3">
        <v>1</v>
      </c>
      <c r="Z382" s="3">
        <v>2</v>
      </c>
      <c r="AA382" s="3">
        <v>75</v>
      </c>
      <c r="AB382" s="3">
        <v>16</v>
      </c>
      <c r="AC382" s="3">
        <v>21</v>
      </c>
      <c r="AD382" s="3">
        <v>0</v>
      </c>
      <c r="AE382" s="3">
        <v>20</v>
      </c>
      <c r="AF382" s="3">
        <v>8</v>
      </c>
      <c r="AG382" s="3">
        <v>14</v>
      </c>
      <c r="AH382" s="3">
        <v>0</v>
      </c>
      <c r="AI382" s="3">
        <v>0.95240000000000002</v>
      </c>
      <c r="AJ382" s="3">
        <v>0.95240000000000002</v>
      </c>
      <c r="AK382" s="2" t="s">
        <v>1155</v>
      </c>
    </row>
    <row r="383" spans="1:37" x14ac:dyDescent="0.3">
      <c r="A383" s="2" t="s">
        <v>1145</v>
      </c>
      <c r="B383" s="2" t="s">
        <v>2544</v>
      </c>
      <c r="C383" s="2" t="s">
        <v>826</v>
      </c>
      <c r="D383" s="2" t="s">
        <v>2692</v>
      </c>
      <c r="E383" s="2" t="s">
        <v>1148</v>
      </c>
      <c r="F383" s="2" t="s">
        <v>2693</v>
      </c>
      <c r="G383" s="2" t="s">
        <v>2693</v>
      </c>
      <c r="H383" s="2" t="s">
        <v>1150</v>
      </c>
      <c r="I383" s="2" t="s">
        <v>1151</v>
      </c>
      <c r="J383" s="2" t="s">
        <v>1152</v>
      </c>
      <c r="K383" s="2">
        <v>7966070304</v>
      </c>
      <c r="L383" s="2">
        <v>6846689772</v>
      </c>
      <c r="M383" s="2" t="s">
        <v>2694</v>
      </c>
      <c r="N383" s="2" t="s">
        <v>2695</v>
      </c>
      <c r="O383" s="3">
        <v>362</v>
      </c>
      <c r="P383" s="3">
        <v>52</v>
      </c>
      <c r="Q383" s="3">
        <v>0</v>
      </c>
      <c r="R383" s="3">
        <v>7</v>
      </c>
      <c r="S383" s="3">
        <v>4</v>
      </c>
      <c r="T383" s="3">
        <v>282</v>
      </c>
      <c r="U383" s="3">
        <v>17</v>
      </c>
      <c r="V383" s="3">
        <v>264</v>
      </c>
      <c r="W383" s="3">
        <v>43</v>
      </c>
      <c r="X383" s="3">
        <v>0</v>
      </c>
      <c r="Y383" s="3">
        <v>2</v>
      </c>
      <c r="Z383" s="3">
        <v>4</v>
      </c>
      <c r="AA383" s="3">
        <v>206</v>
      </c>
      <c r="AB383" s="3">
        <v>9</v>
      </c>
      <c r="AC383" s="3">
        <v>26</v>
      </c>
      <c r="AD383" s="3">
        <v>6</v>
      </c>
      <c r="AE383" s="3">
        <v>20</v>
      </c>
      <c r="AF383" s="3">
        <v>12</v>
      </c>
      <c r="AG383" s="3">
        <v>13</v>
      </c>
      <c r="AH383" s="3">
        <v>0.23080000000000001</v>
      </c>
      <c r="AI383" s="3">
        <v>0.76919999999999999</v>
      </c>
      <c r="AJ383" s="3">
        <v>0.76919999999999999</v>
      </c>
      <c r="AK383" s="2" t="s">
        <v>1155</v>
      </c>
    </row>
    <row r="384" spans="1:37" x14ac:dyDescent="0.3">
      <c r="A384" s="2" t="s">
        <v>1145</v>
      </c>
      <c r="B384" s="2" t="s">
        <v>2495</v>
      </c>
      <c r="C384" s="2" t="s">
        <v>167</v>
      </c>
      <c r="D384" s="2" t="s">
        <v>2696</v>
      </c>
      <c r="E384" s="2" t="s">
        <v>1148</v>
      </c>
      <c r="F384" s="2" t="s">
        <v>2697</v>
      </c>
      <c r="G384" s="2" t="s">
        <v>2697</v>
      </c>
      <c r="H384" s="2" t="s">
        <v>1150</v>
      </c>
      <c r="I384" s="2" t="s">
        <v>1151</v>
      </c>
      <c r="J384" s="2" t="s">
        <v>1152</v>
      </c>
      <c r="K384" s="2">
        <v>31051628311</v>
      </c>
      <c r="L384" s="2">
        <v>150257358</v>
      </c>
      <c r="M384" s="2" t="s">
        <v>2698</v>
      </c>
      <c r="N384" s="2" t="s">
        <v>2699</v>
      </c>
      <c r="O384" s="3">
        <v>71</v>
      </c>
      <c r="P384" s="3">
        <v>54</v>
      </c>
      <c r="Q384" s="3">
        <v>1</v>
      </c>
      <c r="R384" s="3">
        <v>0</v>
      </c>
      <c r="S384" s="3">
        <v>0</v>
      </c>
      <c r="T384" s="3">
        <v>12</v>
      </c>
      <c r="U384" s="3">
        <v>4</v>
      </c>
      <c r="V384" s="3">
        <v>60</v>
      </c>
      <c r="W384" s="3">
        <v>45</v>
      </c>
      <c r="X384" s="3">
        <v>1</v>
      </c>
      <c r="Y384" s="3">
        <v>0</v>
      </c>
      <c r="Z384" s="3">
        <v>0</v>
      </c>
      <c r="AA384" s="3">
        <v>11</v>
      </c>
      <c r="AB384" s="3">
        <v>3</v>
      </c>
      <c r="AC384" s="3">
        <v>29</v>
      </c>
      <c r="AD384" s="3">
        <v>18</v>
      </c>
      <c r="AE384" s="3">
        <v>10</v>
      </c>
      <c r="AF384" s="3">
        <v>14</v>
      </c>
      <c r="AG384" s="3">
        <v>14</v>
      </c>
      <c r="AH384" s="3">
        <v>0.62070000000000003</v>
      </c>
      <c r="AI384" s="3">
        <v>0.3448</v>
      </c>
      <c r="AJ384" s="3">
        <v>2.6206999999999998</v>
      </c>
      <c r="AK384" s="2" t="s">
        <v>1155</v>
      </c>
    </row>
    <row r="385" spans="1:37" x14ac:dyDescent="0.3">
      <c r="A385" s="2" t="s">
        <v>1145</v>
      </c>
      <c r="B385" s="2" t="s">
        <v>2495</v>
      </c>
      <c r="C385" s="2" t="s">
        <v>219</v>
      </c>
      <c r="D385" s="2" t="s">
        <v>2700</v>
      </c>
      <c r="E385" s="2" t="s">
        <v>1148</v>
      </c>
      <c r="F385" s="2" t="s">
        <v>2701</v>
      </c>
      <c r="G385" s="2" t="s">
        <v>2701</v>
      </c>
      <c r="H385" s="2" t="s">
        <v>1150</v>
      </c>
      <c r="I385" s="2" t="s">
        <v>1151</v>
      </c>
      <c r="J385" s="2" t="s">
        <v>1152</v>
      </c>
      <c r="K385" s="2">
        <v>3448248262</v>
      </c>
      <c r="L385" s="2">
        <v>80664773</v>
      </c>
      <c r="M385" s="2" t="s">
        <v>2702</v>
      </c>
      <c r="N385" s="2" t="s">
        <v>2703</v>
      </c>
      <c r="O385" s="3">
        <v>676</v>
      </c>
      <c r="P385" s="3">
        <v>431</v>
      </c>
      <c r="Q385" s="3">
        <v>3</v>
      </c>
      <c r="R385" s="3">
        <v>7</v>
      </c>
      <c r="S385" s="3">
        <v>3</v>
      </c>
      <c r="T385" s="3">
        <v>183</v>
      </c>
      <c r="U385" s="3">
        <v>49</v>
      </c>
      <c r="V385" s="3">
        <v>508</v>
      </c>
      <c r="W385" s="3">
        <v>334</v>
      </c>
      <c r="X385" s="3">
        <v>3</v>
      </c>
      <c r="Y385" s="3">
        <v>4</v>
      </c>
      <c r="Z385" s="3">
        <v>2</v>
      </c>
      <c r="AA385" s="3">
        <v>144</v>
      </c>
      <c r="AB385" s="3">
        <v>21</v>
      </c>
      <c r="AC385" s="3">
        <v>447</v>
      </c>
      <c r="AD385" s="3">
        <v>121</v>
      </c>
      <c r="AE385" s="3">
        <v>314</v>
      </c>
      <c r="AF385" s="3">
        <v>160</v>
      </c>
      <c r="AG385" s="3">
        <v>230</v>
      </c>
      <c r="AH385" s="3">
        <v>0.2707</v>
      </c>
      <c r="AI385" s="3">
        <v>0.70250000000000001</v>
      </c>
      <c r="AJ385" s="3">
        <v>0.70250000000000001</v>
      </c>
      <c r="AK385" s="2" t="s">
        <v>1155</v>
      </c>
    </row>
    <row r="386" spans="1:37" x14ac:dyDescent="0.3">
      <c r="A386" s="2" t="s">
        <v>1145</v>
      </c>
      <c r="B386" s="2" t="s">
        <v>2495</v>
      </c>
      <c r="C386" s="2" t="s">
        <v>208</v>
      </c>
      <c r="D386" s="2" t="s">
        <v>2704</v>
      </c>
      <c r="E386" s="2" t="s">
        <v>1148</v>
      </c>
      <c r="F386" s="2" t="s">
        <v>2705</v>
      </c>
      <c r="G386" s="2" t="s">
        <v>2705</v>
      </c>
      <c r="H386" s="2" t="s">
        <v>1150</v>
      </c>
      <c r="I386" s="2" t="s">
        <v>1151</v>
      </c>
      <c r="J386" s="2" t="s">
        <v>1152</v>
      </c>
      <c r="K386" s="2">
        <v>9314170789</v>
      </c>
      <c r="L386" s="2">
        <v>288873285</v>
      </c>
      <c r="M386" s="2" t="s">
        <v>2706</v>
      </c>
      <c r="N386" s="2" t="s">
        <v>2707</v>
      </c>
      <c r="O386" s="3">
        <v>144</v>
      </c>
      <c r="P386" s="3">
        <v>78</v>
      </c>
      <c r="Q386" s="3">
        <v>0</v>
      </c>
      <c r="R386" s="3">
        <v>6</v>
      </c>
      <c r="S386" s="3">
        <v>0</v>
      </c>
      <c r="T386" s="3">
        <v>42</v>
      </c>
      <c r="U386" s="3">
        <v>18</v>
      </c>
      <c r="V386" s="3">
        <v>113</v>
      </c>
      <c r="W386" s="3">
        <v>68</v>
      </c>
      <c r="X386" s="3">
        <v>0</v>
      </c>
      <c r="Y386" s="3">
        <v>1</v>
      </c>
      <c r="Z386" s="3">
        <v>0</v>
      </c>
      <c r="AA386" s="3">
        <v>32</v>
      </c>
      <c r="AB386" s="3">
        <v>12</v>
      </c>
      <c r="AC386" s="3">
        <v>56</v>
      </c>
      <c r="AD386" s="3">
        <v>14</v>
      </c>
      <c r="AE386" s="3">
        <v>40</v>
      </c>
      <c r="AF386" s="3">
        <v>15</v>
      </c>
      <c r="AG386" s="3">
        <v>31</v>
      </c>
      <c r="AH386" s="3">
        <v>0.25</v>
      </c>
      <c r="AI386" s="3">
        <v>0.71430000000000005</v>
      </c>
      <c r="AJ386" s="3">
        <v>0.71430000000000005</v>
      </c>
      <c r="AK386" s="2" t="s">
        <v>1155</v>
      </c>
    </row>
    <row r="387" spans="1:37" x14ac:dyDescent="0.3">
      <c r="A387" s="2" t="s">
        <v>1145</v>
      </c>
      <c r="B387" s="2" t="s">
        <v>2495</v>
      </c>
      <c r="C387" s="2" t="s">
        <v>241</v>
      </c>
      <c r="D387" s="2" t="s">
        <v>2708</v>
      </c>
      <c r="E387" s="2" t="s">
        <v>1148</v>
      </c>
      <c r="F387" s="2" t="s">
        <v>2709</v>
      </c>
      <c r="G387" s="2" t="s">
        <v>2709</v>
      </c>
      <c r="H387" s="2" t="s">
        <v>1150</v>
      </c>
      <c r="I387" s="2" t="s">
        <v>1151</v>
      </c>
      <c r="J387" s="2" t="s">
        <v>1152</v>
      </c>
      <c r="K387" s="2">
        <v>29860200585</v>
      </c>
      <c r="L387" s="2">
        <v>465831662</v>
      </c>
      <c r="M387" s="2" t="s">
        <v>2710</v>
      </c>
      <c r="N387" s="2" t="s">
        <v>2711</v>
      </c>
      <c r="O387" s="3">
        <v>254</v>
      </c>
      <c r="P387" s="3">
        <v>28</v>
      </c>
      <c r="Q387" s="3">
        <v>0</v>
      </c>
      <c r="R387" s="3">
        <v>1</v>
      </c>
      <c r="S387" s="3">
        <v>3</v>
      </c>
      <c r="T387" s="3">
        <v>214</v>
      </c>
      <c r="U387" s="3">
        <v>8</v>
      </c>
      <c r="V387" s="3">
        <v>189</v>
      </c>
      <c r="W387" s="3">
        <v>25</v>
      </c>
      <c r="X387" s="3">
        <v>0</v>
      </c>
      <c r="Y387" s="3">
        <v>1</v>
      </c>
      <c r="Z387" s="3">
        <v>1</v>
      </c>
      <c r="AA387" s="3">
        <v>158</v>
      </c>
      <c r="AB387" s="3">
        <v>4</v>
      </c>
      <c r="AC387" s="3">
        <v>127</v>
      </c>
      <c r="AD387" s="3">
        <v>92</v>
      </c>
      <c r="AE387" s="3">
        <v>31</v>
      </c>
      <c r="AF387" s="3">
        <v>82</v>
      </c>
      <c r="AG387" s="3">
        <v>39</v>
      </c>
      <c r="AH387" s="3">
        <v>0.72440000000000004</v>
      </c>
      <c r="AI387" s="3">
        <v>0.24410000000000001</v>
      </c>
      <c r="AJ387" s="3">
        <v>2.7244000000000002</v>
      </c>
      <c r="AK387" s="2" t="s">
        <v>1155</v>
      </c>
    </row>
    <row r="388" spans="1:37" x14ac:dyDescent="0.3">
      <c r="A388" s="2" t="s">
        <v>1145</v>
      </c>
      <c r="B388" s="2" t="s">
        <v>2495</v>
      </c>
      <c r="C388" s="2" t="s">
        <v>213</v>
      </c>
      <c r="D388" s="2" t="s">
        <v>2712</v>
      </c>
      <c r="E388" s="2" t="s">
        <v>1148</v>
      </c>
      <c r="F388" s="2" t="s">
        <v>2713</v>
      </c>
      <c r="G388" s="2" t="s">
        <v>2713</v>
      </c>
      <c r="H388" s="2" t="s">
        <v>1150</v>
      </c>
      <c r="I388" s="2" t="s">
        <v>1151</v>
      </c>
      <c r="J388" s="2" t="s">
        <v>1152</v>
      </c>
      <c r="K388" s="2">
        <v>36002378575</v>
      </c>
      <c r="L388" s="2">
        <v>409406169</v>
      </c>
      <c r="M388" s="2" t="s">
        <v>2714</v>
      </c>
      <c r="N388" s="2" t="s">
        <v>2715</v>
      </c>
      <c r="O388" s="3">
        <v>370</v>
      </c>
      <c r="P388" s="3">
        <v>156</v>
      </c>
      <c r="Q388" s="3">
        <v>0</v>
      </c>
      <c r="R388" s="3">
        <v>9</v>
      </c>
      <c r="S388" s="3">
        <v>5</v>
      </c>
      <c r="T388" s="3">
        <v>131</v>
      </c>
      <c r="U388" s="3">
        <v>69</v>
      </c>
      <c r="V388" s="3">
        <v>283</v>
      </c>
      <c r="W388" s="3">
        <v>135</v>
      </c>
      <c r="X388" s="3">
        <v>0</v>
      </c>
      <c r="Y388" s="3">
        <v>8</v>
      </c>
      <c r="Z388" s="3">
        <v>3</v>
      </c>
      <c r="AA388" s="3">
        <v>97</v>
      </c>
      <c r="AB388" s="3">
        <v>40</v>
      </c>
      <c r="AC388" s="3">
        <v>172</v>
      </c>
      <c r="AD388" s="3">
        <v>59</v>
      </c>
      <c r="AE388" s="3">
        <v>111</v>
      </c>
      <c r="AF388" s="3">
        <v>66</v>
      </c>
      <c r="AG388" s="3">
        <v>99</v>
      </c>
      <c r="AH388" s="3">
        <v>0.34300000000000003</v>
      </c>
      <c r="AI388" s="3">
        <v>0.64529999999999998</v>
      </c>
      <c r="AJ388" s="3">
        <v>0.64529999999999998</v>
      </c>
      <c r="AK388" s="2" t="s">
        <v>1155</v>
      </c>
    </row>
    <row r="389" spans="1:37" x14ac:dyDescent="0.3">
      <c r="A389" s="2" t="s">
        <v>1145</v>
      </c>
      <c r="B389" s="2" t="s">
        <v>2716</v>
      </c>
      <c r="C389" s="2" t="s">
        <v>294</v>
      </c>
      <c r="D389" s="2" t="s">
        <v>2717</v>
      </c>
      <c r="E389" s="2" t="s">
        <v>1148</v>
      </c>
      <c r="F389" s="2" t="s">
        <v>2718</v>
      </c>
      <c r="G389" s="2" t="s">
        <v>2718</v>
      </c>
      <c r="H389" s="2" t="s">
        <v>1150</v>
      </c>
      <c r="I389" s="2" t="s">
        <v>1151</v>
      </c>
      <c r="J389" s="2" t="s">
        <v>1152</v>
      </c>
      <c r="K389" s="2">
        <v>2597244071</v>
      </c>
      <c r="L389" s="2">
        <v>566400</v>
      </c>
      <c r="M389" s="2" t="s">
        <v>2719</v>
      </c>
      <c r="N389" s="2" t="s">
        <v>2720</v>
      </c>
      <c r="O389" s="3">
        <v>962</v>
      </c>
      <c r="P389" s="3">
        <v>872</v>
      </c>
      <c r="Q389" s="3">
        <v>3</v>
      </c>
      <c r="R389" s="3">
        <v>18</v>
      </c>
      <c r="S389" s="3">
        <v>15</v>
      </c>
      <c r="T389" s="3">
        <v>16</v>
      </c>
      <c r="U389" s="3">
        <v>38</v>
      </c>
      <c r="V389" s="3">
        <v>709</v>
      </c>
      <c r="W389" s="3">
        <v>659</v>
      </c>
      <c r="X389" s="3">
        <v>2</v>
      </c>
      <c r="Y389" s="3">
        <v>11</v>
      </c>
      <c r="Z389" s="3">
        <v>11</v>
      </c>
      <c r="AA389" s="3">
        <v>13</v>
      </c>
      <c r="AB389" s="3">
        <v>13</v>
      </c>
      <c r="AC389" s="3">
        <v>596</v>
      </c>
      <c r="AD389" s="3">
        <v>253</v>
      </c>
      <c r="AE389" s="3">
        <v>331</v>
      </c>
      <c r="AF389" s="3">
        <v>314</v>
      </c>
      <c r="AG389" s="3">
        <v>223</v>
      </c>
      <c r="AH389" s="3">
        <v>0.42449999999999999</v>
      </c>
      <c r="AI389" s="3">
        <v>0.5554</v>
      </c>
      <c r="AJ389" s="3">
        <v>0.5554</v>
      </c>
      <c r="AK389" s="2" t="s">
        <v>1155</v>
      </c>
    </row>
    <row r="390" spans="1:37" x14ac:dyDescent="0.3">
      <c r="A390" s="2" t="s">
        <v>1145</v>
      </c>
      <c r="B390" s="2" t="s">
        <v>2716</v>
      </c>
      <c r="C390" s="2" t="s">
        <v>286</v>
      </c>
      <c r="D390" s="2" t="s">
        <v>2721</v>
      </c>
      <c r="E390" s="2" t="s">
        <v>1148</v>
      </c>
      <c r="F390" s="2" t="s">
        <v>2722</v>
      </c>
      <c r="G390" s="2" t="s">
        <v>2722</v>
      </c>
      <c r="H390" s="2" t="s">
        <v>1150</v>
      </c>
      <c r="I390" s="2" t="s">
        <v>1151</v>
      </c>
      <c r="J390" s="2" t="s">
        <v>1152</v>
      </c>
      <c r="K390" s="2">
        <v>19005125825</v>
      </c>
      <c r="L390" s="2">
        <v>46893623</v>
      </c>
      <c r="M390" s="2" t="s">
        <v>2723</v>
      </c>
      <c r="N390" s="2" t="s">
        <v>2724</v>
      </c>
      <c r="O390" s="3">
        <v>206</v>
      </c>
      <c r="P390" s="3">
        <v>192</v>
      </c>
      <c r="Q390" s="3">
        <v>1</v>
      </c>
      <c r="R390" s="3">
        <v>6</v>
      </c>
      <c r="S390" s="3">
        <v>1</v>
      </c>
      <c r="T390" s="3">
        <v>0</v>
      </c>
      <c r="U390" s="3">
        <v>6</v>
      </c>
      <c r="V390" s="3">
        <v>179</v>
      </c>
      <c r="W390" s="3">
        <v>166</v>
      </c>
      <c r="X390" s="3">
        <v>1</v>
      </c>
      <c r="Y390" s="3">
        <v>6</v>
      </c>
      <c r="Z390" s="3">
        <v>1</v>
      </c>
      <c r="AA390" s="3">
        <v>0</v>
      </c>
      <c r="AB390" s="3">
        <v>5</v>
      </c>
      <c r="AC390" s="3">
        <v>200</v>
      </c>
      <c r="AD390" s="3">
        <v>173</v>
      </c>
      <c r="AE390" s="3">
        <v>27</v>
      </c>
      <c r="AF390" s="3">
        <v>162</v>
      </c>
      <c r="AG390" s="3">
        <v>20</v>
      </c>
      <c r="AH390" s="3">
        <v>0.86499999999999999</v>
      </c>
      <c r="AI390" s="3">
        <v>0.13500000000000001</v>
      </c>
      <c r="AJ390" s="3">
        <v>2.8650000000000002</v>
      </c>
      <c r="AK390" s="2" t="s">
        <v>1155</v>
      </c>
    </row>
    <row r="391" spans="1:37" x14ac:dyDescent="0.3">
      <c r="A391" s="2" t="s">
        <v>1145</v>
      </c>
      <c r="B391" s="2" t="s">
        <v>2716</v>
      </c>
      <c r="C391" s="2" t="s">
        <v>280</v>
      </c>
      <c r="D391" s="2" t="s">
        <v>2725</v>
      </c>
      <c r="E391" s="2" t="s">
        <v>1148</v>
      </c>
      <c r="F391" s="2" t="s">
        <v>2726</v>
      </c>
      <c r="G391" s="2" t="s">
        <v>2726</v>
      </c>
      <c r="H391" s="2" t="s">
        <v>1150</v>
      </c>
      <c r="I391" s="2" t="s">
        <v>1151</v>
      </c>
      <c r="J391" s="2" t="s">
        <v>1152</v>
      </c>
      <c r="K391" s="2">
        <v>3746412138</v>
      </c>
      <c r="L391" s="2">
        <v>888070</v>
      </c>
      <c r="M391" s="2" t="s">
        <v>2727</v>
      </c>
      <c r="N391" s="2" t="s">
        <v>2728</v>
      </c>
      <c r="O391" s="3">
        <v>230</v>
      </c>
      <c r="P391" s="3">
        <v>178</v>
      </c>
      <c r="Q391" s="3">
        <v>1</v>
      </c>
      <c r="R391" s="3">
        <v>3</v>
      </c>
      <c r="S391" s="3">
        <v>0</v>
      </c>
      <c r="T391" s="3">
        <v>34</v>
      </c>
      <c r="U391" s="3">
        <v>14</v>
      </c>
      <c r="V391" s="3">
        <v>182</v>
      </c>
      <c r="W391" s="3">
        <v>142</v>
      </c>
      <c r="X391" s="3">
        <v>1</v>
      </c>
      <c r="Y391" s="3">
        <v>2</v>
      </c>
      <c r="Z391" s="3">
        <v>0</v>
      </c>
      <c r="AA391" s="3">
        <v>29</v>
      </c>
      <c r="AB391" s="3">
        <v>8</v>
      </c>
      <c r="AC391" s="3">
        <v>168</v>
      </c>
      <c r="AD391" s="3">
        <v>76</v>
      </c>
      <c r="AE391" s="3">
        <v>83</v>
      </c>
      <c r="AF391" s="3">
        <v>76</v>
      </c>
      <c r="AG391" s="3">
        <v>82</v>
      </c>
      <c r="AH391" s="3">
        <v>0.45240000000000002</v>
      </c>
      <c r="AI391" s="3">
        <v>0.49399999999999999</v>
      </c>
      <c r="AJ391" s="3">
        <v>0.49399999999999999</v>
      </c>
      <c r="AK391" s="2" t="s">
        <v>1155</v>
      </c>
    </row>
    <row r="392" spans="1:37" x14ac:dyDescent="0.3">
      <c r="A392" s="2" t="s">
        <v>1145</v>
      </c>
      <c r="B392" s="2" t="s">
        <v>2716</v>
      </c>
      <c r="C392" s="2" t="s">
        <v>277</v>
      </c>
      <c r="D392" s="2" t="s">
        <v>2729</v>
      </c>
      <c r="E392" s="2" t="s">
        <v>1148</v>
      </c>
      <c r="F392" s="2" t="s">
        <v>2730</v>
      </c>
      <c r="G392" s="2" t="s">
        <v>2730</v>
      </c>
      <c r="H392" s="2" t="s">
        <v>1150</v>
      </c>
      <c r="I392" s="2" t="s">
        <v>1151</v>
      </c>
      <c r="J392" s="2" t="s">
        <v>1152</v>
      </c>
      <c r="K392" s="2">
        <v>7662127</v>
      </c>
      <c r="L392" s="2">
        <v>1333823</v>
      </c>
      <c r="M392" s="2" t="s">
        <v>2731</v>
      </c>
      <c r="N392" s="2" t="s">
        <v>2732</v>
      </c>
      <c r="O392" s="3">
        <v>211</v>
      </c>
      <c r="P392" s="3">
        <v>184</v>
      </c>
      <c r="Q392" s="3">
        <v>2</v>
      </c>
      <c r="R392" s="3">
        <v>9</v>
      </c>
      <c r="S392" s="3">
        <v>2</v>
      </c>
      <c r="T392" s="3">
        <v>3</v>
      </c>
      <c r="U392" s="3">
        <v>11</v>
      </c>
      <c r="V392" s="3">
        <v>162</v>
      </c>
      <c r="W392" s="3">
        <v>141</v>
      </c>
      <c r="X392" s="3">
        <v>2</v>
      </c>
      <c r="Y392" s="3">
        <v>5</v>
      </c>
      <c r="Z392" s="3">
        <v>2</v>
      </c>
      <c r="AA392" s="3">
        <v>3</v>
      </c>
      <c r="AB392" s="3">
        <v>9</v>
      </c>
      <c r="AC392" s="3">
        <v>157</v>
      </c>
      <c r="AD392" s="3">
        <v>37</v>
      </c>
      <c r="AE392" s="3">
        <v>113</v>
      </c>
      <c r="AF392" s="3">
        <v>74</v>
      </c>
      <c r="AG392" s="3">
        <v>74</v>
      </c>
      <c r="AH392" s="3">
        <v>0.23569999999999999</v>
      </c>
      <c r="AI392" s="3">
        <v>0.71970000000000001</v>
      </c>
      <c r="AJ392" s="3">
        <v>0.71970000000000001</v>
      </c>
      <c r="AK392" s="2" t="s">
        <v>1155</v>
      </c>
    </row>
    <row r="393" spans="1:37" x14ac:dyDescent="0.3">
      <c r="A393" s="2" t="s">
        <v>1145</v>
      </c>
      <c r="B393" s="2" t="s">
        <v>2716</v>
      </c>
      <c r="C393" s="2" t="s">
        <v>284</v>
      </c>
      <c r="D393" s="2" t="s">
        <v>2733</v>
      </c>
      <c r="E393" s="2" t="s">
        <v>1148</v>
      </c>
      <c r="F393" s="2" t="s">
        <v>2734</v>
      </c>
      <c r="G393" s="2" t="s">
        <v>2734</v>
      </c>
      <c r="H393" s="2" t="s">
        <v>1150</v>
      </c>
      <c r="I393" s="2" t="s">
        <v>1151</v>
      </c>
      <c r="J393" s="2" t="s">
        <v>1152</v>
      </c>
      <c r="K393" s="2">
        <v>7670355809</v>
      </c>
      <c r="L393" s="2">
        <v>16386865</v>
      </c>
      <c r="M393" s="2" t="s">
        <v>2735</v>
      </c>
      <c r="N393" s="2" t="s">
        <v>2736</v>
      </c>
      <c r="O393" s="3">
        <v>217</v>
      </c>
      <c r="P393" s="3">
        <v>188</v>
      </c>
      <c r="Q393" s="3">
        <v>3</v>
      </c>
      <c r="R393" s="3">
        <v>6</v>
      </c>
      <c r="S393" s="3">
        <v>2</v>
      </c>
      <c r="T393" s="3">
        <v>11</v>
      </c>
      <c r="U393" s="3">
        <v>7</v>
      </c>
      <c r="V393" s="3">
        <v>183</v>
      </c>
      <c r="W393" s="3">
        <v>158</v>
      </c>
      <c r="X393" s="3">
        <v>3</v>
      </c>
      <c r="Y393" s="3">
        <v>6</v>
      </c>
      <c r="Z393" s="3">
        <v>2</v>
      </c>
      <c r="AA393" s="3">
        <v>7</v>
      </c>
      <c r="AB393" s="3">
        <v>7</v>
      </c>
      <c r="AC393" s="3">
        <v>117</v>
      </c>
      <c r="AD393" s="3">
        <v>30</v>
      </c>
      <c r="AE393" s="3">
        <v>83</v>
      </c>
      <c r="AF393" s="3">
        <v>54</v>
      </c>
      <c r="AG393" s="3">
        <v>58</v>
      </c>
      <c r="AH393" s="3">
        <v>0.25640000000000002</v>
      </c>
      <c r="AI393" s="3">
        <v>0.70940000000000003</v>
      </c>
      <c r="AJ393" s="3">
        <v>0.70940000000000003</v>
      </c>
      <c r="AK393" s="2" t="s">
        <v>1155</v>
      </c>
    </row>
    <row r="394" spans="1:37" x14ac:dyDescent="0.3">
      <c r="A394" s="2" t="s">
        <v>1145</v>
      </c>
      <c r="B394" s="2" t="s">
        <v>2737</v>
      </c>
      <c r="C394" s="2" t="s">
        <v>794</v>
      </c>
      <c r="D394" s="2" t="s">
        <v>2738</v>
      </c>
      <c r="E394" s="2" t="s">
        <v>1148</v>
      </c>
      <c r="F394" s="2" t="s">
        <v>2739</v>
      </c>
      <c r="G394" s="2" t="s">
        <v>2739</v>
      </c>
      <c r="H394" s="2" t="s">
        <v>1150</v>
      </c>
      <c r="I394" s="2" t="s">
        <v>1151</v>
      </c>
      <c r="J394" s="2" t="s">
        <v>1152</v>
      </c>
      <c r="K394" s="2">
        <v>53174967</v>
      </c>
      <c r="L394" s="2">
        <v>15516002</v>
      </c>
      <c r="M394" s="2" t="s">
        <v>2740</v>
      </c>
      <c r="N394" s="2" t="s">
        <v>2741</v>
      </c>
      <c r="O394" s="3">
        <v>218</v>
      </c>
      <c r="P394" s="3">
        <v>23</v>
      </c>
      <c r="Q394" s="3">
        <v>0</v>
      </c>
      <c r="R394" s="3">
        <v>3</v>
      </c>
      <c r="S394" s="3">
        <v>0</v>
      </c>
      <c r="T394" s="3">
        <v>189</v>
      </c>
      <c r="U394" s="3">
        <v>3</v>
      </c>
      <c r="V394" s="3">
        <v>153</v>
      </c>
      <c r="W394" s="3">
        <v>20</v>
      </c>
      <c r="X394" s="3">
        <v>0</v>
      </c>
      <c r="Y394" s="3">
        <v>2</v>
      </c>
      <c r="Z394" s="3">
        <v>0</v>
      </c>
      <c r="AA394" s="3">
        <v>128</v>
      </c>
      <c r="AB394" s="3">
        <v>3</v>
      </c>
      <c r="AC394" s="3">
        <v>102</v>
      </c>
      <c r="AD394" s="3">
        <v>42</v>
      </c>
      <c r="AE394" s="3">
        <v>55</v>
      </c>
      <c r="AF394" s="3">
        <v>59</v>
      </c>
      <c r="AG394" s="3">
        <v>36</v>
      </c>
      <c r="AH394" s="3">
        <v>0.4118</v>
      </c>
      <c r="AI394" s="3">
        <v>0.53920000000000001</v>
      </c>
      <c r="AJ394" s="3">
        <v>0.53920000000000001</v>
      </c>
      <c r="AK394" s="2" t="s">
        <v>1155</v>
      </c>
    </row>
    <row r="395" spans="1:37" x14ac:dyDescent="0.3">
      <c r="A395" s="2" t="s">
        <v>1145</v>
      </c>
      <c r="B395" s="2" t="s">
        <v>2737</v>
      </c>
      <c r="C395" s="2" t="s">
        <v>788</v>
      </c>
      <c r="D395" s="2" t="s">
        <v>2742</v>
      </c>
      <c r="E395" s="2" t="s">
        <v>1148</v>
      </c>
      <c r="F395" s="2" t="s">
        <v>2743</v>
      </c>
      <c r="G395" s="2" t="s">
        <v>2743</v>
      </c>
      <c r="H395" s="2" t="s">
        <v>1150</v>
      </c>
      <c r="I395" s="2" t="s">
        <v>1151</v>
      </c>
      <c r="J395" s="2" t="s">
        <v>1152</v>
      </c>
      <c r="K395" s="2">
        <v>3670952</v>
      </c>
      <c r="L395" s="2">
        <v>3965654</v>
      </c>
      <c r="M395" s="2" t="s">
        <v>2744</v>
      </c>
      <c r="N395" s="2" t="s">
        <v>2745</v>
      </c>
      <c r="O395" s="3">
        <v>2915</v>
      </c>
      <c r="P395" s="3">
        <v>1253</v>
      </c>
      <c r="Q395" s="3">
        <v>16</v>
      </c>
      <c r="R395" s="3">
        <v>243</v>
      </c>
      <c r="S395" s="3">
        <v>875</v>
      </c>
      <c r="T395" s="3">
        <v>349</v>
      </c>
      <c r="U395" s="3">
        <v>179</v>
      </c>
      <c r="V395" s="3">
        <v>2204</v>
      </c>
      <c r="W395" s="3">
        <v>1036</v>
      </c>
      <c r="X395" s="3">
        <v>15</v>
      </c>
      <c r="Y395" s="3">
        <v>153</v>
      </c>
      <c r="Z395" s="3">
        <v>665</v>
      </c>
      <c r="AA395" s="3">
        <v>234</v>
      </c>
      <c r="AB395" s="3">
        <v>101</v>
      </c>
      <c r="AC395" s="3">
        <v>1304</v>
      </c>
      <c r="AD395" s="3">
        <v>448</v>
      </c>
      <c r="AE395" s="3">
        <v>816</v>
      </c>
      <c r="AF395" s="3">
        <v>609</v>
      </c>
      <c r="AG395" s="3">
        <v>550</v>
      </c>
      <c r="AH395" s="3">
        <v>0.34360000000000002</v>
      </c>
      <c r="AI395" s="3">
        <v>0.62580000000000002</v>
      </c>
      <c r="AJ395" s="3">
        <v>0.62580000000000002</v>
      </c>
      <c r="AK395" s="2" t="s">
        <v>1155</v>
      </c>
    </row>
    <row r="396" spans="1:37" x14ac:dyDescent="0.3">
      <c r="A396" s="2" t="s">
        <v>1145</v>
      </c>
      <c r="B396" s="2" t="s">
        <v>2737</v>
      </c>
      <c r="C396" s="2" t="s">
        <v>790</v>
      </c>
      <c r="D396" s="2" t="s">
        <v>2746</v>
      </c>
      <c r="E396" s="2" t="s">
        <v>1148</v>
      </c>
      <c r="F396" s="2" t="s">
        <v>2747</v>
      </c>
      <c r="G396" s="2" t="s">
        <v>2747</v>
      </c>
      <c r="H396" s="2" t="s">
        <v>1150</v>
      </c>
      <c r="I396" s="2" t="s">
        <v>1151</v>
      </c>
      <c r="J396" s="2" t="s">
        <v>1152</v>
      </c>
      <c r="K396" s="2">
        <v>5332076</v>
      </c>
      <c r="L396" s="2">
        <v>76348</v>
      </c>
      <c r="M396" s="2" t="s">
        <v>2748</v>
      </c>
      <c r="N396" s="2" t="s">
        <v>2749</v>
      </c>
      <c r="O396" s="3">
        <v>3215</v>
      </c>
      <c r="P396" s="3">
        <v>1031</v>
      </c>
      <c r="Q396" s="3">
        <v>11</v>
      </c>
      <c r="R396" s="3">
        <v>333</v>
      </c>
      <c r="S396" s="3">
        <v>1450</v>
      </c>
      <c r="T396" s="3">
        <v>243</v>
      </c>
      <c r="U396" s="3">
        <v>147</v>
      </c>
      <c r="V396" s="3">
        <v>2270</v>
      </c>
      <c r="W396" s="3">
        <v>803</v>
      </c>
      <c r="X396" s="3">
        <v>8</v>
      </c>
      <c r="Y396" s="3">
        <v>198</v>
      </c>
      <c r="Z396" s="3">
        <v>1002</v>
      </c>
      <c r="AA396" s="3">
        <v>169</v>
      </c>
      <c r="AB396" s="3">
        <v>90</v>
      </c>
      <c r="AC396" s="3">
        <v>1319</v>
      </c>
      <c r="AD396" s="3">
        <v>469</v>
      </c>
      <c r="AE396" s="3">
        <v>824</v>
      </c>
      <c r="AF396" s="3">
        <v>648</v>
      </c>
      <c r="AG396" s="3">
        <v>527</v>
      </c>
      <c r="AH396" s="3">
        <v>0.35560000000000003</v>
      </c>
      <c r="AI396" s="3">
        <v>0.62470000000000003</v>
      </c>
      <c r="AJ396" s="3">
        <v>0.62470000000000003</v>
      </c>
      <c r="AK396" s="2" t="s">
        <v>1155</v>
      </c>
    </row>
    <row r="397" spans="1:37" x14ac:dyDescent="0.3">
      <c r="A397" s="2" t="s">
        <v>1145</v>
      </c>
      <c r="B397" s="2" t="s">
        <v>2737</v>
      </c>
      <c r="C397" s="2" t="s">
        <v>792</v>
      </c>
      <c r="D397" s="2" t="s">
        <v>2750</v>
      </c>
      <c r="E397" s="2" t="s">
        <v>1148</v>
      </c>
      <c r="F397" s="2" t="s">
        <v>2751</v>
      </c>
      <c r="G397" s="2" t="s">
        <v>2751</v>
      </c>
      <c r="H397" s="2" t="s">
        <v>1150</v>
      </c>
      <c r="I397" s="2" t="s">
        <v>1151</v>
      </c>
      <c r="J397" s="2" t="s">
        <v>1152</v>
      </c>
      <c r="K397" s="2">
        <v>54087359</v>
      </c>
      <c r="L397" s="2">
        <v>239066746</v>
      </c>
      <c r="M397" s="2" t="s">
        <v>2752</v>
      </c>
      <c r="N397" s="2" t="s">
        <v>2753</v>
      </c>
      <c r="O397" s="3">
        <v>4327</v>
      </c>
      <c r="P397" s="3">
        <v>2777</v>
      </c>
      <c r="Q397" s="3">
        <v>23</v>
      </c>
      <c r="R397" s="3">
        <v>257</v>
      </c>
      <c r="S397" s="3">
        <v>342</v>
      </c>
      <c r="T397" s="3">
        <v>543</v>
      </c>
      <c r="U397" s="3">
        <v>385</v>
      </c>
      <c r="V397" s="3">
        <v>3072</v>
      </c>
      <c r="W397" s="3">
        <v>2138</v>
      </c>
      <c r="X397" s="3">
        <v>19</v>
      </c>
      <c r="Y397" s="3">
        <v>139</v>
      </c>
      <c r="Z397" s="3">
        <v>239</v>
      </c>
      <c r="AA397" s="3">
        <v>361</v>
      </c>
      <c r="AB397" s="3">
        <v>176</v>
      </c>
      <c r="AC397" s="3">
        <v>2168</v>
      </c>
      <c r="AD397" s="3">
        <v>703</v>
      </c>
      <c r="AE397" s="3">
        <v>1410</v>
      </c>
      <c r="AF397" s="3">
        <v>1025</v>
      </c>
      <c r="AG397" s="3">
        <v>907</v>
      </c>
      <c r="AH397" s="3">
        <v>0.32429999999999998</v>
      </c>
      <c r="AI397" s="3">
        <v>0.65039999999999998</v>
      </c>
      <c r="AJ397" s="3">
        <v>0.65039999999999998</v>
      </c>
      <c r="AK397" s="2" t="s">
        <v>1155</v>
      </c>
    </row>
    <row r="398" spans="1:37" x14ac:dyDescent="0.3">
      <c r="A398" s="2" t="s">
        <v>1145</v>
      </c>
      <c r="B398" s="2" t="s">
        <v>2737</v>
      </c>
      <c r="C398" s="2" t="s">
        <v>781</v>
      </c>
      <c r="D398" s="2" t="s">
        <v>2754</v>
      </c>
      <c r="E398" s="2" t="s">
        <v>1148</v>
      </c>
      <c r="F398" s="2" t="s">
        <v>2755</v>
      </c>
      <c r="G398" s="2" t="s">
        <v>2755</v>
      </c>
      <c r="H398" s="2" t="s">
        <v>1150</v>
      </c>
      <c r="I398" s="2" t="s">
        <v>1151</v>
      </c>
      <c r="J398" s="2" t="s">
        <v>1152</v>
      </c>
      <c r="K398" s="2">
        <v>334558063</v>
      </c>
      <c r="L398" s="2">
        <v>600316119</v>
      </c>
      <c r="M398" s="2" t="s">
        <v>2756</v>
      </c>
      <c r="N398" s="2" t="s">
        <v>2757</v>
      </c>
      <c r="O398" s="3">
        <v>129</v>
      </c>
      <c r="P398" s="3">
        <v>113</v>
      </c>
      <c r="Q398" s="3">
        <v>1</v>
      </c>
      <c r="R398" s="3">
        <v>3</v>
      </c>
      <c r="S398" s="3">
        <v>1</v>
      </c>
      <c r="T398" s="3">
        <v>6</v>
      </c>
      <c r="U398" s="3">
        <v>5</v>
      </c>
      <c r="V398" s="3">
        <v>108</v>
      </c>
      <c r="W398" s="3">
        <v>96</v>
      </c>
      <c r="X398" s="3">
        <v>0</v>
      </c>
      <c r="Y398" s="3">
        <v>2</v>
      </c>
      <c r="Z398" s="3">
        <v>1</v>
      </c>
      <c r="AA398" s="3">
        <v>5</v>
      </c>
      <c r="AB398" s="3">
        <v>4</v>
      </c>
      <c r="AC398" s="3">
        <v>93</v>
      </c>
      <c r="AD398" s="3">
        <v>31</v>
      </c>
      <c r="AE398" s="3">
        <v>57</v>
      </c>
      <c r="AF398" s="3">
        <v>48</v>
      </c>
      <c r="AG398" s="3">
        <v>32</v>
      </c>
      <c r="AH398" s="3">
        <v>0.33329999999999999</v>
      </c>
      <c r="AI398" s="3">
        <v>0.6129</v>
      </c>
      <c r="AJ398" s="3">
        <v>0.6129</v>
      </c>
      <c r="AK398" s="2" t="s">
        <v>1155</v>
      </c>
    </row>
    <row r="399" spans="1:37" x14ac:dyDescent="0.3">
      <c r="A399" s="2" t="s">
        <v>1145</v>
      </c>
      <c r="B399" s="2" t="s">
        <v>2737</v>
      </c>
      <c r="C399" s="2" t="s">
        <v>786</v>
      </c>
      <c r="D399" s="2" t="s">
        <v>2758</v>
      </c>
      <c r="E399" s="2" t="s">
        <v>1148</v>
      </c>
      <c r="F399" s="2" t="s">
        <v>2759</v>
      </c>
      <c r="G399" s="2" t="s">
        <v>2759</v>
      </c>
      <c r="H399" s="2" t="s">
        <v>1150</v>
      </c>
      <c r="I399" s="2" t="s">
        <v>1151</v>
      </c>
      <c r="J399" s="2" t="s">
        <v>1152</v>
      </c>
      <c r="K399" s="2">
        <v>13195607823</v>
      </c>
      <c r="L399" s="2">
        <v>9226037352</v>
      </c>
      <c r="M399" s="2" t="s">
        <v>2760</v>
      </c>
      <c r="N399" s="2" t="s">
        <v>2761</v>
      </c>
      <c r="O399" s="3">
        <v>240</v>
      </c>
      <c r="P399" s="3">
        <v>66</v>
      </c>
      <c r="Q399" s="3">
        <v>2</v>
      </c>
      <c r="R399" s="3">
        <v>8</v>
      </c>
      <c r="S399" s="3">
        <v>1</v>
      </c>
      <c r="T399" s="3">
        <v>137</v>
      </c>
      <c r="U399" s="3">
        <v>26</v>
      </c>
      <c r="V399" s="3">
        <v>170</v>
      </c>
      <c r="W399" s="3">
        <v>56</v>
      </c>
      <c r="X399" s="3">
        <v>2</v>
      </c>
      <c r="Y399" s="3">
        <v>3</v>
      </c>
      <c r="Z399" s="3">
        <v>1</v>
      </c>
      <c r="AA399" s="3">
        <v>96</v>
      </c>
      <c r="AB399" s="3">
        <v>12</v>
      </c>
      <c r="AC399" s="3">
        <v>58</v>
      </c>
      <c r="AD399" s="3">
        <v>7</v>
      </c>
      <c r="AE399" s="3">
        <v>49</v>
      </c>
      <c r="AF399" s="3">
        <v>29</v>
      </c>
      <c r="AG399" s="3">
        <v>20</v>
      </c>
      <c r="AH399" s="3">
        <v>0.1207</v>
      </c>
      <c r="AI399" s="3">
        <v>0.8448</v>
      </c>
      <c r="AJ399" s="3">
        <v>0.8448</v>
      </c>
      <c r="AK399" s="2" t="s">
        <v>1155</v>
      </c>
    </row>
    <row r="400" spans="1:37" x14ac:dyDescent="0.3">
      <c r="A400" s="2" t="s">
        <v>1145</v>
      </c>
      <c r="B400" s="2" t="s">
        <v>2737</v>
      </c>
      <c r="C400" s="2" t="s">
        <v>798</v>
      </c>
      <c r="D400" s="2" t="s">
        <v>2762</v>
      </c>
      <c r="E400" s="2" t="s">
        <v>1148</v>
      </c>
      <c r="F400" s="2" t="s">
        <v>2763</v>
      </c>
      <c r="G400" s="2" t="s">
        <v>2763</v>
      </c>
      <c r="H400" s="2" t="s">
        <v>1150</v>
      </c>
      <c r="I400" s="2" t="s">
        <v>1151</v>
      </c>
      <c r="J400" s="2" t="s">
        <v>1152</v>
      </c>
      <c r="K400" s="2">
        <v>2615334254</v>
      </c>
      <c r="L400" s="2">
        <v>3708176500</v>
      </c>
      <c r="M400" s="2" t="s">
        <v>2764</v>
      </c>
      <c r="N400" s="2" t="s">
        <v>2765</v>
      </c>
      <c r="O400" s="3">
        <v>326</v>
      </c>
      <c r="P400" s="3">
        <v>182</v>
      </c>
      <c r="Q400" s="3">
        <v>0</v>
      </c>
      <c r="R400" s="3">
        <v>9</v>
      </c>
      <c r="S400" s="3">
        <v>7</v>
      </c>
      <c r="T400" s="3">
        <v>116</v>
      </c>
      <c r="U400" s="3">
        <v>12</v>
      </c>
      <c r="V400" s="3">
        <v>234</v>
      </c>
      <c r="W400" s="3">
        <v>127</v>
      </c>
      <c r="X400" s="3">
        <v>0</v>
      </c>
      <c r="Y400" s="3">
        <v>5</v>
      </c>
      <c r="Z400" s="3">
        <v>6</v>
      </c>
      <c r="AA400" s="3">
        <v>89</v>
      </c>
      <c r="AB400" s="3">
        <v>7</v>
      </c>
      <c r="AC400" s="3">
        <v>121</v>
      </c>
      <c r="AD400" s="3">
        <v>29</v>
      </c>
      <c r="AE400" s="3">
        <v>89</v>
      </c>
      <c r="AF400" s="3">
        <v>59</v>
      </c>
      <c r="AG400" s="3">
        <v>49</v>
      </c>
      <c r="AH400" s="3">
        <v>0.2397</v>
      </c>
      <c r="AI400" s="3">
        <v>0.73550000000000004</v>
      </c>
      <c r="AJ400" s="3">
        <v>0.73550000000000004</v>
      </c>
      <c r="AK400" s="2" t="s">
        <v>1155</v>
      </c>
    </row>
    <row r="401" spans="1:37" x14ac:dyDescent="0.3">
      <c r="A401" s="2" t="s">
        <v>1145</v>
      </c>
      <c r="B401" s="2" t="s">
        <v>2737</v>
      </c>
      <c r="C401" s="2" t="s">
        <v>784</v>
      </c>
      <c r="D401" s="2" t="s">
        <v>2766</v>
      </c>
      <c r="E401" s="2" t="s">
        <v>1148</v>
      </c>
      <c r="F401" s="2" t="s">
        <v>2767</v>
      </c>
      <c r="G401" s="2" t="s">
        <v>2767</v>
      </c>
      <c r="H401" s="2" t="s">
        <v>1150</v>
      </c>
      <c r="I401" s="2" t="s">
        <v>1151</v>
      </c>
      <c r="J401" s="2" t="s">
        <v>1152</v>
      </c>
      <c r="K401" s="2">
        <v>659422850</v>
      </c>
      <c r="L401" s="2">
        <v>203036905</v>
      </c>
      <c r="M401" s="2" t="s">
        <v>2768</v>
      </c>
      <c r="N401" s="2" t="s">
        <v>2769</v>
      </c>
      <c r="O401" s="3">
        <v>2047</v>
      </c>
      <c r="P401" s="3">
        <v>1667</v>
      </c>
      <c r="Q401" s="3">
        <v>32</v>
      </c>
      <c r="R401" s="3">
        <v>137</v>
      </c>
      <c r="S401" s="3">
        <v>29</v>
      </c>
      <c r="T401" s="3">
        <v>45</v>
      </c>
      <c r="U401" s="3">
        <v>137</v>
      </c>
      <c r="V401" s="3">
        <v>1356</v>
      </c>
      <c r="W401" s="3">
        <v>1132</v>
      </c>
      <c r="X401" s="3">
        <v>24</v>
      </c>
      <c r="Y401" s="3">
        <v>74</v>
      </c>
      <c r="Z401" s="3">
        <v>20</v>
      </c>
      <c r="AA401" s="3">
        <v>30</v>
      </c>
      <c r="AB401" s="3">
        <v>76</v>
      </c>
      <c r="AC401" s="3">
        <v>989</v>
      </c>
      <c r="AD401" s="3">
        <v>315</v>
      </c>
      <c r="AE401" s="3">
        <v>647</v>
      </c>
      <c r="AF401" s="3">
        <v>469</v>
      </c>
      <c r="AG401" s="3">
        <v>394</v>
      </c>
      <c r="AH401" s="3">
        <v>0.31850000000000001</v>
      </c>
      <c r="AI401" s="3">
        <v>0.6542</v>
      </c>
      <c r="AJ401" s="3">
        <v>0.6542</v>
      </c>
      <c r="AK401" s="2" t="s">
        <v>1155</v>
      </c>
    </row>
    <row r="402" spans="1:37" x14ac:dyDescent="0.3">
      <c r="A402" s="2" t="s">
        <v>1145</v>
      </c>
      <c r="B402" s="2" t="s">
        <v>2737</v>
      </c>
      <c r="C402" s="2" t="s">
        <v>796</v>
      </c>
      <c r="D402" s="2" t="s">
        <v>2770</v>
      </c>
      <c r="E402" s="2" t="s">
        <v>1148</v>
      </c>
      <c r="F402" s="2" t="s">
        <v>2771</v>
      </c>
      <c r="G402" s="2" t="s">
        <v>2771</v>
      </c>
      <c r="H402" s="2" t="s">
        <v>1150</v>
      </c>
      <c r="I402" s="2" t="s">
        <v>1151</v>
      </c>
      <c r="J402" s="2" t="s">
        <v>1152</v>
      </c>
      <c r="K402" s="2">
        <v>42523345</v>
      </c>
      <c r="L402" s="2">
        <v>176579137</v>
      </c>
      <c r="M402" s="2" t="s">
        <v>2772</v>
      </c>
      <c r="N402" s="2" t="s">
        <v>2773</v>
      </c>
      <c r="O402" s="3">
        <v>175</v>
      </c>
      <c r="P402" s="3">
        <v>25</v>
      </c>
      <c r="Q402" s="3">
        <v>0</v>
      </c>
      <c r="R402" s="3">
        <v>3</v>
      </c>
      <c r="S402" s="3">
        <v>1</v>
      </c>
      <c r="T402" s="3">
        <v>131</v>
      </c>
      <c r="U402" s="3">
        <v>15</v>
      </c>
      <c r="V402" s="3">
        <v>131</v>
      </c>
      <c r="W402" s="3">
        <v>25</v>
      </c>
      <c r="X402" s="3">
        <v>0</v>
      </c>
      <c r="Y402" s="3">
        <v>2</v>
      </c>
      <c r="Z402" s="3">
        <v>1</v>
      </c>
      <c r="AA402" s="3">
        <v>95</v>
      </c>
      <c r="AB402" s="3">
        <v>8</v>
      </c>
      <c r="AC402" s="3">
        <v>90</v>
      </c>
      <c r="AD402" s="3">
        <v>57</v>
      </c>
      <c r="AE402" s="3">
        <v>33</v>
      </c>
      <c r="AF402" s="3">
        <v>48</v>
      </c>
      <c r="AG402" s="3">
        <v>36</v>
      </c>
      <c r="AH402" s="3">
        <v>0.63329999999999997</v>
      </c>
      <c r="AI402" s="3">
        <v>0.36670000000000003</v>
      </c>
      <c r="AJ402" s="3">
        <v>2.6333000000000002</v>
      </c>
      <c r="AK402" s="2" t="s">
        <v>1155</v>
      </c>
    </row>
    <row r="403" spans="1:37" x14ac:dyDescent="0.3">
      <c r="A403" s="2" t="s">
        <v>1145</v>
      </c>
      <c r="B403" s="2" t="s">
        <v>2774</v>
      </c>
      <c r="C403" s="2" t="s">
        <v>955</v>
      </c>
      <c r="D403" s="2" t="s">
        <v>2775</v>
      </c>
      <c r="E403" s="2" t="s">
        <v>1148</v>
      </c>
      <c r="F403" s="2" t="s">
        <v>2776</v>
      </c>
      <c r="G403" s="2" t="s">
        <v>2776</v>
      </c>
      <c r="H403" s="2" t="s">
        <v>1150</v>
      </c>
      <c r="I403" s="2" t="s">
        <v>1151</v>
      </c>
      <c r="J403" s="2" t="s">
        <v>1152</v>
      </c>
      <c r="K403" s="2">
        <v>3994054</v>
      </c>
      <c r="L403" s="2">
        <v>0</v>
      </c>
      <c r="M403" s="2" t="s">
        <v>2777</v>
      </c>
      <c r="N403" s="2" t="s">
        <v>2778</v>
      </c>
      <c r="O403" s="3">
        <v>109</v>
      </c>
      <c r="P403" s="3">
        <v>2</v>
      </c>
      <c r="Q403" s="3">
        <v>0</v>
      </c>
      <c r="R403" s="3">
        <v>0</v>
      </c>
      <c r="S403" s="3">
        <v>0</v>
      </c>
      <c r="T403" s="3">
        <v>106</v>
      </c>
      <c r="U403" s="3">
        <v>1</v>
      </c>
      <c r="V403" s="3">
        <v>68</v>
      </c>
      <c r="W403" s="3">
        <v>2</v>
      </c>
      <c r="X403" s="3">
        <v>0</v>
      </c>
      <c r="Y403" s="3">
        <v>0</v>
      </c>
      <c r="Z403" s="3">
        <v>0</v>
      </c>
      <c r="AA403" s="3">
        <v>65</v>
      </c>
      <c r="AB403" s="3">
        <v>1</v>
      </c>
      <c r="AC403" s="3">
        <v>34</v>
      </c>
      <c r="AD403" s="3">
        <v>10</v>
      </c>
      <c r="AE403" s="3">
        <v>19</v>
      </c>
      <c r="AF403" s="3">
        <v>18</v>
      </c>
      <c r="AG403" s="3">
        <v>12</v>
      </c>
      <c r="AH403" s="3">
        <v>0.29409999999999997</v>
      </c>
      <c r="AI403" s="3">
        <v>0.55879999999999996</v>
      </c>
      <c r="AJ403" s="3">
        <v>0.55879999999999996</v>
      </c>
      <c r="AK403" s="2" t="s">
        <v>1155</v>
      </c>
    </row>
    <row r="404" spans="1:37" x14ac:dyDescent="0.3">
      <c r="A404" s="2" t="s">
        <v>1145</v>
      </c>
      <c r="B404" s="2" t="s">
        <v>2774</v>
      </c>
      <c r="C404" s="2" t="s">
        <v>941</v>
      </c>
      <c r="D404" s="2" t="s">
        <v>2779</v>
      </c>
      <c r="E404" s="2" t="s">
        <v>1148</v>
      </c>
      <c r="F404" s="2" t="s">
        <v>2780</v>
      </c>
      <c r="G404" s="2" t="s">
        <v>2780</v>
      </c>
      <c r="H404" s="2" t="s">
        <v>1150</v>
      </c>
      <c r="I404" s="2" t="s">
        <v>1151</v>
      </c>
      <c r="J404" s="2" t="s">
        <v>1152</v>
      </c>
      <c r="K404" s="2">
        <v>6852239253</v>
      </c>
      <c r="L404" s="2">
        <v>980902022</v>
      </c>
      <c r="M404" s="2" t="s">
        <v>2781</v>
      </c>
      <c r="N404" s="2" t="s">
        <v>2782</v>
      </c>
      <c r="O404" s="3">
        <v>577</v>
      </c>
      <c r="P404" s="3">
        <v>10</v>
      </c>
      <c r="Q404" s="3">
        <v>0</v>
      </c>
      <c r="R404" s="3">
        <v>1</v>
      </c>
      <c r="S404" s="3">
        <v>2</v>
      </c>
      <c r="T404" s="3">
        <v>561</v>
      </c>
      <c r="U404" s="3">
        <v>3</v>
      </c>
      <c r="V404" s="3">
        <v>338</v>
      </c>
      <c r="W404" s="3">
        <v>10</v>
      </c>
      <c r="X404" s="3">
        <v>0</v>
      </c>
      <c r="Y404" s="3">
        <v>1</v>
      </c>
      <c r="Z404" s="3">
        <v>0</v>
      </c>
      <c r="AA404" s="3">
        <v>325</v>
      </c>
      <c r="AB404" s="3">
        <v>2</v>
      </c>
      <c r="AC404" s="3">
        <v>184</v>
      </c>
      <c r="AD404" s="3">
        <v>130</v>
      </c>
      <c r="AE404" s="3">
        <v>48</v>
      </c>
      <c r="AF404" s="3">
        <v>139</v>
      </c>
      <c r="AG404" s="3">
        <v>37</v>
      </c>
      <c r="AH404" s="3">
        <v>0.70650000000000002</v>
      </c>
      <c r="AI404" s="3">
        <v>0.26090000000000002</v>
      </c>
      <c r="AJ404" s="3">
        <v>2.7065000000000001</v>
      </c>
      <c r="AK404" s="2" t="s">
        <v>1155</v>
      </c>
    </row>
    <row r="405" spans="1:37" x14ac:dyDescent="0.3">
      <c r="A405" s="2" t="s">
        <v>1145</v>
      </c>
      <c r="B405" s="2" t="s">
        <v>2774</v>
      </c>
      <c r="C405" s="2" t="s">
        <v>939</v>
      </c>
      <c r="D405" s="2" t="s">
        <v>2783</v>
      </c>
      <c r="E405" s="2" t="s">
        <v>1148</v>
      </c>
      <c r="F405" s="2" t="s">
        <v>2784</v>
      </c>
      <c r="G405" s="2" t="s">
        <v>2784</v>
      </c>
      <c r="H405" s="2" t="s">
        <v>1150</v>
      </c>
      <c r="I405" s="2" t="s">
        <v>1151</v>
      </c>
      <c r="J405" s="2" t="s">
        <v>1152</v>
      </c>
      <c r="K405" s="2">
        <v>218236775</v>
      </c>
      <c r="L405" s="2">
        <v>285383597</v>
      </c>
      <c r="M405" s="2" t="s">
        <v>2785</v>
      </c>
      <c r="N405" s="2" t="s">
        <v>2786</v>
      </c>
      <c r="O405" s="3">
        <v>1093</v>
      </c>
      <c r="P405" s="3">
        <v>21</v>
      </c>
      <c r="Q405" s="3">
        <v>0</v>
      </c>
      <c r="R405" s="3">
        <v>0</v>
      </c>
      <c r="S405" s="3">
        <v>0</v>
      </c>
      <c r="T405" s="3">
        <v>1034</v>
      </c>
      <c r="U405" s="3">
        <v>38</v>
      </c>
      <c r="V405" s="3">
        <v>653</v>
      </c>
      <c r="W405" s="3">
        <v>20</v>
      </c>
      <c r="X405" s="3">
        <v>0</v>
      </c>
      <c r="Y405" s="3">
        <v>0</v>
      </c>
      <c r="Z405" s="3">
        <v>0</v>
      </c>
      <c r="AA405" s="3">
        <v>613</v>
      </c>
      <c r="AB405" s="3">
        <v>20</v>
      </c>
      <c r="AC405" s="3">
        <v>271</v>
      </c>
      <c r="AD405" s="3">
        <v>156</v>
      </c>
      <c r="AE405" s="3">
        <v>105</v>
      </c>
      <c r="AF405" s="3">
        <v>158</v>
      </c>
      <c r="AG405" s="3">
        <v>105</v>
      </c>
      <c r="AH405" s="3">
        <v>0.5756</v>
      </c>
      <c r="AI405" s="3">
        <v>0.38750000000000001</v>
      </c>
      <c r="AJ405" s="3">
        <v>2.5756000000000001</v>
      </c>
      <c r="AK405" s="2" t="s">
        <v>1155</v>
      </c>
    </row>
    <row r="406" spans="1:37" x14ac:dyDescent="0.3">
      <c r="A406" s="2" t="s">
        <v>1145</v>
      </c>
      <c r="B406" s="2" t="s">
        <v>2774</v>
      </c>
      <c r="C406" s="2" t="s">
        <v>927</v>
      </c>
      <c r="D406" s="2" t="s">
        <v>2787</v>
      </c>
      <c r="E406" s="2" t="s">
        <v>1148</v>
      </c>
      <c r="F406" s="2" t="s">
        <v>2788</v>
      </c>
      <c r="G406" s="2" t="s">
        <v>2788</v>
      </c>
      <c r="H406" s="2" t="s">
        <v>1150</v>
      </c>
      <c r="I406" s="2" t="s">
        <v>1151</v>
      </c>
      <c r="J406" s="2" t="s">
        <v>1152</v>
      </c>
      <c r="K406" s="2">
        <v>8718924720</v>
      </c>
      <c r="L406" s="2">
        <v>1752651053</v>
      </c>
      <c r="M406" s="2" t="s">
        <v>2789</v>
      </c>
      <c r="N406" s="2" t="s">
        <v>2790</v>
      </c>
      <c r="O406" s="3">
        <v>938</v>
      </c>
      <c r="P406" s="3">
        <v>22</v>
      </c>
      <c r="Q406" s="3">
        <v>0</v>
      </c>
      <c r="R406" s="3">
        <v>1</v>
      </c>
      <c r="S406" s="3">
        <v>3</v>
      </c>
      <c r="T406" s="3">
        <v>889</v>
      </c>
      <c r="U406" s="3">
        <v>23</v>
      </c>
      <c r="V406" s="3">
        <v>532</v>
      </c>
      <c r="W406" s="3">
        <v>16</v>
      </c>
      <c r="X406" s="3">
        <v>0</v>
      </c>
      <c r="Y406" s="3">
        <v>0</v>
      </c>
      <c r="Z406" s="3">
        <v>1</v>
      </c>
      <c r="AA406" s="3">
        <v>506</v>
      </c>
      <c r="AB406" s="3">
        <v>9</v>
      </c>
      <c r="AC406" s="3">
        <v>215</v>
      </c>
      <c r="AD406" s="3">
        <v>149</v>
      </c>
      <c r="AE406" s="3">
        <v>64</v>
      </c>
      <c r="AF406" s="3">
        <v>157</v>
      </c>
      <c r="AG406" s="3">
        <v>51</v>
      </c>
      <c r="AH406" s="3">
        <v>0.69299999999999995</v>
      </c>
      <c r="AI406" s="3">
        <v>0.29770000000000002</v>
      </c>
      <c r="AJ406" s="3">
        <v>2.6930000000000001</v>
      </c>
      <c r="AK406" s="2" t="s">
        <v>1155</v>
      </c>
    </row>
    <row r="407" spans="1:37" x14ac:dyDescent="0.3">
      <c r="A407" s="2" t="s">
        <v>1145</v>
      </c>
      <c r="B407" s="2" t="s">
        <v>2774</v>
      </c>
      <c r="C407" s="2" t="s">
        <v>959</v>
      </c>
      <c r="D407" s="2" t="s">
        <v>2791</v>
      </c>
      <c r="E407" s="2" t="s">
        <v>1148</v>
      </c>
      <c r="F407" s="2" t="s">
        <v>2792</v>
      </c>
      <c r="G407" s="2" t="s">
        <v>2792</v>
      </c>
      <c r="H407" s="2" t="s">
        <v>1150</v>
      </c>
      <c r="I407" s="2" t="s">
        <v>1151</v>
      </c>
      <c r="J407" s="2" t="s">
        <v>1152</v>
      </c>
      <c r="K407" s="2">
        <v>3782429433</v>
      </c>
      <c r="L407" s="2">
        <v>1178247268</v>
      </c>
      <c r="M407" s="2" t="s">
        <v>2793</v>
      </c>
      <c r="N407" s="2" t="s">
        <v>2794</v>
      </c>
      <c r="O407" s="3">
        <v>480</v>
      </c>
      <c r="P407" s="3">
        <v>5</v>
      </c>
      <c r="Q407" s="3">
        <v>1</v>
      </c>
      <c r="R407" s="3">
        <v>0</v>
      </c>
      <c r="S407" s="3">
        <v>0</v>
      </c>
      <c r="T407" s="3">
        <v>473</v>
      </c>
      <c r="U407" s="3">
        <v>1</v>
      </c>
      <c r="V407" s="3">
        <v>237</v>
      </c>
      <c r="W407" s="3">
        <v>5</v>
      </c>
      <c r="X407" s="3">
        <v>1</v>
      </c>
      <c r="Y407" s="3">
        <v>0</v>
      </c>
      <c r="Z407" s="3">
        <v>0</v>
      </c>
      <c r="AA407" s="3">
        <v>230</v>
      </c>
      <c r="AB407" s="3">
        <v>1</v>
      </c>
      <c r="AC407" s="3">
        <v>121</v>
      </c>
      <c r="AD407" s="3">
        <v>73</v>
      </c>
      <c r="AE407" s="3">
        <v>47</v>
      </c>
      <c r="AF407" s="3">
        <v>63</v>
      </c>
      <c r="AG407" s="3">
        <v>48</v>
      </c>
      <c r="AH407" s="3">
        <v>0.60329999999999995</v>
      </c>
      <c r="AI407" s="3">
        <v>0.38840000000000002</v>
      </c>
      <c r="AJ407" s="3">
        <v>2.6032999999999999</v>
      </c>
      <c r="AK407" s="2" t="s">
        <v>1155</v>
      </c>
    </row>
    <row r="408" spans="1:37" x14ac:dyDescent="0.3">
      <c r="A408" s="2" t="s">
        <v>1145</v>
      </c>
      <c r="B408" s="2" t="s">
        <v>2774</v>
      </c>
      <c r="C408" s="2" t="s">
        <v>951</v>
      </c>
      <c r="D408" s="2" t="s">
        <v>2795</v>
      </c>
      <c r="E408" s="2" t="s">
        <v>1148</v>
      </c>
      <c r="F408" s="2" t="s">
        <v>2796</v>
      </c>
      <c r="G408" s="2" t="s">
        <v>2796</v>
      </c>
      <c r="H408" s="2" t="s">
        <v>1150</v>
      </c>
      <c r="I408" s="2" t="s">
        <v>1151</v>
      </c>
      <c r="J408" s="2" t="s">
        <v>1152</v>
      </c>
      <c r="K408" s="2">
        <v>638181242</v>
      </c>
      <c r="L408" s="2">
        <v>334821078</v>
      </c>
      <c r="M408" s="2" t="s">
        <v>2797</v>
      </c>
      <c r="N408" s="2" t="s">
        <v>2798</v>
      </c>
      <c r="O408" s="3">
        <v>189</v>
      </c>
      <c r="P408" s="3">
        <v>13</v>
      </c>
      <c r="Q408" s="3">
        <v>0</v>
      </c>
      <c r="R408" s="3">
        <v>0</v>
      </c>
      <c r="S408" s="3">
        <v>2</v>
      </c>
      <c r="T408" s="3">
        <v>171</v>
      </c>
      <c r="U408" s="3">
        <v>3</v>
      </c>
      <c r="V408" s="3">
        <v>110</v>
      </c>
      <c r="W408" s="3">
        <v>12</v>
      </c>
      <c r="X408" s="3">
        <v>0</v>
      </c>
      <c r="Y408" s="3">
        <v>0</v>
      </c>
      <c r="Z408" s="3">
        <v>2</v>
      </c>
      <c r="AA408" s="3">
        <v>96</v>
      </c>
      <c r="AB408" s="3">
        <v>0</v>
      </c>
      <c r="AC408" s="3">
        <v>47</v>
      </c>
      <c r="AD408" s="3">
        <v>25</v>
      </c>
      <c r="AE408" s="3">
        <v>13</v>
      </c>
      <c r="AF408" s="3">
        <v>27</v>
      </c>
      <c r="AG408" s="3">
        <v>14</v>
      </c>
      <c r="AH408" s="3">
        <v>0.53190000000000004</v>
      </c>
      <c r="AI408" s="3">
        <v>0.27660000000000001</v>
      </c>
      <c r="AJ408" s="3">
        <v>2.5318999999999998</v>
      </c>
      <c r="AK408" s="2" t="s">
        <v>1155</v>
      </c>
    </row>
    <row r="409" spans="1:37" x14ac:dyDescent="0.3">
      <c r="A409" s="2" t="s">
        <v>1145</v>
      </c>
      <c r="B409" s="2" t="s">
        <v>2774</v>
      </c>
      <c r="C409" s="2" t="s">
        <v>922</v>
      </c>
      <c r="D409" s="2" t="s">
        <v>2799</v>
      </c>
      <c r="E409" s="2" t="s">
        <v>1148</v>
      </c>
      <c r="F409" s="2" t="s">
        <v>2800</v>
      </c>
      <c r="G409" s="2" t="s">
        <v>2800</v>
      </c>
      <c r="H409" s="2" t="s">
        <v>1150</v>
      </c>
      <c r="I409" s="2" t="s">
        <v>1151</v>
      </c>
      <c r="J409" s="2" t="s">
        <v>1152</v>
      </c>
      <c r="K409" s="2">
        <v>1872828665</v>
      </c>
      <c r="L409" s="2">
        <v>519017828</v>
      </c>
      <c r="M409" s="2" t="s">
        <v>2801</v>
      </c>
      <c r="N409" s="2" t="s">
        <v>2802</v>
      </c>
      <c r="O409" s="3">
        <v>677</v>
      </c>
      <c r="P409" s="3">
        <v>14</v>
      </c>
      <c r="Q409" s="3">
        <v>0</v>
      </c>
      <c r="R409" s="3">
        <v>0</v>
      </c>
      <c r="S409" s="3">
        <v>3</v>
      </c>
      <c r="T409" s="3">
        <v>643</v>
      </c>
      <c r="U409" s="3">
        <v>17</v>
      </c>
      <c r="V409" s="3">
        <v>378</v>
      </c>
      <c r="W409" s="3">
        <v>11</v>
      </c>
      <c r="X409" s="3">
        <v>0</v>
      </c>
      <c r="Y409" s="3">
        <v>0</v>
      </c>
      <c r="Z409" s="3">
        <v>3</v>
      </c>
      <c r="AA409" s="3">
        <v>358</v>
      </c>
      <c r="AB409" s="3">
        <v>6</v>
      </c>
      <c r="AC409" s="3">
        <v>176</v>
      </c>
      <c r="AD409" s="3">
        <v>97</v>
      </c>
      <c r="AE409" s="3">
        <v>69</v>
      </c>
      <c r="AF409" s="3">
        <v>117</v>
      </c>
      <c r="AG409" s="3">
        <v>54</v>
      </c>
      <c r="AH409" s="3">
        <v>0.55110000000000003</v>
      </c>
      <c r="AI409" s="3">
        <v>0.39200000000000002</v>
      </c>
      <c r="AJ409" s="3">
        <v>2.5510999999999999</v>
      </c>
      <c r="AK409" s="2" t="s">
        <v>1155</v>
      </c>
    </row>
    <row r="410" spans="1:37" x14ac:dyDescent="0.3">
      <c r="A410" s="2" t="s">
        <v>1145</v>
      </c>
      <c r="B410" s="2" t="s">
        <v>2774</v>
      </c>
      <c r="C410" s="2" t="s">
        <v>933</v>
      </c>
      <c r="D410" s="2" t="s">
        <v>2803</v>
      </c>
      <c r="E410" s="2" t="s">
        <v>1148</v>
      </c>
      <c r="F410" s="2" t="s">
        <v>2804</v>
      </c>
      <c r="G410" s="2" t="s">
        <v>2804</v>
      </c>
      <c r="H410" s="2" t="s">
        <v>1150</v>
      </c>
      <c r="I410" s="2" t="s">
        <v>1151</v>
      </c>
      <c r="J410" s="2" t="s">
        <v>1152</v>
      </c>
      <c r="K410" s="2">
        <v>1143755191</v>
      </c>
      <c r="L410" s="2">
        <v>654519943</v>
      </c>
      <c r="M410" s="2" t="s">
        <v>2805</v>
      </c>
      <c r="N410" s="2" t="s">
        <v>2806</v>
      </c>
      <c r="O410" s="3">
        <v>762</v>
      </c>
      <c r="P410" s="3">
        <v>24</v>
      </c>
      <c r="Q410" s="3">
        <v>0</v>
      </c>
      <c r="R410" s="3">
        <v>1</v>
      </c>
      <c r="S410" s="3">
        <v>0</v>
      </c>
      <c r="T410" s="3">
        <v>734</v>
      </c>
      <c r="U410" s="3">
        <v>3</v>
      </c>
      <c r="V410" s="3">
        <v>478</v>
      </c>
      <c r="W410" s="3">
        <v>21</v>
      </c>
      <c r="X410" s="3">
        <v>0</v>
      </c>
      <c r="Y410" s="3">
        <v>1</v>
      </c>
      <c r="Z410" s="3">
        <v>0</v>
      </c>
      <c r="AA410" s="3">
        <v>454</v>
      </c>
      <c r="AB410" s="3">
        <v>2</v>
      </c>
      <c r="AC410" s="3">
        <v>267</v>
      </c>
      <c r="AD410" s="3">
        <v>153</v>
      </c>
      <c r="AE410" s="3">
        <v>104</v>
      </c>
      <c r="AF410" s="3">
        <v>166</v>
      </c>
      <c r="AG410" s="3">
        <v>94</v>
      </c>
      <c r="AH410" s="3">
        <v>0.57299999999999995</v>
      </c>
      <c r="AI410" s="3">
        <v>0.38950000000000001</v>
      </c>
      <c r="AJ410" s="3">
        <v>2.573</v>
      </c>
      <c r="AK410" s="2" t="s">
        <v>1155</v>
      </c>
    </row>
    <row r="411" spans="1:37" x14ac:dyDescent="0.3">
      <c r="A411" s="2" t="s">
        <v>1145</v>
      </c>
      <c r="B411" s="2" t="s">
        <v>2774</v>
      </c>
      <c r="C411" s="2" t="s">
        <v>953</v>
      </c>
      <c r="D411" s="2" t="s">
        <v>2807</v>
      </c>
      <c r="E411" s="2" t="s">
        <v>1148</v>
      </c>
      <c r="F411" s="2" t="s">
        <v>2808</v>
      </c>
      <c r="G411" s="2" t="s">
        <v>2808</v>
      </c>
      <c r="H411" s="2" t="s">
        <v>1150</v>
      </c>
      <c r="I411" s="2" t="s">
        <v>1151</v>
      </c>
      <c r="J411" s="2" t="s">
        <v>1152</v>
      </c>
      <c r="K411" s="2">
        <v>4382286</v>
      </c>
      <c r="L411" s="2">
        <v>5699707</v>
      </c>
      <c r="M411" s="2" t="s">
        <v>2809</v>
      </c>
      <c r="N411" s="2" t="s">
        <v>2810</v>
      </c>
      <c r="O411" s="3">
        <v>568</v>
      </c>
      <c r="P411" s="3">
        <v>10</v>
      </c>
      <c r="Q411" s="3">
        <v>0</v>
      </c>
      <c r="R411" s="3">
        <v>0</v>
      </c>
      <c r="S411" s="3">
        <v>0</v>
      </c>
      <c r="T411" s="3">
        <v>557</v>
      </c>
      <c r="U411" s="3">
        <v>1</v>
      </c>
      <c r="V411" s="3">
        <v>333</v>
      </c>
      <c r="W411" s="3">
        <v>8</v>
      </c>
      <c r="X411" s="3">
        <v>0</v>
      </c>
      <c r="Y411" s="3">
        <v>0</v>
      </c>
      <c r="Z411" s="3">
        <v>0</v>
      </c>
      <c r="AA411" s="3">
        <v>324</v>
      </c>
      <c r="AB411" s="3">
        <v>1</v>
      </c>
      <c r="AC411" s="3">
        <v>208</v>
      </c>
      <c r="AD411" s="3">
        <v>90</v>
      </c>
      <c r="AE411" s="3">
        <v>111</v>
      </c>
      <c r="AF411" s="3">
        <v>127</v>
      </c>
      <c r="AG411" s="3">
        <v>75</v>
      </c>
      <c r="AH411" s="3">
        <v>0.43269999999999997</v>
      </c>
      <c r="AI411" s="3">
        <v>0.53369999999999995</v>
      </c>
      <c r="AJ411" s="3">
        <v>0.53369999999999995</v>
      </c>
      <c r="AK411" s="2" t="s">
        <v>1155</v>
      </c>
    </row>
    <row r="412" spans="1:37" x14ac:dyDescent="0.3">
      <c r="A412" s="2" t="s">
        <v>1145</v>
      </c>
      <c r="B412" s="2" t="s">
        <v>2774</v>
      </c>
      <c r="C412" s="2" t="s">
        <v>945</v>
      </c>
      <c r="D412" s="2" t="s">
        <v>2811</v>
      </c>
      <c r="E412" s="2" t="s">
        <v>1148</v>
      </c>
      <c r="F412" s="2" t="s">
        <v>2812</v>
      </c>
      <c r="G412" s="2" t="s">
        <v>2812</v>
      </c>
      <c r="H412" s="2" t="s">
        <v>1150</v>
      </c>
      <c r="I412" s="2" t="s">
        <v>1151</v>
      </c>
      <c r="J412" s="2" t="s">
        <v>1152</v>
      </c>
      <c r="K412" s="2">
        <v>4158341235</v>
      </c>
      <c r="L412" s="2">
        <v>324646514</v>
      </c>
      <c r="M412" s="2" t="s">
        <v>2813</v>
      </c>
      <c r="N412" s="2" t="s">
        <v>2814</v>
      </c>
      <c r="O412" s="3">
        <v>813</v>
      </c>
      <c r="P412" s="3">
        <v>34</v>
      </c>
      <c r="Q412" s="3">
        <v>0</v>
      </c>
      <c r="R412" s="3">
        <v>3</v>
      </c>
      <c r="S412" s="3">
        <v>6</v>
      </c>
      <c r="T412" s="3">
        <v>745</v>
      </c>
      <c r="U412" s="3">
        <v>25</v>
      </c>
      <c r="V412" s="3">
        <v>492</v>
      </c>
      <c r="W412" s="3">
        <v>28</v>
      </c>
      <c r="X412" s="3">
        <v>0</v>
      </c>
      <c r="Y412" s="3">
        <v>1</v>
      </c>
      <c r="Z412" s="3">
        <v>5</v>
      </c>
      <c r="AA412" s="3">
        <v>444</v>
      </c>
      <c r="AB412" s="3">
        <v>14</v>
      </c>
      <c r="AC412" s="3">
        <v>279</v>
      </c>
      <c r="AD412" s="3">
        <v>105</v>
      </c>
      <c r="AE412" s="3">
        <v>167</v>
      </c>
      <c r="AF412" s="3">
        <v>161</v>
      </c>
      <c r="AG412" s="3">
        <v>115</v>
      </c>
      <c r="AH412" s="3">
        <v>0.37630000000000002</v>
      </c>
      <c r="AI412" s="3">
        <v>0.59860000000000002</v>
      </c>
      <c r="AJ412" s="3">
        <v>0.59860000000000002</v>
      </c>
      <c r="AK412" s="2" t="s">
        <v>1155</v>
      </c>
    </row>
    <row r="413" spans="1:37" x14ac:dyDescent="0.3">
      <c r="A413" s="2" t="s">
        <v>1145</v>
      </c>
      <c r="B413" s="2" t="s">
        <v>2774</v>
      </c>
      <c r="C413" s="2" t="s">
        <v>158</v>
      </c>
      <c r="D413" s="2" t="s">
        <v>2815</v>
      </c>
      <c r="E413" s="2" t="s">
        <v>1148</v>
      </c>
      <c r="F413" s="2" t="s">
        <v>2816</v>
      </c>
      <c r="G413" s="2" t="s">
        <v>2816</v>
      </c>
      <c r="H413" s="2" t="s">
        <v>1150</v>
      </c>
      <c r="I413" s="2" t="s">
        <v>1151</v>
      </c>
      <c r="J413" s="2" t="s">
        <v>1152</v>
      </c>
      <c r="K413" s="2">
        <v>493730657</v>
      </c>
      <c r="L413" s="2">
        <v>23519302</v>
      </c>
      <c r="M413" s="2" t="s">
        <v>2817</v>
      </c>
      <c r="N413" s="2" t="s">
        <v>2818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9</v>
      </c>
      <c r="AK413" s="2" t="s">
        <v>1155</v>
      </c>
    </row>
    <row r="414" spans="1:37" x14ac:dyDescent="0.3">
      <c r="A414" s="2" t="s">
        <v>1145</v>
      </c>
      <c r="B414" s="2" t="s">
        <v>2774</v>
      </c>
      <c r="C414" s="2" t="s">
        <v>229</v>
      </c>
      <c r="D414" s="2" t="s">
        <v>2819</v>
      </c>
      <c r="E414" s="2" t="s">
        <v>1148</v>
      </c>
      <c r="F414" s="2" t="s">
        <v>2820</v>
      </c>
      <c r="G414" s="2" t="s">
        <v>2820</v>
      </c>
      <c r="H414" s="2" t="s">
        <v>1150</v>
      </c>
      <c r="I414" s="2" t="s">
        <v>1151</v>
      </c>
      <c r="J414" s="2" t="s">
        <v>1152</v>
      </c>
      <c r="K414" s="2">
        <v>2108630443</v>
      </c>
      <c r="L414" s="2">
        <v>235089765</v>
      </c>
      <c r="M414" s="2" t="s">
        <v>2821</v>
      </c>
      <c r="N414" s="2" t="s">
        <v>2822</v>
      </c>
      <c r="O414" s="3">
        <v>329</v>
      </c>
      <c r="P414" s="3">
        <v>15</v>
      </c>
      <c r="Q414" s="3">
        <v>0</v>
      </c>
      <c r="R414" s="3">
        <v>0</v>
      </c>
      <c r="S414" s="3">
        <v>0</v>
      </c>
      <c r="T414" s="3">
        <v>310</v>
      </c>
      <c r="U414" s="3">
        <v>4</v>
      </c>
      <c r="V414" s="3">
        <v>196</v>
      </c>
      <c r="W414" s="3">
        <v>12</v>
      </c>
      <c r="X414" s="3">
        <v>0</v>
      </c>
      <c r="Y414" s="3">
        <v>0</v>
      </c>
      <c r="Z414" s="3">
        <v>0</v>
      </c>
      <c r="AA414" s="3">
        <v>181</v>
      </c>
      <c r="AB414" s="3">
        <v>3</v>
      </c>
      <c r="AC414" s="3">
        <v>137</v>
      </c>
      <c r="AD414" s="3">
        <v>84</v>
      </c>
      <c r="AE414" s="3">
        <v>47</v>
      </c>
      <c r="AF414" s="3">
        <v>74</v>
      </c>
      <c r="AG414" s="3">
        <v>55</v>
      </c>
      <c r="AH414" s="3">
        <v>0.61309999999999998</v>
      </c>
      <c r="AI414" s="3">
        <v>0.34310000000000002</v>
      </c>
      <c r="AJ414" s="3">
        <v>2.6131000000000002</v>
      </c>
      <c r="AK414" s="2" t="s">
        <v>1155</v>
      </c>
    </row>
    <row r="415" spans="1:37" x14ac:dyDescent="0.3">
      <c r="A415" s="2" t="s">
        <v>1145</v>
      </c>
      <c r="B415" s="2" t="s">
        <v>2774</v>
      </c>
      <c r="C415" s="2" t="s">
        <v>210</v>
      </c>
      <c r="D415" s="2" t="s">
        <v>2823</v>
      </c>
      <c r="E415" s="2" t="s">
        <v>1148</v>
      </c>
      <c r="F415" s="2" t="s">
        <v>2824</v>
      </c>
      <c r="G415" s="2" t="s">
        <v>2824</v>
      </c>
      <c r="H415" s="2" t="s">
        <v>1150</v>
      </c>
      <c r="I415" s="2" t="s">
        <v>1151</v>
      </c>
      <c r="J415" s="2" t="s">
        <v>1152</v>
      </c>
      <c r="K415" s="2">
        <v>8146221315</v>
      </c>
      <c r="L415" s="2">
        <v>276872693</v>
      </c>
      <c r="M415" s="2" t="s">
        <v>2825</v>
      </c>
      <c r="N415" s="2" t="s">
        <v>2826</v>
      </c>
      <c r="O415" s="3">
        <v>417</v>
      </c>
      <c r="P415" s="3">
        <v>10</v>
      </c>
      <c r="Q415" s="3">
        <v>0</v>
      </c>
      <c r="R415" s="3">
        <v>1</v>
      </c>
      <c r="S415" s="3">
        <v>1</v>
      </c>
      <c r="T415" s="3">
        <v>395</v>
      </c>
      <c r="U415" s="3">
        <v>10</v>
      </c>
      <c r="V415" s="3">
        <v>231</v>
      </c>
      <c r="W415" s="3">
        <v>6</v>
      </c>
      <c r="X415" s="3">
        <v>0</v>
      </c>
      <c r="Y415" s="3">
        <v>1</v>
      </c>
      <c r="Z415" s="3">
        <v>1</v>
      </c>
      <c r="AA415" s="3">
        <v>218</v>
      </c>
      <c r="AB415" s="3">
        <v>5</v>
      </c>
      <c r="AC415" s="3">
        <v>134</v>
      </c>
      <c r="AD415" s="3">
        <v>75</v>
      </c>
      <c r="AE415" s="3">
        <v>50</v>
      </c>
      <c r="AF415" s="3">
        <v>104</v>
      </c>
      <c r="AG415" s="3">
        <v>22</v>
      </c>
      <c r="AH415" s="3">
        <v>0.55969999999999998</v>
      </c>
      <c r="AI415" s="3">
        <v>0.37309999999999999</v>
      </c>
      <c r="AJ415" s="3">
        <v>2.5596999999999999</v>
      </c>
      <c r="AK415" s="2" t="s">
        <v>1155</v>
      </c>
    </row>
    <row r="416" spans="1:37" x14ac:dyDescent="0.3">
      <c r="A416" s="2" t="s">
        <v>1145</v>
      </c>
      <c r="B416" s="2" t="s">
        <v>2774</v>
      </c>
      <c r="C416" s="2" t="s">
        <v>963</v>
      </c>
      <c r="D416" s="2" t="s">
        <v>2827</v>
      </c>
      <c r="E416" s="2" t="s">
        <v>1148</v>
      </c>
      <c r="F416" s="2" t="s">
        <v>2828</v>
      </c>
      <c r="G416" s="2" t="s">
        <v>2828</v>
      </c>
      <c r="H416" s="2" t="s">
        <v>1150</v>
      </c>
      <c r="I416" s="2" t="s">
        <v>1151</v>
      </c>
      <c r="J416" s="2" t="s">
        <v>1152</v>
      </c>
      <c r="K416" s="2">
        <v>6098406890</v>
      </c>
      <c r="L416" s="2">
        <v>140636628</v>
      </c>
      <c r="M416" s="2" t="s">
        <v>2829</v>
      </c>
      <c r="N416" s="2" t="s">
        <v>2830</v>
      </c>
      <c r="O416" s="3">
        <v>507</v>
      </c>
      <c r="P416" s="3">
        <v>19</v>
      </c>
      <c r="Q416" s="3">
        <v>0</v>
      </c>
      <c r="R416" s="3">
        <v>0</v>
      </c>
      <c r="S416" s="3">
        <v>0</v>
      </c>
      <c r="T416" s="3">
        <v>464</v>
      </c>
      <c r="U416" s="3">
        <v>24</v>
      </c>
      <c r="V416" s="3">
        <v>312</v>
      </c>
      <c r="W416" s="3">
        <v>19</v>
      </c>
      <c r="X416" s="3">
        <v>0</v>
      </c>
      <c r="Y416" s="3">
        <v>0</v>
      </c>
      <c r="Z416" s="3">
        <v>0</v>
      </c>
      <c r="AA416" s="3">
        <v>286</v>
      </c>
      <c r="AB416" s="3">
        <v>7</v>
      </c>
      <c r="AC416" s="3">
        <v>190</v>
      </c>
      <c r="AD416" s="3">
        <v>124</v>
      </c>
      <c r="AE416" s="3">
        <v>62</v>
      </c>
      <c r="AF416" s="3">
        <v>143</v>
      </c>
      <c r="AG416" s="3">
        <v>41</v>
      </c>
      <c r="AH416" s="3">
        <v>0.65259999999999996</v>
      </c>
      <c r="AI416" s="3">
        <v>0.32629999999999998</v>
      </c>
      <c r="AJ416" s="3">
        <v>2.6526000000000001</v>
      </c>
      <c r="AK416" s="2" t="s">
        <v>1155</v>
      </c>
    </row>
    <row r="417" spans="1:37" x14ac:dyDescent="0.3">
      <c r="A417" s="2" t="s">
        <v>1145</v>
      </c>
      <c r="B417" s="2" t="s">
        <v>2831</v>
      </c>
      <c r="C417" s="2" t="s">
        <v>115</v>
      </c>
      <c r="D417" s="2" t="s">
        <v>2832</v>
      </c>
      <c r="E417" s="2" t="s">
        <v>1148</v>
      </c>
      <c r="F417" s="2" t="s">
        <v>2833</v>
      </c>
      <c r="G417" s="2" t="s">
        <v>2833</v>
      </c>
      <c r="H417" s="2" t="s">
        <v>1150</v>
      </c>
      <c r="I417" s="2" t="s">
        <v>1151</v>
      </c>
      <c r="J417" s="2" t="s">
        <v>1152</v>
      </c>
      <c r="K417" s="2">
        <v>3074000971</v>
      </c>
      <c r="L417" s="2">
        <v>635174747</v>
      </c>
      <c r="M417" s="2" t="s">
        <v>2834</v>
      </c>
      <c r="N417" s="2" t="s">
        <v>2835</v>
      </c>
      <c r="O417" s="3">
        <v>13</v>
      </c>
      <c r="P417" s="3">
        <v>9</v>
      </c>
      <c r="Q417" s="3">
        <v>1</v>
      </c>
      <c r="R417" s="3">
        <v>0</v>
      </c>
      <c r="S417" s="3">
        <v>0</v>
      </c>
      <c r="T417" s="3">
        <v>1</v>
      </c>
      <c r="U417" s="3">
        <v>2</v>
      </c>
      <c r="V417" s="3">
        <v>10</v>
      </c>
      <c r="W417" s="3">
        <v>6</v>
      </c>
      <c r="X417" s="3">
        <v>1</v>
      </c>
      <c r="Y417" s="3">
        <v>0</v>
      </c>
      <c r="Z417" s="3">
        <v>0</v>
      </c>
      <c r="AA417" s="3">
        <v>1</v>
      </c>
      <c r="AB417" s="3">
        <v>2</v>
      </c>
      <c r="AC417" s="3">
        <v>6</v>
      </c>
      <c r="AD417" s="3">
        <v>4</v>
      </c>
      <c r="AE417" s="3">
        <v>2</v>
      </c>
      <c r="AF417" s="3">
        <v>5</v>
      </c>
      <c r="AG417" s="3">
        <v>1</v>
      </c>
      <c r="AH417" s="3">
        <v>0.66669999999999996</v>
      </c>
      <c r="AI417" s="3">
        <v>0.33329999999999999</v>
      </c>
      <c r="AJ417" s="3">
        <v>2.6667000000000001</v>
      </c>
      <c r="AK417" s="2" t="s">
        <v>1155</v>
      </c>
    </row>
    <row r="418" spans="1:37" x14ac:dyDescent="0.3">
      <c r="A418" s="2" t="s">
        <v>1145</v>
      </c>
      <c r="B418" s="2" t="s">
        <v>2831</v>
      </c>
      <c r="C418" s="2" t="s">
        <v>64</v>
      </c>
      <c r="D418" s="2" t="s">
        <v>2836</v>
      </c>
      <c r="E418" s="2" t="s">
        <v>1148</v>
      </c>
      <c r="F418" s="2" t="s">
        <v>2837</v>
      </c>
      <c r="G418" s="2" t="s">
        <v>2837</v>
      </c>
      <c r="H418" s="2" t="s">
        <v>1150</v>
      </c>
      <c r="I418" s="2" t="s">
        <v>1151</v>
      </c>
      <c r="J418" s="2" t="s">
        <v>1152</v>
      </c>
      <c r="K418" s="2">
        <v>2480994008</v>
      </c>
      <c r="L418" s="2">
        <v>3617400226</v>
      </c>
      <c r="M418" s="2" t="s">
        <v>2838</v>
      </c>
      <c r="N418" s="2" t="s">
        <v>2839</v>
      </c>
      <c r="O418" s="3">
        <v>3189</v>
      </c>
      <c r="P418" s="3">
        <v>2500</v>
      </c>
      <c r="Q418" s="3">
        <v>13</v>
      </c>
      <c r="R418" s="3">
        <v>119</v>
      </c>
      <c r="S418" s="3">
        <v>99</v>
      </c>
      <c r="T418" s="3">
        <v>220</v>
      </c>
      <c r="U418" s="3">
        <v>238</v>
      </c>
      <c r="V418" s="3">
        <v>2446</v>
      </c>
      <c r="W418" s="3">
        <v>1991</v>
      </c>
      <c r="X418" s="3">
        <v>6</v>
      </c>
      <c r="Y418" s="3">
        <v>82</v>
      </c>
      <c r="Z418" s="3">
        <v>89</v>
      </c>
      <c r="AA418" s="3">
        <v>160</v>
      </c>
      <c r="AB418" s="3">
        <v>118</v>
      </c>
      <c r="AC418" s="3">
        <v>1714</v>
      </c>
      <c r="AD418" s="3">
        <v>702</v>
      </c>
      <c r="AE418" s="3">
        <v>962</v>
      </c>
      <c r="AF418" s="3">
        <v>851</v>
      </c>
      <c r="AG418" s="3">
        <v>705</v>
      </c>
      <c r="AH418" s="3">
        <v>0.40960000000000002</v>
      </c>
      <c r="AI418" s="3">
        <v>0.56130000000000002</v>
      </c>
      <c r="AJ418" s="3">
        <v>0.56130000000000002</v>
      </c>
      <c r="AK418" s="2" t="s">
        <v>1155</v>
      </c>
    </row>
    <row r="419" spans="1:37" x14ac:dyDescent="0.3">
      <c r="A419" s="2" t="s">
        <v>1145</v>
      </c>
      <c r="B419" s="2" t="s">
        <v>2831</v>
      </c>
      <c r="C419" s="2" t="s">
        <v>72</v>
      </c>
      <c r="D419" s="2" t="s">
        <v>2840</v>
      </c>
      <c r="E419" s="2" t="s">
        <v>1148</v>
      </c>
      <c r="F419" s="2" t="s">
        <v>2841</v>
      </c>
      <c r="G419" s="2" t="s">
        <v>2841</v>
      </c>
      <c r="H419" s="2" t="s">
        <v>1150</v>
      </c>
      <c r="I419" s="2" t="s">
        <v>1151</v>
      </c>
      <c r="J419" s="2" t="s">
        <v>1152</v>
      </c>
      <c r="K419" s="2">
        <v>8988128</v>
      </c>
      <c r="L419" s="2">
        <v>29890911</v>
      </c>
      <c r="M419" s="2" t="s">
        <v>2842</v>
      </c>
      <c r="N419" s="2" t="s">
        <v>2843</v>
      </c>
      <c r="O419" s="3">
        <v>52</v>
      </c>
      <c r="P419" s="3">
        <v>46</v>
      </c>
      <c r="Q419" s="3">
        <v>0</v>
      </c>
      <c r="R419" s="3">
        <v>1</v>
      </c>
      <c r="S419" s="3">
        <v>2</v>
      </c>
      <c r="T419" s="3">
        <v>2</v>
      </c>
      <c r="U419" s="3">
        <v>1</v>
      </c>
      <c r="V419" s="3">
        <v>38</v>
      </c>
      <c r="W419" s="3">
        <v>33</v>
      </c>
      <c r="X419" s="3">
        <v>0</v>
      </c>
      <c r="Y419" s="3">
        <v>1</v>
      </c>
      <c r="Z419" s="3">
        <v>1</v>
      </c>
      <c r="AA419" s="3">
        <v>2</v>
      </c>
      <c r="AB419" s="3">
        <v>1</v>
      </c>
      <c r="AC419" s="3">
        <v>36</v>
      </c>
      <c r="AD419" s="3">
        <v>18</v>
      </c>
      <c r="AE419" s="3">
        <v>16</v>
      </c>
      <c r="AF419" s="3">
        <v>19</v>
      </c>
      <c r="AG419" s="3">
        <v>13</v>
      </c>
      <c r="AH419" s="3">
        <v>0.5</v>
      </c>
      <c r="AI419" s="3">
        <v>0.44440000000000002</v>
      </c>
      <c r="AJ419" s="3">
        <v>2.5</v>
      </c>
      <c r="AK419" s="2" t="s">
        <v>1155</v>
      </c>
    </row>
    <row r="420" spans="1:37" x14ac:dyDescent="0.3">
      <c r="A420" s="2" t="s">
        <v>1145</v>
      </c>
      <c r="B420" s="2" t="s">
        <v>2831</v>
      </c>
      <c r="C420" s="2" t="s">
        <v>133</v>
      </c>
      <c r="D420" s="2" t="s">
        <v>2844</v>
      </c>
      <c r="E420" s="2" t="s">
        <v>1148</v>
      </c>
      <c r="F420" s="2" t="s">
        <v>2845</v>
      </c>
      <c r="G420" s="2" t="s">
        <v>2845</v>
      </c>
      <c r="H420" s="2" t="s">
        <v>1150</v>
      </c>
      <c r="I420" s="2" t="s">
        <v>1151</v>
      </c>
      <c r="J420" s="2" t="s">
        <v>1152</v>
      </c>
      <c r="K420" s="2">
        <v>2936294302</v>
      </c>
      <c r="L420" s="2">
        <v>1938895513</v>
      </c>
      <c r="M420" s="2" t="s">
        <v>2846</v>
      </c>
      <c r="N420" s="2" t="s">
        <v>2847</v>
      </c>
      <c r="O420" s="3">
        <v>561</v>
      </c>
      <c r="P420" s="3">
        <v>94</v>
      </c>
      <c r="Q420" s="3">
        <v>1</v>
      </c>
      <c r="R420" s="3">
        <v>10</v>
      </c>
      <c r="S420" s="3">
        <v>1</v>
      </c>
      <c r="T420" s="3">
        <v>380</v>
      </c>
      <c r="U420" s="3">
        <v>75</v>
      </c>
      <c r="V420" s="3">
        <v>430</v>
      </c>
      <c r="W420" s="3">
        <v>85</v>
      </c>
      <c r="X420" s="3">
        <v>1</v>
      </c>
      <c r="Y420" s="3">
        <v>3</v>
      </c>
      <c r="Z420" s="3">
        <v>1</v>
      </c>
      <c r="AA420" s="3">
        <v>304</v>
      </c>
      <c r="AB420" s="3">
        <v>36</v>
      </c>
      <c r="AC420" s="3">
        <v>258</v>
      </c>
      <c r="AD420" s="3">
        <v>125</v>
      </c>
      <c r="AE420" s="3">
        <v>121</v>
      </c>
      <c r="AF420" s="3">
        <v>166</v>
      </c>
      <c r="AG420" s="3">
        <v>71</v>
      </c>
      <c r="AH420" s="3">
        <v>0.48449999999999999</v>
      </c>
      <c r="AI420" s="3">
        <v>0.46899999999999997</v>
      </c>
      <c r="AJ420" s="3">
        <v>2.4845000000000002</v>
      </c>
      <c r="AK420" s="2" t="s">
        <v>1155</v>
      </c>
    </row>
    <row r="421" spans="1:37" x14ac:dyDescent="0.3">
      <c r="A421" s="2" t="s">
        <v>1145</v>
      </c>
      <c r="B421" s="2" t="s">
        <v>2848</v>
      </c>
      <c r="C421" s="2" t="s">
        <v>35</v>
      </c>
      <c r="D421" s="2" t="s">
        <v>2849</v>
      </c>
      <c r="E421" s="2" t="s">
        <v>1148</v>
      </c>
      <c r="F421" s="2" t="s">
        <v>2850</v>
      </c>
      <c r="G421" s="2" t="s">
        <v>2850</v>
      </c>
      <c r="H421" s="2" t="s">
        <v>1150</v>
      </c>
      <c r="I421" s="2" t="s">
        <v>1151</v>
      </c>
      <c r="J421" s="2" t="s">
        <v>1152</v>
      </c>
      <c r="K421" s="2">
        <v>1084290701</v>
      </c>
      <c r="L421" s="2">
        <v>452402111</v>
      </c>
      <c r="M421" s="2" t="s">
        <v>2851</v>
      </c>
      <c r="N421" s="2" t="s">
        <v>2852</v>
      </c>
      <c r="O421" s="3">
        <v>2</v>
      </c>
      <c r="P421" s="3">
        <v>2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2</v>
      </c>
      <c r="W421" s="3">
        <v>2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1</v>
      </c>
      <c r="AD421" s="3">
        <v>0</v>
      </c>
      <c r="AE421" s="3">
        <v>1</v>
      </c>
      <c r="AF421" s="3">
        <v>0</v>
      </c>
      <c r="AG421" s="3">
        <v>1</v>
      </c>
      <c r="AH421" s="3">
        <v>0</v>
      </c>
      <c r="AI421" s="3">
        <v>1</v>
      </c>
      <c r="AJ421" s="3">
        <v>1</v>
      </c>
      <c r="AK421" s="2" t="s">
        <v>1155</v>
      </c>
    </row>
    <row r="422" spans="1:37" x14ac:dyDescent="0.3">
      <c r="A422" s="2" t="s">
        <v>1145</v>
      </c>
      <c r="B422" s="2" t="s">
        <v>2848</v>
      </c>
      <c r="C422" s="2" t="s">
        <v>141</v>
      </c>
      <c r="D422" s="2" t="s">
        <v>2853</v>
      </c>
      <c r="E422" s="2" t="s">
        <v>1148</v>
      </c>
      <c r="F422" s="2" t="s">
        <v>2854</v>
      </c>
      <c r="G422" s="2" t="s">
        <v>2854</v>
      </c>
      <c r="H422" s="2" t="s">
        <v>1150</v>
      </c>
      <c r="I422" s="2" t="s">
        <v>1151</v>
      </c>
      <c r="J422" s="2" t="s">
        <v>1152</v>
      </c>
      <c r="K422" s="2">
        <v>196310082</v>
      </c>
      <c r="L422" s="2">
        <v>1684305202</v>
      </c>
      <c r="M422" s="2" t="s">
        <v>2855</v>
      </c>
      <c r="N422" s="2" t="s">
        <v>2856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9</v>
      </c>
      <c r="AK422" s="2" t="s">
        <v>1155</v>
      </c>
    </row>
    <row r="423" spans="1:37" x14ac:dyDescent="0.3">
      <c r="A423" s="2" t="s">
        <v>1145</v>
      </c>
      <c r="B423" s="2" t="s">
        <v>2848</v>
      </c>
      <c r="C423" s="2" t="s">
        <v>115</v>
      </c>
      <c r="D423" s="2" t="s">
        <v>2857</v>
      </c>
      <c r="E423" s="2" t="s">
        <v>1148</v>
      </c>
      <c r="F423" s="2" t="s">
        <v>2833</v>
      </c>
      <c r="G423" s="2" t="s">
        <v>2833</v>
      </c>
      <c r="H423" s="2" t="s">
        <v>1150</v>
      </c>
      <c r="I423" s="2" t="s">
        <v>1151</v>
      </c>
      <c r="J423" s="2" t="s">
        <v>1152</v>
      </c>
      <c r="K423" s="2">
        <v>8107663184</v>
      </c>
      <c r="L423" s="2">
        <v>1109513835</v>
      </c>
      <c r="M423" s="2" t="s">
        <v>2858</v>
      </c>
      <c r="N423" s="2" t="s">
        <v>2859</v>
      </c>
      <c r="O423" s="3">
        <v>3</v>
      </c>
      <c r="P423" s="3">
        <v>3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3</v>
      </c>
      <c r="W423" s="3">
        <v>3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1</v>
      </c>
      <c r="AE423" s="3">
        <v>1</v>
      </c>
      <c r="AF423" s="3">
        <v>1</v>
      </c>
      <c r="AG423" s="3">
        <v>1</v>
      </c>
      <c r="AH423" s="3">
        <v>0.5</v>
      </c>
      <c r="AI423" s="3">
        <v>0.5</v>
      </c>
      <c r="AJ423" s="3">
        <v>10</v>
      </c>
      <c r="AK423" s="2" t="s">
        <v>1155</v>
      </c>
    </row>
    <row r="424" spans="1:37" x14ac:dyDescent="0.3">
      <c r="A424" s="2" t="s">
        <v>1145</v>
      </c>
      <c r="B424" s="2" t="s">
        <v>2848</v>
      </c>
      <c r="C424" s="2" t="s">
        <v>25</v>
      </c>
      <c r="D424" s="2" t="s">
        <v>2860</v>
      </c>
      <c r="E424" s="2" t="s">
        <v>1148</v>
      </c>
      <c r="F424" s="2" t="s">
        <v>2861</v>
      </c>
      <c r="G424" s="2" t="s">
        <v>2861</v>
      </c>
      <c r="H424" s="2" t="s">
        <v>1150</v>
      </c>
      <c r="I424" s="2" t="s">
        <v>1151</v>
      </c>
      <c r="J424" s="2" t="s">
        <v>1152</v>
      </c>
      <c r="K424" s="2">
        <v>3794779</v>
      </c>
      <c r="L424" s="2">
        <v>2092332</v>
      </c>
      <c r="M424" s="2" t="s">
        <v>2862</v>
      </c>
      <c r="N424" s="2" t="s">
        <v>2863</v>
      </c>
      <c r="O424" s="3">
        <v>2151</v>
      </c>
      <c r="P424" s="3">
        <v>1440</v>
      </c>
      <c r="Q424" s="3">
        <v>9</v>
      </c>
      <c r="R424" s="3">
        <v>72</v>
      </c>
      <c r="S424" s="3">
        <v>167</v>
      </c>
      <c r="T424" s="3">
        <v>270</v>
      </c>
      <c r="U424" s="3">
        <v>193</v>
      </c>
      <c r="V424" s="3">
        <v>1617</v>
      </c>
      <c r="W424" s="3">
        <v>1176</v>
      </c>
      <c r="X424" s="3">
        <v>8</v>
      </c>
      <c r="Y424" s="3">
        <v>43</v>
      </c>
      <c r="Z424" s="3">
        <v>113</v>
      </c>
      <c r="AA424" s="3">
        <v>191</v>
      </c>
      <c r="AB424" s="3">
        <v>86</v>
      </c>
      <c r="AC424" s="3">
        <v>1032</v>
      </c>
      <c r="AD424" s="3">
        <v>368</v>
      </c>
      <c r="AE424" s="3">
        <v>646</v>
      </c>
      <c r="AF424" s="3">
        <v>435</v>
      </c>
      <c r="AG424" s="3">
        <v>496</v>
      </c>
      <c r="AH424" s="3">
        <v>0.35659999999999997</v>
      </c>
      <c r="AI424" s="3">
        <v>0.626</v>
      </c>
      <c r="AJ424" s="3">
        <v>0.626</v>
      </c>
      <c r="AK424" s="2" t="s">
        <v>1155</v>
      </c>
    </row>
    <row r="425" spans="1:37" x14ac:dyDescent="0.3">
      <c r="A425" s="2" t="s">
        <v>1145</v>
      </c>
      <c r="B425" s="2" t="s">
        <v>2848</v>
      </c>
      <c r="C425" s="2" t="s">
        <v>23</v>
      </c>
      <c r="D425" s="2" t="s">
        <v>2864</v>
      </c>
      <c r="E425" s="2" t="s">
        <v>1148</v>
      </c>
      <c r="F425" s="2" t="s">
        <v>2865</v>
      </c>
      <c r="G425" s="2" t="s">
        <v>2865</v>
      </c>
      <c r="H425" s="2" t="s">
        <v>1150</v>
      </c>
      <c r="I425" s="2" t="s">
        <v>1151</v>
      </c>
      <c r="J425" s="2" t="s">
        <v>1152</v>
      </c>
      <c r="K425" s="2">
        <v>1995095</v>
      </c>
      <c r="L425" s="2">
        <v>702957</v>
      </c>
      <c r="M425" s="2" t="s">
        <v>2866</v>
      </c>
      <c r="N425" s="2" t="s">
        <v>2867</v>
      </c>
      <c r="O425" s="3">
        <v>3058</v>
      </c>
      <c r="P425" s="3">
        <v>1677</v>
      </c>
      <c r="Q425" s="3">
        <v>27</v>
      </c>
      <c r="R425" s="3">
        <v>149</v>
      </c>
      <c r="S425" s="3">
        <v>555</v>
      </c>
      <c r="T425" s="3">
        <v>387</v>
      </c>
      <c r="U425" s="3">
        <v>263</v>
      </c>
      <c r="V425" s="3">
        <v>2321</v>
      </c>
      <c r="W425" s="3">
        <v>1383</v>
      </c>
      <c r="X425" s="3">
        <v>21</v>
      </c>
      <c r="Y425" s="3">
        <v>81</v>
      </c>
      <c r="Z425" s="3">
        <v>424</v>
      </c>
      <c r="AA425" s="3">
        <v>277</v>
      </c>
      <c r="AB425" s="3">
        <v>135</v>
      </c>
      <c r="AC425" s="3">
        <v>1445</v>
      </c>
      <c r="AD425" s="3">
        <v>595</v>
      </c>
      <c r="AE425" s="3">
        <v>808</v>
      </c>
      <c r="AF425" s="3">
        <v>615</v>
      </c>
      <c r="AG425" s="3">
        <v>702</v>
      </c>
      <c r="AH425" s="3">
        <v>0.4118</v>
      </c>
      <c r="AI425" s="3">
        <v>0.55920000000000003</v>
      </c>
      <c r="AJ425" s="3">
        <v>0.55920000000000003</v>
      </c>
      <c r="AK425" s="2" t="s">
        <v>1155</v>
      </c>
    </row>
    <row r="426" spans="1:37" x14ac:dyDescent="0.3">
      <c r="A426" s="2" t="s">
        <v>1145</v>
      </c>
      <c r="B426" s="2" t="s">
        <v>2848</v>
      </c>
      <c r="C426" s="2" t="s">
        <v>31</v>
      </c>
      <c r="D426" s="2" t="s">
        <v>2868</v>
      </c>
      <c r="E426" s="2" t="s">
        <v>1148</v>
      </c>
      <c r="F426" s="2" t="s">
        <v>2869</v>
      </c>
      <c r="G426" s="2" t="s">
        <v>2869</v>
      </c>
      <c r="H426" s="2" t="s">
        <v>1150</v>
      </c>
      <c r="I426" s="2" t="s">
        <v>1151</v>
      </c>
      <c r="J426" s="2" t="s">
        <v>1152</v>
      </c>
      <c r="K426" s="2">
        <v>2528949</v>
      </c>
      <c r="L426" s="2">
        <v>0</v>
      </c>
      <c r="M426" s="2" t="s">
        <v>2870</v>
      </c>
      <c r="N426" s="2" t="s">
        <v>2871</v>
      </c>
      <c r="O426" s="3">
        <v>411</v>
      </c>
      <c r="P426" s="3">
        <v>118</v>
      </c>
      <c r="Q426" s="3">
        <v>3</v>
      </c>
      <c r="R426" s="3">
        <v>17</v>
      </c>
      <c r="S426" s="3">
        <v>2</v>
      </c>
      <c r="T426" s="3">
        <v>204</v>
      </c>
      <c r="U426" s="3">
        <v>67</v>
      </c>
      <c r="V426" s="3">
        <v>321</v>
      </c>
      <c r="W426" s="3">
        <v>105</v>
      </c>
      <c r="X426" s="3">
        <v>0</v>
      </c>
      <c r="Y426" s="3">
        <v>13</v>
      </c>
      <c r="Z426" s="3">
        <v>2</v>
      </c>
      <c r="AA426" s="3">
        <v>157</v>
      </c>
      <c r="AB426" s="3">
        <v>44</v>
      </c>
      <c r="AC426" s="3">
        <v>227</v>
      </c>
      <c r="AD426" s="3">
        <v>134</v>
      </c>
      <c r="AE426" s="3">
        <v>87</v>
      </c>
      <c r="AF426" s="3">
        <v>122</v>
      </c>
      <c r="AG426" s="3">
        <v>77</v>
      </c>
      <c r="AH426" s="3">
        <v>0.59030000000000005</v>
      </c>
      <c r="AI426" s="3">
        <v>0.38329999999999997</v>
      </c>
      <c r="AJ426" s="3">
        <v>2.5903</v>
      </c>
      <c r="AK426" s="2" t="s">
        <v>1155</v>
      </c>
    </row>
    <row r="427" spans="1:37" x14ac:dyDescent="0.3">
      <c r="A427" s="2" t="s">
        <v>1145</v>
      </c>
      <c r="B427" s="2" t="s">
        <v>2848</v>
      </c>
      <c r="C427" s="2" t="s">
        <v>20</v>
      </c>
      <c r="D427" s="2" t="s">
        <v>2872</v>
      </c>
      <c r="E427" s="2" t="s">
        <v>1148</v>
      </c>
      <c r="F427" s="2" t="s">
        <v>2873</v>
      </c>
      <c r="G427" s="2" t="s">
        <v>2873</v>
      </c>
      <c r="H427" s="2" t="s">
        <v>1150</v>
      </c>
      <c r="I427" s="2" t="s">
        <v>1151</v>
      </c>
      <c r="J427" s="2" t="s">
        <v>1152</v>
      </c>
      <c r="K427" s="2">
        <v>5483077</v>
      </c>
      <c r="L427" s="2">
        <v>1205180</v>
      </c>
      <c r="M427" s="2" t="s">
        <v>2874</v>
      </c>
      <c r="N427" s="2" t="s">
        <v>2875</v>
      </c>
      <c r="O427" s="3">
        <v>2841</v>
      </c>
      <c r="P427" s="3">
        <v>1620</v>
      </c>
      <c r="Q427" s="3">
        <v>25</v>
      </c>
      <c r="R427" s="3">
        <v>131</v>
      </c>
      <c r="S427" s="3">
        <v>160</v>
      </c>
      <c r="T427" s="3">
        <v>630</v>
      </c>
      <c r="U427" s="3">
        <v>275</v>
      </c>
      <c r="V427" s="3">
        <v>2185</v>
      </c>
      <c r="W427" s="3">
        <v>1349</v>
      </c>
      <c r="X427" s="3">
        <v>23</v>
      </c>
      <c r="Y427" s="3">
        <v>76</v>
      </c>
      <c r="Z427" s="3">
        <v>132</v>
      </c>
      <c r="AA427" s="3">
        <v>464</v>
      </c>
      <c r="AB427" s="3">
        <v>141</v>
      </c>
      <c r="AC427" s="3">
        <v>1095</v>
      </c>
      <c r="AD427" s="3">
        <v>520</v>
      </c>
      <c r="AE427" s="3">
        <v>541</v>
      </c>
      <c r="AF427" s="3">
        <v>562</v>
      </c>
      <c r="AG427" s="3">
        <v>429</v>
      </c>
      <c r="AH427" s="3">
        <v>0.47489999999999999</v>
      </c>
      <c r="AI427" s="3">
        <v>0.49409999999999998</v>
      </c>
      <c r="AJ427" s="3">
        <v>0.49409999999999998</v>
      </c>
      <c r="AK427" s="2" t="s">
        <v>1155</v>
      </c>
    </row>
    <row r="428" spans="1:37" x14ac:dyDescent="0.3">
      <c r="A428" s="2" t="s">
        <v>1145</v>
      </c>
      <c r="B428" s="2" t="s">
        <v>2848</v>
      </c>
      <c r="C428" s="2" t="s">
        <v>27</v>
      </c>
      <c r="D428" s="2" t="s">
        <v>2876</v>
      </c>
      <c r="E428" s="2" t="s">
        <v>1148</v>
      </c>
      <c r="F428" s="2" t="s">
        <v>2877</v>
      </c>
      <c r="G428" s="2" t="s">
        <v>2877</v>
      </c>
      <c r="H428" s="2" t="s">
        <v>1150</v>
      </c>
      <c r="I428" s="2" t="s">
        <v>1151</v>
      </c>
      <c r="J428" s="2" t="s">
        <v>1152</v>
      </c>
      <c r="K428" s="2">
        <v>134170472</v>
      </c>
      <c r="L428" s="2">
        <v>21476646</v>
      </c>
      <c r="M428" s="2" t="s">
        <v>2878</v>
      </c>
      <c r="N428" s="2" t="s">
        <v>2879</v>
      </c>
      <c r="O428" s="3">
        <v>1062</v>
      </c>
      <c r="P428" s="3">
        <v>901</v>
      </c>
      <c r="Q428" s="3">
        <v>1</v>
      </c>
      <c r="R428" s="3">
        <v>44</v>
      </c>
      <c r="S428" s="3">
        <v>9</v>
      </c>
      <c r="T428" s="3">
        <v>44</v>
      </c>
      <c r="U428" s="3">
        <v>63</v>
      </c>
      <c r="V428" s="3">
        <v>810</v>
      </c>
      <c r="W428" s="3">
        <v>700</v>
      </c>
      <c r="X428" s="3">
        <v>1</v>
      </c>
      <c r="Y428" s="3">
        <v>30</v>
      </c>
      <c r="Z428" s="3">
        <v>6</v>
      </c>
      <c r="AA428" s="3">
        <v>33</v>
      </c>
      <c r="AB428" s="3">
        <v>40</v>
      </c>
      <c r="AC428" s="3">
        <v>535</v>
      </c>
      <c r="AD428" s="3">
        <v>144</v>
      </c>
      <c r="AE428" s="3">
        <v>379</v>
      </c>
      <c r="AF428" s="3">
        <v>170</v>
      </c>
      <c r="AG428" s="3">
        <v>309</v>
      </c>
      <c r="AH428" s="3">
        <v>0.26919999999999999</v>
      </c>
      <c r="AI428" s="3">
        <v>0.70840000000000003</v>
      </c>
      <c r="AJ428" s="3">
        <v>0.70840000000000003</v>
      </c>
      <c r="AK428" s="2" t="s">
        <v>1155</v>
      </c>
    </row>
    <row r="429" spans="1:37" x14ac:dyDescent="0.3">
      <c r="A429" s="2" t="s">
        <v>1145</v>
      </c>
      <c r="B429" s="2" t="s">
        <v>2848</v>
      </c>
      <c r="C429" s="2" t="s">
        <v>33</v>
      </c>
      <c r="D429" s="2" t="s">
        <v>2880</v>
      </c>
      <c r="E429" s="2" t="s">
        <v>1148</v>
      </c>
      <c r="F429" s="2" t="s">
        <v>2881</v>
      </c>
      <c r="G429" s="2" t="s">
        <v>2881</v>
      </c>
      <c r="H429" s="2" t="s">
        <v>1150</v>
      </c>
      <c r="I429" s="2" t="s">
        <v>1151</v>
      </c>
      <c r="J429" s="2" t="s">
        <v>1152</v>
      </c>
      <c r="K429" s="2">
        <v>1108052097</v>
      </c>
      <c r="L429" s="2">
        <v>792069566</v>
      </c>
      <c r="M429" s="2" t="s">
        <v>2882</v>
      </c>
      <c r="N429" s="2" t="s">
        <v>2883</v>
      </c>
      <c r="O429" s="3">
        <v>1978</v>
      </c>
      <c r="P429" s="3">
        <v>1518</v>
      </c>
      <c r="Q429" s="3">
        <v>4</v>
      </c>
      <c r="R429" s="3">
        <v>74</v>
      </c>
      <c r="S429" s="3">
        <v>41</v>
      </c>
      <c r="T429" s="3">
        <v>183</v>
      </c>
      <c r="U429" s="3">
        <v>158</v>
      </c>
      <c r="V429" s="3">
        <v>1497</v>
      </c>
      <c r="W429" s="3">
        <v>1212</v>
      </c>
      <c r="X429" s="3">
        <v>4</v>
      </c>
      <c r="Y429" s="3">
        <v>44</v>
      </c>
      <c r="Z429" s="3">
        <v>31</v>
      </c>
      <c r="AA429" s="3">
        <v>125</v>
      </c>
      <c r="AB429" s="3">
        <v>81</v>
      </c>
      <c r="AC429" s="3">
        <v>1022</v>
      </c>
      <c r="AD429" s="3">
        <v>377</v>
      </c>
      <c r="AE429" s="3">
        <v>621</v>
      </c>
      <c r="AF429" s="3">
        <v>413</v>
      </c>
      <c r="AG429" s="3">
        <v>524</v>
      </c>
      <c r="AH429" s="3">
        <v>0.36890000000000001</v>
      </c>
      <c r="AI429" s="3">
        <v>0.60760000000000003</v>
      </c>
      <c r="AJ429" s="3">
        <v>0.60760000000000003</v>
      </c>
      <c r="AK429" s="2" t="s">
        <v>1155</v>
      </c>
    </row>
    <row r="430" spans="1:37" x14ac:dyDescent="0.3">
      <c r="A430" s="2" t="s">
        <v>1145</v>
      </c>
      <c r="B430" s="2" t="s">
        <v>2848</v>
      </c>
      <c r="C430" s="2" t="s">
        <v>29</v>
      </c>
      <c r="D430" s="2" t="s">
        <v>2884</v>
      </c>
      <c r="E430" s="2" t="s">
        <v>1148</v>
      </c>
      <c r="F430" s="2" t="s">
        <v>2885</v>
      </c>
      <c r="G430" s="2" t="s">
        <v>2885</v>
      </c>
      <c r="H430" s="2" t="s">
        <v>1150</v>
      </c>
      <c r="I430" s="2" t="s">
        <v>1151</v>
      </c>
      <c r="J430" s="2" t="s">
        <v>1152</v>
      </c>
      <c r="K430" s="2">
        <v>1939008881</v>
      </c>
      <c r="L430" s="2">
        <v>585629424</v>
      </c>
      <c r="M430" s="2" t="s">
        <v>2886</v>
      </c>
      <c r="N430" s="2" t="s">
        <v>2887</v>
      </c>
      <c r="O430" s="3">
        <v>1971</v>
      </c>
      <c r="P430" s="3">
        <v>1639</v>
      </c>
      <c r="Q430" s="3">
        <v>7</v>
      </c>
      <c r="R430" s="3">
        <v>51</v>
      </c>
      <c r="S430" s="3">
        <v>26</v>
      </c>
      <c r="T430" s="3">
        <v>113</v>
      </c>
      <c r="U430" s="3">
        <v>135</v>
      </c>
      <c r="V430" s="3">
        <v>1494</v>
      </c>
      <c r="W430" s="3">
        <v>1298</v>
      </c>
      <c r="X430" s="3">
        <v>7</v>
      </c>
      <c r="Y430" s="3">
        <v>27</v>
      </c>
      <c r="Z430" s="3">
        <v>22</v>
      </c>
      <c r="AA430" s="3">
        <v>71</v>
      </c>
      <c r="AB430" s="3">
        <v>69</v>
      </c>
      <c r="AC430" s="3">
        <v>1134</v>
      </c>
      <c r="AD430" s="3">
        <v>356</v>
      </c>
      <c r="AE430" s="3">
        <v>750</v>
      </c>
      <c r="AF430" s="3">
        <v>472</v>
      </c>
      <c r="AG430" s="3">
        <v>574</v>
      </c>
      <c r="AH430" s="3">
        <v>0.31390000000000001</v>
      </c>
      <c r="AI430" s="3">
        <v>0.66139999999999999</v>
      </c>
      <c r="AJ430" s="3">
        <v>0.66139999999999999</v>
      </c>
      <c r="AK430" s="2" t="s">
        <v>1155</v>
      </c>
    </row>
    <row r="431" spans="1:37" x14ac:dyDescent="0.3">
      <c r="A431" s="2" t="s">
        <v>1145</v>
      </c>
      <c r="B431" s="2" t="s">
        <v>2888</v>
      </c>
      <c r="C431" s="2" t="s">
        <v>143</v>
      </c>
      <c r="D431" s="2" t="s">
        <v>2889</v>
      </c>
      <c r="E431" s="2" t="s">
        <v>1148</v>
      </c>
      <c r="F431" s="2" t="s">
        <v>2890</v>
      </c>
      <c r="G431" s="2" t="s">
        <v>2890</v>
      </c>
      <c r="H431" s="2" t="s">
        <v>1150</v>
      </c>
      <c r="I431" s="2" t="s">
        <v>1151</v>
      </c>
      <c r="J431" s="2" t="s">
        <v>1152</v>
      </c>
      <c r="K431" s="2">
        <v>1171510536</v>
      </c>
      <c r="L431" s="2">
        <v>30331285</v>
      </c>
      <c r="M431" s="2" t="s">
        <v>2891</v>
      </c>
      <c r="N431" s="2" t="s">
        <v>2892</v>
      </c>
      <c r="O431" s="3">
        <v>968</v>
      </c>
      <c r="P431" s="3">
        <v>872</v>
      </c>
      <c r="Q431" s="3">
        <v>0</v>
      </c>
      <c r="R431" s="3">
        <v>21</v>
      </c>
      <c r="S431" s="3">
        <v>6</v>
      </c>
      <c r="T431" s="3">
        <v>34</v>
      </c>
      <c r="U431" s="3">
        <v>35</v>
      </c>
      <c r="V431" s="3">
        <v>816</v>
      </c>
      <c r="W431" s="3">
        <v>744</v>
      </c>
      <c r="X431" s="3">
        <v>0</v>
      </c>
      <c r="Y431" s="3">
        <v>13</v>
      </c>
      <c r="Z431" s="3">
        <v>6</v>
      </c>
      <c r="AA431" s="3">
        <v>28</v>
      </c>
      <c r="AB431" s="3">
        <v>25</v>
      </c>
      <c r="AC431" s="3">
        <v>569</v>
      </c>
      <c r="AD431" s="3">
        <v>319</v>
      </c>
      <c r="AE431" s="3">
        <v>219</v>
      </c>
      <c r="AF431" s="3">
        <v>338</v>
      </c>
      <c r="AG431" s="3">
        <v>174</v>
      </c>
      <c r="AH431" s="3">
        <v>0.56059999999999999</v>
      </c>
      <c r="AI431" s="3">
        <v>0.38490000000000002</v>
      </c>
      <c r="AJ431" s="3">
        <v>2.5606</v>
      </c>
      <c r="AK431" s="2" t="s">
        <v>1155</v>
      </c>
    </row>
    <row r="432" spans="1:37" x14ac:dyDescent="0.3">
      <c r="A432" s="2" t="s">
        <v>1145</v>
      </c>
      <c r="B432" s="2" t="s">
        <v>2893</v>
      </c>
      <c r="C432" s="2" t="s">
        <v>858</v>
      </c>
      <c r="D432" s="2" t="s">
        <v>2894</v>
      </c>
      <c r="E432" s="2" t="s">
        <v>1148</v>
      </c>
      <c r="F432" s="2" t="s">
        <v>2895</v>
      </c>
      <c r="G432" s="2" t="s">
        <v>2895</v>
      </c>
      <c r="H432" s="2" t="s">
        <v>1150</v>
      </c>
      <c r="I432" s="2" t="s">
        <v>1151</v>
      </c>
      <c r="J432" s="2" t="s">
        <v>1152</v>
      </c>
      <c r="K432" s="2">
        <v>104412015</v>
      </c>
      <c r="L432" s="2">
        <v>660837307</v>
      </c>
      <c r="M432" s="2" t="s">
        <v>2896</v>
      </c>
      <c r="N432" s="2" t="s">
        <v>2897</v>
      </c>
      <c r="O432" s="3">
        <v>479</v>
      </c>
      <c r="P432" s="3">
        <v>51</v>
      </c>
      <c r="Q432" s="3">
        <v>2</v>
      </c>
      <c r="R432" s="3">
        <v>17</v>
      </c>
      <c r="S432" s="3">
        <v>4</v>
      </c>
      <c r="T432" s="3">
        <v>386</v>
      </c>
      <c r="U432" s="3">
        <v>19</v>
      </c>
      <c r="V432" s="3">
        <v>347</v>
      </c>
      <c r="W432" s="3">
        <v>43</v>
      </c>
      <c r="X432" s="3">
        <v>2</v>
      </c>
      <c r="Y432" s="3">
        <v>11</v>
      </c>
      <c r="Z432" s="3">
        <v>4</v>
      </c>
      <c r="AA432" s="3">
        <v>273</v>
      </c>
      <c r="AB432" s="3">
        <v>14</v>
      </c>
      <c r="AC432" s="3">
        <v>179</v>
      </c>
      <c r="AD432" s="3">
        <v>59</v>
      </c>
      <c r="AE432" s="3">
        <v>114</v>
      </c>
      <c r="AF432" s="3">
        <v>64</v>
      </c>
      <c r="AG432" s="3">
        <v>102</v>
      </c>
      <c r="AH432" s="3">
        <v>0.3296</v>
      </c>
      <c r="AI432" s="3">
        <v>0.63690000000000002</v>
      </c>
      <c r="AJ432" s="3">
        <v>0.63690000000000002</v>
      </c>
      <c r="AK432" s="2" t="s">
        <v>1155</v>
      </c>
    </row>
    <row r="433" spans="1:37" x14ac:dyDescent="0.3">
      <c r="A433" s="2" t="s">
        <v>1145</v>
      </c>
      <c r="B433" s="2" t="s">
        <v>2893</v>
      </c>
      <c r="C433" s="2" t="s">
        <v>856</v>
      </c>
      <c r="D433" s="2" t="s">
        <v>2898</v>
      </c>
      <c r="E433" s="2" t="s">
        <v>1148</v>
      </c>
      <c r="F433" s="2" t="s">
        <v>2899</v>
      </c>
      <c r="G433" s="2" t="s">
        <v>2899</v>
      </c>
      <c r="H433" s="2" t="s">
        <v>1150</v>
      </c>
      <c r="I433" s="2" t="s">
        <v>1151</v>
      </c>
      <c r="J433" s="2" t="s">
        <v>1152</v>
      </c>
      <c r="K433" s="2">
        <v>90002673</v>
      </c>
      <c r="L433" s="2">
        <v>382164819</v>
      </c>
      <c r="M433" s="2" t="s">
        <v>2900</v>
      </c>
      <c r="N433" s="2" t="s">
        <v>2901</v>
      </c>
      <c r="O433" s="3">
        <v>102</v>
      </c>
      <c r="P433" s="3">
        <v>9</v>
      </c>
      <c r="Q433" s="3">
        <v>0</v>
      </c>
      <c r="R433" s="3">
        <v>1</v>
      </c>
      <c r="S433" s="3">
        <v>0</v>
      </c>
      <c r="T433" s="3">
        <v>90</v>
      </c>
      <c r="U433" s="3">
        <v>2</v>
      </c>
      <c r="V433" s="3">
        <v>81</v>
      </c>
      <c r="W433" s="3">
        <v>9</v>
      </c>
      <c r="X433" s="3">
        <v>0</v>
      </c>
      <c r="Y433" s="3">
        <v>1</v>
      </c>
      <c r="Z433" s="3">
        <v>0</v>
      </c>
      <c r="AA433" s="3">
        <v>70</v>
      </c>
      <c r="AB433" s="3">
        <v>1</v>
      </c>
      <c r="AC433" s="3">
        <v>50</v>
      </c>
      <c r="AD433" s="3">
        <v>25</v>
      </c>
      <c r="AE433" s="3">
        <v>25</v>
      </c>
      <c r="AF433" s="3">
        <v>18</v>
      </c>
      <c r="AG433" s="3">
        <v>31</v>
      </c>
      <c r="AH433" s="3">
        <v>0.5</v>
      </c>
      <c r="AI433" s="3">
        <v>0.5</v>
      </c>
      <c r="AJ433" s="3">
        <v>10</v>
      </c>
      <c r="AK433" s="2" t="s">
        <v>1155</v>
      </c>
    </row>
    <row r="434" spans="1:37" x14ac:dyDescent="0.3">
      <c r="A434" s="2" t="s">
        <v>1145</v>
      </c>
      <c r="B434" s="2" t="s">
        <v>2893</v>
      </c>
      <c r="C434" s="2" t="s">
        <v>824</v>
      </c>
      <c r="D434" s="2" t="s">
        <v>2902</v>
      </c>
      <c r="E434" s="2" t="s">
        <v>1148</v>
      </c>
      <c r="F434" s="2" t="s">
        <v>2903</v>
      </c>
      <c r="G434" s="2" t="s">
        <v>2903</v>
      </c>
      <c r="H434" s="2" t="s">
        <v>1150</v>
      </c>
      <c r="I434" s="2" t="s">
        <v>1151</v>
      </c>
      <c r="J434" s="2" t="s">
        <v>1152</v>
      </c>
      <c r="K434" s="2">
        <v>4609100739</v>
      </c>
      <c r="L434" s="2">
        <v>5566724732</v>
      </c>
      <c r="M434" s="2" t="s">
        <v>2904</v>
      </c>
      <c r="N434" s="2" t="s">
        <v>2905</v>
      </c>
      <c r="O434" s="3">
        <v>4394</v>
      </c>
      <c r="P434" s="3">
        <v>1474</v>
      </c>
      <c r="Q434" s="3">
        <v>287</v>
      </c>
      <c r="R434" s="3">
        <v>666</v>
      </c>
      <c r="S434" s="3">
        <v>1492</v>
      </c>
      <c r="T434" s="3">
        <v>277</v>
      </c>
      <c r="U434" s="3">
        <v>198</v>
      </c>
      <c r="V434" s="3">
        <v>3782</v>
      </c>
      <c r="W434" s="3">
        <v>1268</v>
      </c>
      <c r="X434" s="3">
        <v>285</v>
      </c>
      <c r="Y434" s="3">
        <v>582</v>
      </c>
      <c r="Z434" s="3">
        <v>1303</v>
      </c>
      <c r="AA434" s="3">
        <v>224</v>
      </c>
      <c r="AB434" s="3">
        <v>120</v>
      </c>
      <c r="AC434" s="3">
        <v>1104</v>
      </c>
      <c r="AD434" s="3">
        <v>537</v>
      </c>
      <c r="AE434" s="3">
        <v>538</v>
      </c>
      <c r="AF434" s="3">
        <v>603</v>
      </c>
      <c r="AG434" s="3">
        <v>387</v>
      </c>
      <c r="AH434" s="3">
        <v>0.4864</v>
      </c>
      <c r="AI434" s="3">
        <v>0.48730000000000001</v>
      </c>
      <c r="AJ434" s="3">
        <v>0.48730000000000001</v>
      </c>
      <c r="AK434" s="2" t="s">
        <v>1155</v>
      </c>
    </row>
    <row r="435" spans="1:37" x14ac:dyDescent="0.3">
      <c r="A435" s="2" t="s">
        <v>1145</v>
      </c>
      <c r="B435" s="2" t="s">
        <v>2893</v>
      </c>
      <c r="C435" s="2" t="s">
        <v>821</v>
      </c>
      <c r="D435" s="2" t="s">
        <v>2906</v>
      </c>
      <c r="E435" s="2" t="s">
        <v>1148</v>
      </c>
      <c r="F435" s="2" t="s">
        <v>2907</v>
      </c>
      <c r="G435" s="2" t="s">
        <v>2907</v>
      </c>
      <c r="H435" s="2" t="s">
        <v>1150</v>
      </c>
      <c r="I435" s="2" t="s">
        <v>1151</v>
      </c>
      <c r="J435" s="2" t="s">
        <v>1152</v>
      </c>
      <c r="K435" s="2">
        <v>6566978378</v>
      </c>
      <c r="L435" s="2">
        <v>18580915352</v>
      </c>
      <c r="M435" s="2" t="s">
        <v>2908</v>
      </c>
      <c r="N435" s="2" t="s">
        <v>2909</v>
      </c>
      <c r="O435" s="3">
        <v>586</v>
      </c>
      <c r="P435" s="3">
        <v>211</v>
      </c>
      <c r="Q435" s="3">
        <v>29</v>
      </c>
      <c r="R435" s="3">
        <v>42</v>
      </c>
      <c r="S435" s="3">
        <v>181</v>
      </c>
      <c r="T435" s="3">
        <v>88</v>
      </c>
      <c r="U435" s="3">
        <v>35</v>
      </c>
      <c r="V435" s="3">
        <v>536</v>
      </c>
      <c r="W435" s="3">
        <v>202</v>
      </c>
      <c r="X435" s="3">
        <v>29</v>
      </c>
      <c r="Y435" s="3">
        <v>33</v>
      </c>
      <c r="Z435" s="3">
        <v>179</v>
      </c>
      <c r="AA435" s="3">
        <v>73</v>
      </c>
      <c r="AB435" s="3">
        <v>20</v>
      </c>
      <c r="AC435" s="3">
        <v>39</v>
      </c>
      <c r="AD435" s="3">
        <v>29</v>
      </c>
      <c r="AE435" s="3">
        <v>9</v>
      </c>
      <c r="AF435" s="3">
        <v>18</v>
      </c>
      <c r="AG435" s="3">
        <v>20</v>
      </c>
      <c r="AH435" s="3">
        <v>0.74360000000000004</v>
      </c>
      <c r="AI435" s="3">
        <v>0.23080000000000001</v>
      </c>
      <c r="AJ435" s="3">
        <v>2.7435999999999998</v>
      </c>
      <c r="AK435" s="2" t="s">
        <v>1155</v>
      </c>
    </row>
    <row r="436" spans="1:37" x14ac:dyDescent="0.3">
      <c r="A436" s="2" t="s">
        <v>1145</v>
      </c>
      <c r="B436" s="2" t="s">
        <v>2910</v>
      </c>
      <c r="C436" s="2" t="s">
        <v>38</v>
      </c>
      <c r="D436" s="2" t="s">
        <v>2911</v>
      </c>
      <c r="E436" s="2" t="s">
        <v>1148</v>
      </c>
      <c r="F436" s="2" t="s">
        <v>2912</v>
      </c>
      <c r="G436" s="2" t="s">
        <v>2912</v>
      </c>
      <c r="H436" s="2" t="s">
        <v>1150</v>
      </c>
      <c r="I436" s="2" t="s">
        <v>1151</v>
      </c>
      <c r="J436" s="2" t="s">
        <v>1152</v>
      </c>
      <c r="K436" s="2">
        <v>30909226</v>
      </c>
      <c r="L436" s="2">
        <v>9766357</v>
      </c>
      <c r="M436" s="2" t="s">
        <v>2913</v>
      </c>
      <c r="N436" s="2" t="s">
        <v>2914</v>
      </c>
      <c r="O436" s="3">
        <v>176</v>
      </c>
      <c r="P436" s="3">
        <v>164</v>
      </c>
      <c r="Q436" s="3">
        <v>0</v>
      </c>
      <c r="R436" s="3">
        <v>2</v>
      </c>
      <c r="S436" s="3">
        <v>0</v>
      </c>
      <c r="T436" s="3">
        <v>7</v>
      </c>
      <c r="U436" s="3">
        <v>3</v>
      </c>
      <c r="V436" s="3">
        <v>147</v>
      </c>
      <c r="W436" s="3">
        <v>138</v>
      </c>
      <c r="X436" s="3">
        <v>0</v>
      </c>
      <c r="Y436" s="3">
        <v>1</v>
      </c>
      <c r="Z436" s="3">
        <v>0</v>
      </c>
      <c r="AA436" s="3">
        <v>5</v>
      </c>
      <c r="AB436" s="3">
        <v>3</v>
      </c>
      <c r="AC436" s="3">
        <v>122</v>
      </c>
      <c r="AD436" s="3">
        <v>32</v>
      </c>
      <c r="AE436" s="3">
        <v>84</v>
      </c>
      <c r="AF436" s="3">
        <v>33</v>
      </c>
      <c r="AG436" s="3">
        <v>71</v>
      </c>
      <c r="AH436" s="3">
        <v>0.26229999999999998</v>
      </c>
      <c r="AI436" s="3">
        <v>0.6885</v>
      </c>
      <c r="AJ436" s="3">
        <v>0.6885</v>
      </c>
      <c r="AK436" s="2" t="s">
        <v>1155</v>
      </c>
    </row>
    <row r="437" spans="1:37" x14ac:dyDescent="0.3">
      <c r="A437" s="2" t="s">
        <v>1145</v>
      </c>
      <c r="B437" s="2" t="s">
        <v>2910</v>
      </c>
      <c r="C437" s="2" t="s">
        <v>131</v>
      </c>
      <c r="D437" s="2" t="s">
        <v>2915</v>
      </c>
      <c r="E437" s="2" t="s">
        <v>1148</v>
      </c>
      <c r="F437" s="2" t="s">
        <v>2916</v>
      </c>
      <c r="G437" s="2" t="s">
        <v>2916</v>
      </c>
      <c r="H437" s="2" t="s">
        <v>1150</v>
      </c>
      <c r="I437" s="2" t="s">
        <v>1151</v>
      </c>
      <c r="J437" s="2" t="s">
        <v>1152</v>
      </c>
      <c r="K437" s="2">
        <v>4088700984</v>
      </c>
      <c r="L437" s="2">
        <v>5688101974</v>
      </c>
      <c r="M437" s="2" t="s">
        <v>2917</v>
      </c>
      <c r="N437" s="2" t="s">
        <v>2918</v>
      </c>
      <c r="O437" s="3">
        <v>481</v>
      </c>
      <c r="P437" s="3">
        <v>141</v>
      </c>
      <c r="Q437" s="3">
        <v>3</v>
      </c>
      <c r="R437" s="3">
        <v>12</v>
      </c>
      <c r="S437" s="3">
        <v>1</v>
      </c>
      <c r="T437" s="3">
        <v>288</v>
      </c>
      <c r="U437" s="3">
        <v>36</v>
      </c>
      <c r="V437" s="3">
        <v>357</v>
      </c>
      <c r="W437" s="3">
        <v>123</v>
      </c>
      <c r="X437" s="3">
        <v>2</v>
      </c>
      <c r="Y437" s="3">
        <v>5</v>
      </c>
      <c r="Z437" s="3">
        <v>1</v>
      </c>
      <c r="AA437" s="3">
        <v>205</v>
      </c>
      <c r="AB437" s="3">
        <v>21</v>
      </c>
      <c r="AC437" s="3">
        <v>142</v>
      </c>
      <c r="AD437" s="3">
        <v>104</v>
      </c>
      <c r="AE437" s="3">
        <v>32</v>
      </c>
      <c r="AF437" s="3">
        <v>102</v>
      </c>
      <c r="AG437" s="3">
        <v>34</v>
      </c>
      <c r="AH437" s="3">
        <v>0.73240000000000005</v>
      </c>
      <c r="AI437" s="3">
        <v>0.22539999999999999</v>
      </c>
      <c r="AJ437" s="3">
        <v>2.7324000000000002</v>
      </c>
      <c r="AK437" s="2" t="s">
        <v>1155</v>
      </c>
    </row>
    <row r="438" spans="1:37" x14ac:dyDescent="0.3">
      <c r="A438" s="2" t="s">
        <v>1145</v>
      </c>
      <c r="B438" s="2" t="s">
        <v>2910</v>
      </c>
      <c r="C438" s="2" t="s">
        <v>115</v>
      </c>
      <c r="D438" s="2" t="s">
        <v>2919</v>
      </c>
      <c r="E438" s="2" t="s">
        <v>1148</v>
      </c>
      <c r="F438" s="2" t="s">
        <v>2833</v>
      </c>
      <c r="G438" s="2" t="s">
        <v>2833</v>
      </c>
      <c r="H438" s="2" t="s">
        <v>1150</v>
      </c>
      <c r="I438" s="2" t="s">
        <v>1151</v>
      </c>
      <c r="J438" s="2" t="s">
        <v>1152</v>
      </c>
      <c r="K438" s="2">
        <v>509849134</v>
      </c>
      <c r="L438" s="2">
        <v>22859815</v>
      </c>
      <c r="M438" s="2" t="s">
        <v>2920</v>
      </c>
      <c r="N438" s="2" t="s">
        <v>2921</v>
      </c>
      <c r="O438" s="3">
        <v>87</v>
      </c>
      <c r="P438" s="3">
        <v>79</v>
      </c>
      <c r="Q438" s="3">
        <v>0</v>
      </c>
      <c r="R438" s="3">
        <v>2</v>
      </c>
      <c r="S438" s="3">
        <v>1</v>
      </c>
      <c r="T438" s="3">
        <v>1</v>
      </c>
      <c r="U438" s="3">
        <v>4</v>
      </c>
      <c r="V438" s="3">
        <v>77</v>
      </c>
      <c r="W438" s="3">
        <v>71</v>
      </c>
      <c r="X438" s="3">
        <v>0</v>
      </c>
      <c r="Y438" s="3">
        <v>2</v>
      </c>
      <c r="Z438" s="3">
        <v>1</v>
      </c>
      <c r="AA438" s="3">
        <v>1</v>
      </c>
      <c r="AB438" s="3">
        <v>2</v>
      </c>
      <c r="AC438" s="3">
        <v>46</v>
      </c>
      <c r="AD438" s="3">
        <v>27</v>
      </c>
      <c r="AE438" s="3">
        <v>17</v>
      </c>
      <c r="AF438" s="3">
        <v>33</v>
      </c>
      <c r="AG438" s="3">
        <v>10</v>
      </c>
      <c r="AH438" s="3">
        <v>0.58699999999999997</v>
      </c>
      <c r="AI438" s="3">
        <v>0.36959999999999998</v>
      </c>
      <c r="AJ438" s="3">
        <v>2.5870000000000002</v>
      </c>
      <c r="AK438" s="2" t="s">
        <v>1155</v>
      </c>
    </row>
    <row r="439" spans="1:37" x14ac:dyDescent="0.3">
      <c r="A439" s="2" t="s">
        <v>1145</v>
      </c>
      <c r="B439" s="2" t="s">
        <v>2910</v>
      </c>
      <c r="C439" s="2" t="s">
        <v>141</v>
      </c>
      <c r="D439" s="2" t="s">
        <v>2922</v>
      </c>
      <c r="E439" s="2" t="s">
        <v>1148</v>
      </c>
      <c r="F439" s="2" t="s">
        <v>2923</v>
      </c>
      <c r="G439" s="2" t="s">
        <v>2923</v>
      </c>
      <c r="H439" s="2" t="s">
        <v>1150</v>
      </c>
      <c r="I439" s="2" t="s">
        <v>1151</v>
      </c>
      <c r="J439" s="2" t="s">
        <v>1152</v>
      </c>
      <c r="K439" s="2">
        <v>343946423</v>
      </c>
      <c r="L439" s="2">
        <v>368677867</v>
      </c>
      <c r="M439" s="2" t="s">
        <v>2924</v>
      </c>
      <c r="N439" s="2" t="s">
        <v>2925</v>
      </c>
      <c r="O439" s="3">
        <v>1460</v>
      </c>
      <c r="P439" s="3">
        <v>144</v>
      </c>
      <c r="Q439" s="3">
        <v>6</v>
      </c>
      <c r="R439" s="3">
        <v>26</v>
      </c>
      <c r="S439" s="3">
        <v>12</v>
      </c>
      <c r="T439" s="3">
        <v>1187</v>
      </c>
      <c r="U439" s="3">
        <v>85</v>
      </c>
      <c r="V439" s="3">
        <v>1039</v>
      </c>
      <c r="W439" s="3">
        <v>128</v>
      </c>
      <c r="X439" s="3">
        <v>5</v>
      </c>
      <c r="Y439" s="3">
        <v>12</v>
      </c>
      <c r="Z439" s="3">
        <v>7</v>
      </c>
      <c r="AA439" s="3">
        <v>846</v>
      </c>
      <c r="AB439" s="3">
        <v>41</v>
      </c>
      <c r="AC439" s="3">
        <v>756</v>
      </c>
      <c r="AD439" s="3">
        <v>338</v>
      </c>
      <c r="AE439" s="3">
        <v>402</v>
      </c>
      <c r="AF439" s="3">
        <v>347</v>
      </c>
      <c r="AG439" s="3">
        <v>348</v>
      </c>
      <c r="AH439" s="3">
        <v>0.4471</v>
      </c>
      <c r="AI439" s="3">
        <v>0.53169999999999995</v>
      </c>
      <c r="AJ439" s="3">
        <v>0.53169999999999995</v>
      </c>
      <c r="AK439" s="2" t="s">
        <v>1155</v>
      </c>
    </row>
    <row r="440" spans="1:37" x14ac:dyDescent="0.3">
      <c r="A440" s="2" t="s">
        <v>1145</v>
      </c>
      <c r="B440" s="2" t="s">
        <v>2910</v>
      </c>
      <c r="C440" s="2" t="s">
        <v>35</v>
      </c>
      <c r="D440" s="2" t="s">
        <v>2926</v>
      </c>
      <c r="E440" s="2" t="s">
        <v>1148</v>
      </c>
      <c r="F440" s="2" t="s">
        <v>2927</v>
      </c>
      <c r="G440" s="2" t="s">
        <v>2927</v>
      </c>
      <c r="H440" s="2" t="s">
        <v>1150</v>
      </c>
      <c r="I440" s="2" t="s">
        <v>1151</v>
      </c>
      <c r="J440" s="2" t="s">
        <v>1152</v>
      </c>
      <c r="K440" s="2">
        <v>1597334596</v>
      </c>
      <c r="L440" s="2">
        <v>471082168</v>
      </c>
      <c r="M440" s="2" t="s">
        <v>2928</v>
      </c>
      <c r="N440" s="2" t="s">
        <v>2929</v>
      </c>
      <c r="O440" s="3">
        <v>652</v>
      </c>
      <c r="P440" s="3">
        <v>593</v>
      </c>
      <c r="Q440" s="3">
        <v>1</v>
      </c>
      <c r="R440" s="3">
        <v>9</v>
      </c>
      <c r="S440" s="3">
        <v>7</v>
      </c>
      <c r="T440" s="3">
        <v>17</v>
      </c>
      <c r="U440" s="3">
        <v>25</v>
      </c>
      <c r="V440" s="3">
        <v>512</v>
      </c>
      <c r="W440" s="3">
        <v>468</v>
      </c>
      <c r="X440" s="3">
        <v>1</v>
      </c>
      <c r="Y440" s="3">
        <v>6</v>
      </c>
      <c r="Z440" s="3">
        <v>5</v>
      </c>
      <c r="AA440" s="3">
        <v>14</v>
      </c>
      <c r="AB440" s="3">
        <v>18</v>
      </c>
      <c r="AC440" s="3">
        <v>301</v>
      </c>
      <c r="AD440" s="3">
        <v>67</v>
      </c>
      <c r="AE440" s="3">
        <v>220</v>
      </c>
      <c r="AF440" s="3">
        <v>85</v>
      </c>
      <c r="AG440" s="3">
        <v>161</v>
      </c>
      <c r="AH440" s="3">
        <v>0.22259999999999999</v>
      </c>
      <c r="AI440" s="3">
        <v>0.73089999999999999</v>
      </c>
      <c r="AJ440" s="3">
        <v>0.73089999999999999</v>
      </c>
      <c r="AK440" s="2" t="s">
        <v>1155</v>
      </c>
    </row>
    <row r="441" spans="1:37" x14ac:dyDescent="0.3">
      <c r="A441" s="2" t="s">
        <v>1145</v>
      </c>
      <c r="B441" s="2" t="s">
        <v>2910</v>
      </c>
      <c r="C441" s="2" t="s">
        <v>135</v>
      </c>
      <c r="D441" s="2" t="s">
        <v>2930</v>
      </c>
      <c r="E441" s="2" t="s">
        <v>1148</v>
      </c>
      <c r="F441" s="2" t="s">
        <v>2931</v>
      </c>
      <c r="G441" s="2" t="s">
        <v>2931</v>
      </c>
      <c r="H441" s="2" t="s">
        <v>1150</v>
      </c>
      <c r="I441" s="2" t="s">
        <v>1151</v>
      </c>
      <c r="J441" s="2" t="s">
        <v>1152</v>
      </c>
      <c r="K441" s="2">
        <v>30565176</v>
      </c>
      <c r="L441" s="2">
        <v>59139824</v>
      </c>
      <c r="M441" s="2" t="s">
        <v>2932</v>
      </c>
      <c r="N441" s="2" t="s">
        <v>2933</v>
      </c>
      <c r="O441" s="3">
        <v>49</v>
      </c>
      <c r="P441" s="3">
        <v>26</v>
      </c>
      <c r="Q441" s="3">
        <v>0</v>
      </c>
      <c r="R441" s="3">
        <v>0</v>
      </c>
      <c r="S441" s="3">
        <v>1</v>
      </c>
      <c r="T441" s="3">
        <v>17</v>
      </c>
      <c r="U441" s="3">
        <v>5</v>
      </c>
      <c r="V441" s="3">
        <v>40</v>
      </c>
      <c r="W441" s="3">
        <v>22</v>
      </c>
      <c r="X441" s="3">
        <v>0</v>
      </c>
      <c r="Y441" s="3">
        <v>0</v>
      </c>
      <c r="Z441" s="3">
        <v>1</v>
      </c>
      <c r="AA441" s="3">
        <v>13</v>
      </c>
      <c r="AB441" s="3">
        <v>4</v>
      </c>
      <c r="AC441" s="3">
        <v>31</v>
      </c>
      <c r="AD441" s="3">
        <v>15</v>
      </c>
      <c r="AE441" s="3">
        <v>11</v>
      </c>
      <c r="AF441" s="3">
        <v>17</v>
      </c>
      <c r="AG441" s="3">
        <v>11</v>
      </c>
      <c r="AH441" s="3">
        <v>0.4839</v>
      </c>
      <c r="AI441" s="3">
        <v>0.3548</v>
      </c>
      <c r="AJ441" s="3">
        <v>2.4839000000000002</v>
      </c>
      <c r="AK441" s="2" t="s">
        <v>1155</v>
      </c>
    </row>
    <row r="442" spans="1:37" x14ac:dyDescent="0.3">
      <c r="A442" s="2" t="s">
        <v>1145</v>
      </c>
      <c r="B442" s="2" t="s">
        <v>2910</v>
      </c>
      <c r="C442" s="2" t="s">
        <v>120</v>
      </c>
      <c r="D442" s="2" t="s">
        <v>2934</v>
      </c>
      <c r="E442" s="2" t="s">
        <v>1148</v>
      </c>
      <c r="F442" s="2" t="s">
        <v>2935</v>
      </c>
      <c r="G442" s="2" t="s">
        <v>2935</v>
      </c>
      <c r="H442" s="2" t="s">
        <v>1150</v>
      </c>
      <c r="I442" s="2" t="s">
        <v>1151</v>
      </c>
      <c r="J442" s="2" t="s">
        <v>1152</v>
      </c>
      <c r="K442" s="2">
        <v>18654364</v>
      </c>
      <c r="L442" s="2">
        <v>6010651</v>
      </c>
      <c r="M442" s="2" t="s">
        <v>2936</v>
      </c>
      <c r="N442" s="2" t="s">
        <v>2937</v>
      </c>
      <c r="O442" s="3">
        <v>1201</v>
      </c>
      <c r="P442" s="3">
        <v>763</v>
      </c>
      <c r="Q442" s="3">
        <v>4</v>
      </c>
      <c r="R442" s="3">
        <v>39</v>
      </c>
      <c r="S442" s="3">
        <v>11</v>
      </c>
      <c r="T442" s="3">
        <v>232</v>
      </c>
      <c r="U442" s="3">
        <v>152</v>
      </c>
      <c r="V442" s="3">
        <v>862</v>
      </c>
      <c r="W442" s="3">
        <v>577</v>
      </c>
      <c r="X442" s="3">
        <v>4</v>
      </c>
      <c r="Y442" s="3">
        <v>25</v>
      </c>
      <c r="Z442" s="3">
        <v>10</v>
      </c>
      <c r="AA442" s="3">
        <v>174</v>
      </c>
      <c r="AB442" s="3">
        <v>72</v>
      </c>
      <c r="AC442" s="3">
        <v>663</v>
      </c>
      <c r="AD442" s="3">
        <v>296</v>
      </c>
      <c r="AE442" s="3">
        <v>323</v>
      </c>
      <c r="AF442" s="3">
        <v>358</v>
      </c>
      <c r="AG442" s="3">
        <v>224</v>
      </c>
      <c r="AH442" s="3">
        <v>0.44650000000000001</v>
      </c>
      <c r="AI442" s="3">
        <v>0.48720000000000002</v>
      </c>
      <c r="AJ442" s="3">
        <v>0.48720000000000002</v>
      </c>
      <c r="AK442" s="2" t="s">
        <v>1155</v>
      </c>
    </row>
    <row r="443" spans="1:37" x14ac:dyDescent="0.3">
      <c r="A443" s="2" t="s">
        <v>1145</v>
      </c>
      <c r="B443" s="2" t="s">
        <v>2910</v>
      </c>
      <c r="C443" s="2" t="s">
        <v>137</v>
      </c>
      <c r="D443" s="2" t="s">
        <v>2938</v>
      </c>
      <c r="E443" s="2" t="s">
        <v>1148</v>
      </c>
      <c r="F443" s="2" t="s">
        <v>2939</v>
      </c>
      <c r="G443" s="2" t="s">
        <v>2939</v>
      </c>
      <c r="H443" s="2" t="s">
        <v>1150</v>
      </c>
      <c r="I443" s="2" t="s">
        <v>1151</v>
      </c>
      <c r="J443" s="2" t="s">
        <v>1152</v>
      </c>
      <c r="K443" s="2">
        <v>3540401493</v>
      </c>
      <c r="L443" s="2">
        <v>3113711623</v>
      </c>
      <c r="M443" s="2" t="s">
        <v>2940</v>
      </c>
      <c r="N443" s="2" t="s">
        <v>2941</v>
      </c>
      <c r="O443" s="3">
        <v>1453</v>
      </c>
      <c r="P443" s="3">
        <v>846</v>
      </c>
      <c r="Q443" s="3">
        <v>3</v>
      </c>
      <c r="R443" s="3">
        <v>37</v>
      </c>
      <c r="S443" s="3">
        <v>9</v>
      </c>
      <c r="T443" s="3">
        <v>416</v>
      </c>
      <c r="U443" s="3">
        <v>142</v>
      </c>
      <c r="V443" s="3">
        <v>1101</v>
      </c>
      <c r="W443" s="3">
        <v>697</v>
      </c>
      <c r="X443" s="3">
        <v>2</v>
      </c>
      <c r="Y443" s="3">
        <v>21</v>
      </c>
      <c r="Z443" s="3">
        <v>7</v>
      </c>
      <c r="AA443" s="3">
        <v>294</v>
      </c>
      <c r="AB443" s="3">
        <v>80</v>
      </c>
      <c r="AC443" s="3">
        <v>382</v>
      </c>
      <c r="AD443" s="3">
        <v>165</v>
      </c>
      <c r="AE443" s="3">
        <v>198</v>
      </c>
      <c r="AF443" s="3">
        <v>175</v>
      </c>
      <c r="AG443" s="3">
        <v>173</v>
      </c>
      <c r="AH443" s="3">
        <v>0.43190000000000001</v>
      </c>
      <c r="AI443" s="3">
        <v>0.51829999999999998</v>
      </c>
      <c r="AJ443" s="3">
        <v>0.51829999999999998</v>
      </c>
      <c r="AK443" s="2" t="s">
        <v>1155</v>
      </c>
    </row>
    <row r="444" spans="1:37" x14ac:dyDescent="0.3">
      <c r="A444" s="2" t="s">
        <v>1145</v>
      </c>
      <c r="B444" s="2" t="s">
        <v>2942</v>
      </c>
      <c r="C444" s="2" t="s">
        <v>55</v>
      </c>
      <c r="D444" s="2" t="s">
        <v>2943</v>
      </c>
      <c r="E444" s="2" t="s">
        <v>1148</v>
      </c>
      <c r="F444" s="2" t="s">
        <v>2944</v>
      </c>
      <c r="G444" s="2" t="s">
        <v>2944</v>
      </c>
      <c r="H444" s="2" t="s">
        <v>1150</v>
      </c>
      <c r="I444" s="2" t="s">
        <v>1151</v>
      </c>
      <c r="J444" s="2" t="s">
        <v>1152</v>
      </c>
      <c r="K444" s="2">
        <v>13676801</v>
      </c>
      <c r="L444" s="2">
        <v>41847788</v>
      </c>
      <c r="M444" s="2" t="s">
        <v>2945</v>
      </c>
      <c r="N444" s="2" t="s">
        <v>2946</v>
      </c>
      <c r="O444" s="3">
        <v>2841</v>
      </c>
      <c r="P444" s="3">
        <v>1639</v>
      </c>
      <c r="Q444" s="3">
        <v>25</v>
      </c>
      <c r="R444" s="3">
        <v>141</v>
      </c>
      <c r="S444" s="3">
        <v>125</v>
      </c>
      <c r="T444" s="3">
        <v>639</v>
      </c>
      <c r="U444" s="3">
        <v>272</v>
      </c>
      <c r="V444" s="3">
        <v>2210</v>
      </c>
      <c r="W444" s="3">
        <v>1348</v>
      </c>
      <c r="X444" s="3">
        <v>17</v>
      </c>
      <c r="Y444" s="3">
        <v>95</v>
      </c>
      <c r="Z444" s="3">
        <v>100</v>
      </c>
      <c r="AA444" s="3">
        <v>492</v>
      </c>
      <c r="AB444" s="3">
        <v>158</v>
      </c>
      <c r="AC444" s="3">
        <v>1437</v>
      </c>
      <c r="AD444" s="3">
        <v>773</v>
      </c>
      <c r="AE444" s="3">
        <v>624</v>
      </c>
      <c r="AF444" s="3">
        <v>886</v>
      </c>
      <c r="AG444" s="3">
        <v>444</v>
      </c>
      <c r="AH444" s="3">
        <v>0.53790000000000004</v>
      </c>
      <c r="AI444" s="3">
        <v>0.43419999999999997</v>
      </c>
      <c r="AJ444" s="3">
        <v>2.5379</v>
      </c>
      <c r="AK444" s="2" t="s">
        <v>1155</v>
      </c>
    </row>
    <row r="445" spans="1:37" x14ac:dyDescent="0.3">
      <c r="A445" s="2" t="s">
        <v>1145</v>
      </c>
      <c r="B445" s="2" t="s">
        <v>2942</v>
      </c>
      <c r="C445" s="2" t="s">
        <v>62</v>
      </c>
      <c r="D445" s="2" t="s">
        <v>2947</v>
      </c>
      <c r="E445" s="2" t="s">
        <v>1148</v>
      </c>
      <c r="F445" s="2" t="s">
        <v>2948</v>
      </c>
      <c r="G445" s="2" t="s">
        <v>2948</v>
      </c>
      <c r="H445" s="2" t="s">
        <v>1150</v>
      </c>
      <c r="I445" s="2" t="s">
        <v>1151</v>
      </c>
      <c r="J445" s="2" t="s">
        <v>1152</v>
      </c>
      <c r="K445" s="2">
        <v>7412275995</v>
      </c>
      <c r="L445" s="2">
        <v>4974393024</v>
      </c>
      <c r="M445" s="2" t="s">
        <v>2949</v>
      </c>
      <c r="N445" s="2" t="s">
        <v>2950</v>
      </c>
      <c r="O445" s="3">
        <v>1989</v>
      </c>
      <c r="P445" s="3">
        <v>1310</v>
      </c>
      <c r="Q445" s="3">
        <v>7</v>
      </c>
      <c r="R445" s="3">
        <v>100</v>
      </c>
      <c r="S445" s="3">
        <v>87</v>
      </c>
      <c r="T445" s="3">
        <v>301</v>
      </c>
      <c r="U445" s="3">
        <v>184</v>
      </c>
      <c r="V445" s="3">
        <v>1475</v>
      </c>
      <c r="W445" s="3">
        <v>1038</v>
      </c>
      <c r="X445" s="3">
        <v>4</v>
      </c>
      <c r="Y445" s="3">
        <v>63</v>
      </c>
      <c r="Z445" s="3">
        <v>69</v>
      </c>
      <c r="AA445" s="3">
        <v>214</v>
      </c>
      <c r="AB445" s="3">
        <v>87</v>
      </c>
      <c r="AC445" s="3">
        <v>944</v>
      </c>
      <c r="AD445" s="3">
        <v>482</v>
      </c>
      <c r="AE445" s="3">
        <v>429</v>
      </c>
      <c r="AF445" s="3">
        <v>545</v>
      </c>
      <c r="AG445" s="3">
        <v>337</v>
      </c>
      <c r="AH445" s="3">
        <v>0.51060000000000005</v>
      </c>
      <c r="AI445" s="3">
        <v>0.45440000000000003</v>
      </c>
      <c r="AJ445" s="3">
        <v>2.5106000000000002</v>
      </c>
      <c r="AK445" s="2" t="s">
        <v>1155</v>
      </c>
    </row>
    <row r="446" spans="1:37" x14ac:dyDescent="0.3">
      <c r="A446" s="2" t="s">
        <v>1145</v>
      </c>
      <c r="B446" s="2" t="s">
        <v>2942</v>
      </c>
      <c r="C446" s="2" t="s">
        <v>58</v>
      </c>
      <c r="D446" s="2" t="s">
        <v>2951</v>
      </c>
      <c r="E446" s="2" t="s">
        <v>1148</v>
      </c>
      <c r="F446" s="2" t="s">
        <v>2952</v>
      </c>
      <c r="G446" s="2" t="s">
        <v>2952</v>
      </c>
      <c r="H446" s="2" t="s">
        <v>1150</v>
      </c>
      <c r="I446" s="2" t="s">
        <v>1151</v>
      </c>
      <c r="J446" s="2" t="s">
        <v>1152</v>
      </c>
      <c r="K446" s="2">
        <v>2194561</v>
      </c>
      <c r="L446" s="2">
        <v>916150</v>
      </c>
      <c r="M446" s="2" t="s">
        <v>2953</v>
      </c>
      <c r="N446" s="2" t="s">
        <v>2954</v>
      </c>
      <c r="O446" s="3">
        <v>2501</v>
      </c>
      <c r="P446" s="3">
        <v>1627</v>
      </c>
      <c r="Q446" s="3">
        <v>7</v>
      </c>
      <c r="R446" s="3">
        <v>118</v>
      </c>
      <c r="S446" s="3">
        <v>297</v>
      </c>
      <c r="T446" s="3">
        <v>268</v>
      </c>
      <c r="U446" s="3">
        <v>184</v>
      </c>
      <c r="V446" s="3">
        <v>1907</v>
      </c>
      <c r="W446" s="3">
        <v>1316</v>
      </c>
      <c r="X446" s="3">
        <v>7</v>
      </c>
      <c r="Y446" s="3">
        <v>66</v>
      </c>
      <c r="Z446" s="3">
        <v>231</v>
      </c>
      <c r="AA446" s="3">
        <v>197</v>
      </c>
      <c r="AB446" s="3">
        <v>90</v>
      </c>
      <c r="AC446" s="3">
        <v>1393</v>
      </c>
      <c r="AD446" s="3">
        <v>710</v>
      </c>
      <c r="AE446" s="3">
        <v>657</v>
      </c>
      <c r="AF446" s="3">
        <v>780</v>
      </c>
      <c r="AG446" s="3">
        <v>518</v>
      </c>
      <c r="AH446" s="3">
        <v>0.50970000000000004</v>
      </c>
      <c r="AI446" s="3">
        <v>0.47160000000000002</v>
      </c>
      <c r="AJ446" s="3">
        <v>2.5097</v>
      </c>
      <c r="AK446" s="2" t="s">
        <v>1155</v>
      </c>
    </row>
    <row r="447" spans="1:37" x14ac:dyDescent="0.3">
      <c r="A447" s="2" t="s">
        <v>1145</v>
      </c>
      <c r="B447" s="2" t="s">
        <v>2942</v>
      </c>
      <c r="C447" s="2" t="s">
        <v>60</v>
      </c>
      <c r="D447" s="2" t="s">
        <v>2955</v>
      </c>
      <c r="E447" s="2" t="s">
        <v>1148</v>
      </c>
      <c r="F447" s="2" t="s">
        <v>2956</v>
      </c>
      <c r="G447" s="2" t="s">
        <v>2956</v>
      </c>
      <c r="H447" s="2" t="s">
        <v>1150</v>
      </c>
      <c r="I447" s="2" t="s">
        <v>1151</v>
      </c>
      <c r="J447" s="2" t="s">
        <v>1152</v>
      </c>
      <c r="K447" s="2">
        <v>6135946</v>
      </c>
      <c r="L447" s="2">
        <v>10078133</v>
      </c>
      <c r="M447" s="2" t="s">
        <v>2957</v>
      </c>
      <c r="N447" s="2" t="s">
        <v>2958</v>
      </c>
      <c r="O447" s="3">
        <v>1550</v>
      </c>
      <c r="P447" s="3">
        <v>1065</v>
      </c>
      <c r="Q447" s="3">
        <v>4</v>
      </c>
      <c r="R447" s="3">
        <v>78</v>
      </c>
      <c r="S447" s="3">
        <v>29</v>
      </c>
      <c r="T447" s="3">
        <v>234</v>
      </c>
      <c r="U447" s="3">
        <v>140</v>
      </c>
      <c r="V447" s="3">
        <v>1199</v>
      </c>
      <c r="W447" s="3">
        <v>878</v>
      </c>
      <c r="X447" s="3">
        <v>3</v>
      </c>
      <c r="Y447" s="3">
        <v>52</v>
      </c>
      <c r="Z447" s="3">
        <v>23</v>
      </c>
      <c r="AA447" s="3">
        <v>170</v>
      </c>
      <c r="AB447" s="3">
        <v>73</v>
      </c>
      <c r="AC447" s="3">
        <v>846</v>
      </c>
      <c r="AD447" s="3">
        <v>402</v>
      </c>
      <c r="AE447" s="3">
        <v>427</v>
      </c>
      <c r="AF447" s="3">
        <v>499</v>
      </c>
      <c r="AG447" s="3">
        <v>284</v>
      </c>
      <c r="AH447" s="3">
        <v>0.47520000000000001</v>
      </c>
      <c r="AI447" s="3">
        <v>0.50470000000000004</v>
      </c>
      <c r="AJ447" s="3">
        <v>0.50470000000000004</v>
      </c>
      <c r="AK447" s="2" t="s">
        <v>1155</v>
      </c>
    </row>
    <row r="448" spans="1:37" x14ac:dyDescent="0.3">
      <c r="A448" s="2" t="s">
        <v>1145</v>
      </c>
      <c r="B448" s="2" t="s">
        <v>2959</v>
      </c>
      <c r="C448" s="2" t="s">
        <v>137</v>
      </c>
      <c r="D448" s="2" t="s">
        <v>2960</v>
      </c>
      <c r="E448" s="2" t="s">
        <v>1148</v>
      </c>
      <c r="F448" s="2" t="s">
        <v>2961</v>
      </c>
      <c r="G448" s="2" t="s">
        <v>2961</v>
      </c>
      <c r="H448" s="2" t="s">
        <v>1150</v>
      </c>
      <c r="I448" s="2" t="s">
        <v>1151</v>
      </c>
      <c r="J448" s="2" t="s">
        <v>1152</v>
      </c>
      <c r="K448" s="2">
        <v>48157005</v>
      </c>
      <c r="L448" s="2">
        <v>245836322</v>
      </c>
      <c r="M448" s="2" t="s">
        <v>2962</v>
      </c>
      <c r="N448" s="2" t="s">
        <v>2963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9</v>
      </c>
      <c r="AK448" s="2" t="s">
        <v>1155</v>
      </c>
    </row>
    <row r="449" spans="1:37" x14ac:dyDescent="0.3">
      <c r="A449" s="2" t="s">
        <v>1145</v>
      </c>
      <c r="B449" s="2" t="s">
        <v>2959</v>
      </c>
      <c r="C449" s="2" t="s">
        <v>115</v>
      </c>
      <c r="D449" s="2" t="s">
        <v>2964</v>
      </c>
      <c r="E449" s="2" t="s">
        <v>1148</v>
      </c>
      <c r="F449" s="2" t="s">
        <v>2833</v>
      </c>
      <c r="G449" s="2" t="s">
        <v>2833</v>
      </c>
      <c r="H449" s="2" t="s">
        <v>1150</v>
      </c>
      <c r="I449" s="2" t="s">
        <v>1151</v>
      </c>
      <c r="J449" s="2" t="s">
        <v>1152</v>
      </c>
      <c r="K449" s="2">
        <v>4077918594</v>
      </c>
      <c r="L449" s="2">
        <v>298567337</v>
      </c>
      <c r="M449" s="2" t="s">
        <v>2965</v>
      </c>
      <c r="N449" s="2" t="s">
        <v>2966</v>
      </c>
      <c r="O449" s="3">
        <v>9</v>
      </c>
      <c r="P449" s="3">
        <v>4</v>
      </c>
      <c r="Q449" s="3">
        <v>0</v>
      </c>
      <c r="R449" s="3">
        <v>0</v>
      </c>
      <c r="S449" s="3">
        <v>0</v>
      </c>
      <c r="T449" s="3">
        <v>5</v>
      </c>
      <c r="U449" s="3">
        <v>0</v>
      </c>
      <c r="V449" s="3">
        <v>7</v>
      </c>
      <c r="W449" s="3">
        <v>4</v>
      </c>
      <c r="X449" s="3">
        <v>0</v>
      </c>
      <c r="Y449" s="3">
        <v>0</v>
      </c>
      <c r="Z449" s="3">
        <v>0</v>
      </c>
      <c r="AA449" s="3">
        <v>3</v>
      </c>
      <c r="AB449" s="3">
        <v>0</v>
      </c>
      <c r="AC449" s="3">
        <v>3</v>
      </c>
      <c r="AD449" s="3">
        <v>2</v>
      </c>
      <c r="AE449" s="3">
        <v>1</v>
      </c>
      <c r="AF449" s="3">
        <v>3</v>
      </c>
      <c r="AG449" s="3">
        <v>1</v>
      </c>
      <c r="AH449" s="3">
        <v>0.66669999999999996</v>
      </c>
      <c r="AI449" s="3">
        <v>0.33329999999999999</v>
      </c>
      <c r="AJ449" s="3">
        <v>2.6667000000000001</v>
      </c>
      <c r="AK449" s="2" t="s">
        <v>1155</v>
      </c>
    </row>
    <row r="450" spans="1:37" x14ac:dyDescent="0.3">
      <c r="A450" s="2" t="s">
        <v>1145</v>
      </c>
      <c r="B450" s="2" t="s">
        <v>2959</v>
      </c>
      <c r="C450" s="2" t="s">
        <v>35</v>
      </c>
      <c r="D450" s="2" t="s">
        <v>2967</v>
      </c>
      <c r="E450" s="2" t="s">
        <v>1148</v>
      </c>
      <c r="F450" s="2" t="s">
        <v>2968</v>
      </c>
      <c r="G450" s="2" t="s">
        <v>2968</v>
      </c>
      <c r="H450" s="2" t="s">
        <v>1150</v>
      </c>
      <c r="I450" s="2" t="s">
        <v>1151</v>
      </c>
      <c r="J450" s="2" t="s">
        <v>1152</v>
      </c>
      <c r="K450" s="2">
        <v>365636504</v>
      </c>
      <c r="L450" s="2">
        <v>82448613</v>
      </c>
      <c r="M450" s="2" t="s">
        <v>2969</v>
      </c>
      <c r="N450" s="2" t="s">
        <v>2970</v>
      </c>
      <c r="O450" s="3">
        <v>31</v>
      </c>
      <c r="P450" s="3">
        <v>28</v>
      </c>
      <c r="Q450" s="3">
        <v>1</v>
      </c>
      <c r="R450" s="3">
        <v>0</v>
      </c>
      <c r="S450" s="3">
        <v>0</v>
      </c>
      <c r="T450" s="3">
        <v>0</v>
      </c>
      <c r="U450" s="3">
        <v>2</v>
      </c>
      <c r="V450" s="3">
        <v>27</v>
      </c>
      <c r="W450" s="3">
        <v>26</v>
      </c>
      <c r="X450" s="3">
        <v>0</v>
      </c>
      <c r="Y450" s="3">
        <v>0</v>
      </c>
      <c r="Z450" s="3">
        <v>0</v>
      </c>
      <c r="AA450" s="3">
        <v>0</v>
      </c>
      <c r="AB450" s="3">
        <v>1</v>
      </c>
      <c r="AC450" s="3">
        <v>17</v>
      </c>
      <c r="AD450" s="3">
        <v>4</v>
      </c>
      <c r="AE450" s="3">
        <v>12</v>
      </c>
      <c r="AF450" s="3">
        <v>5</v>
      </c>
      <c r="AG450" s="3">
        <v>8</v>
      </c>
      <c r="AH450" s="3">
        <v>0.23530000000000001</v>
      </c>
      <c r="AI450" s="3">
        <v>0.70589999999999997</v>
      </c>
      <c r="AJ450" s="3">
        <v>0.70589999999999997</v>
      </c>
      <c r="AK450" s="2" t="s">
        <v>1155</v>
      </c>
    </row>
    <row r="451" spans="1:37" x14ac:dyDescent="0.3">
      <c r="A451" s="2" t="s">
        <v>1145</v>
      </c>
      <c r="B451" s="2" t="s">
        <v>2959</v>
      </c>
      <c r="C451" s="2" t="s">
        <v>67</v>
      </c>
      <c r="D451" s="2" t="s">
        <v>2971</v>
      </c>
      <c r="E451" s="2" t="s">
        <v>1148</v>
      </c>
      <c r="F451" s="2" t="s">
        <v>2972</v>
      </c>
      <c r="G451" s="2" t="s">
        <v>2972</v>
      </c>
      <c r="H451" s="2" t="s">
        <v>1150</v>
      </c>
      <c r="I451" s="2" t="s">
        <v>1151</v>
      </c>
      <c r="J451" s="2" t="s">
        <v>1152</v>
      </c>
      <c r="K451" s="2">
        <v>2090683638</v>
      </c>
      <c r="L451" s="2">
        <v>1757451133</v>
      </c>
      <c r="M451" s="2" t="s">
        <v>2973</v>
      </c>
      <c r="N451" s="2" t="s">
        <v>2974</v>
      </c>
      <c r="O451" s="3">
        <v>2329</v>
      </c>
      <c r="P451" s="3">
        <v>1667</v>
      </c>
      <c r="Q451" s="3">
        <v>3</v>
      </c>
      <c r="R451" s="3">
        <v>37</v>
      </c>
      <c r="S451" s="3">
        <v>33</v>
      </c>
      <c r="T451" s="3">
        <v>376</v>
      </c>
      <c r="U451" s="3">
        <v>213</v>
      </c>
      <c r="V451" s="3">
        <v>1815</v>
      </c>
      <c r="W451" s="3">
        <v>1374</v>
      </c>
      <c r="X451" s="3">
        <v>1</v>
      </c>
      <c r="Y451" s="3">
        <v>22</v>
      </c>
      <c r="Z451" s="3">
        <v>19</v>
      </c>
      <c r="AA451" s="3">
        <v>275</v>
      </c>
      <c r="AB451" s="3">
        <v>124</v>
      </c>
      <c r="AC451" s="3">
        <v>1228</v>
      </c>
      <c r="AD451" s="3">
        <v>349</v>
      </c>
      <c r="AE451" s="3">
        <v>853</v>
      </c>
      <c r="AF451" s="3">
        <v>465</v>
      </c>
      <c r="AG451" s="3">
        <v>657</v>
      </c>
      <c r="AH451" s="3">
        <v>0.28420000000000001</v>
      </c>
      <c r="AI451" s="3">
        <v>0.6946</v>
      </c>
      <c r="AJ451" s="3">
        <v>0.6946</v>
      </c>
      <c r="AK451" s="2" t="s">
        <v>1155</v>
      </c>
    </row>
    <row r="452" spans="1:37" x14ac:dyDescent="0.3">
      <c r="A452" s="2" t="s">
        <v>1145</v>
      </c>
      <c r="B452" s="2" t="s">
        <v>2975</v>
      </c>
      <c r="C452" s="2" t="s">
        <v>139</v>
      </c>
      <c r="D452" s="2" t="s">
        <v>2976</v>
      </c>
      <c r="E452" s="2" t="s">
        <v>1148</v>
      </c>
      <c r="F452" s="2" t="s">
        <v>2977</v>
      </c>
      <c r="G452" s="2" t="s">
        <v>2977</v>
      </c>
      <c r="H452" s="2" t="s">
        <v>1150</v>
      </c>
      <c r="I452" s="2" t="s">
        <v>1151</v>
      </c>
      <c r="J452" s="2" t="s">
        <v>1152</v>
      </c>
      <c r="K452" s="2">
        <v>3598502</v>
      </c>
      <c r="L452" s="2">
        <v>1300463</v>
      </c>
      <c r="M452" s="2" t="s">
        <v>2978</v>
      </c>
      <c r="N452" s="2" t="s">
        <v>2979</v>
      </c>
      <c r="O452" s="3">
        <v>95</v>
      </c>
      <c r="P452" s="3">
        <v>8</v>
      </c>
      <c r="Q452" s="3">
        <v>0</v>
      </c>
      <c r="R452" s="3">
        <v>2</v>
      </c>
      <c r="S452" s="3">
        <v>1</v>
      </c>
      <c r="T452" s="3">
        <v>75</v>
      </c>
      <c r="U452" s="3">
        <v>9</v>
      </c>
      <c r="V452" s="3">
        <v>81</v>
      </c>
      <c r="W452" s="3">
        <v>8</v>
      </c>
      <c r="X452" s="3">
        <v>0</v>
      </c>
      <c r="Y452" s="3">
        <v>1</v>
      </c>
      <c r="Z452" s="3">
        <v>1</v>
      </c>
      <c r="AA452" s="3">
        <v>65</v>
      </c>
      <c r="AB452" s="3">
        <v>6</v>
      </c>
      <c r="AC452" s="3">
        <v>71</v>
      </c>
      <c r="AD452" s="3">
        <v>22</v>
      </c>
      <c r="AE452" s="3">
        <v>47</v>
      </c>
      <c r="AF452" s="3">
        <v>27</v>
      </c>
      <c r="AG452" s="3">
        <v>39</v>
      </c>
      <c r="AH452" s="3">
        <v>0.30990000000000001</v>
      </c>
      <c r="AI452" s="3">
        <v>0.66200000000000003</v>
      </c>
      <c r="AJ452" s="3">
        <v>0.66200000000000003</v>
      </c>
      <c r="AK452" s="2" t="s">
        <v>1155</v>
      </c>
    </row>
    <row r="453" spans="1:37" x14ac:dyDescent="0.3">
      <c r="A453" s="2" t="s">
        <v>1145</v>
      </c>
      <c r="B453" s="2" t="s">
        <v>2975</v>
      </c>
      <c r="C453" s="2" t="s">
        <v>147</v>
      </c>
      <c r="D453" s="2" t="s">
        <v>2980</v>
      </c>
      <c r="E453" s="2" t="s">
        <v>1148</v>
      </c>
      <c r="F453" s="2" t="s">
        <v>2981</v>
      </c>
      <c r="G453" s="2" t="s">
        <v>2981</v>
      </c>
      <c r="H453" s="2" t="s">
        <v>1150</v>
      </c>
      <c r="I453" s="2" t="s">
        <v>1151</v>
      </c>
      <c r="J453" s="2" t="s">
        <v>1152</v>
      </c>
      <c r="K453" s="2">
        <v>476217795</v>
      </c>
      <c r="L453" s="2">
        <v>249208920</v>
      </c>
      <c r="M453" s="2" t="s">
        <v>2982</v>
      </c>
      <c r="N453" s="2" t="s">
        <v>2983</v>
      </c>
      <c r="O453" s="3">
        <v>133</v>
      </c>
      <c r="P453" s="3">
        <v>124</v>
      </c>
      <c r="Q453" s="3">
        <v>1</v>
      </c>
      <c r="R453" s="3">
        <v>2</v>
      </c>
      <c r="S453" s="3">
        <v>1</v>
      </c>
      <c r="T453" s="3">
        <v>1</v>
      </c>
      <c r="U453" s="3">
        <v>4</v>
      </c>
      <c r="V453" s="3">
        <v>119</v>
      </c>
      <c r="W453" s="3">
        <v>110</v>
      </c>
      <c r="X453" s="3">
        <v>1</v>
      </c>
      <c r="Y453" s="3">
        <v>2</v>
      </c>
      <c r="Z453" s="3">
        <v>1</v>
      </c>
      <c r="AA453" s="3">
        <v>1</v>
      </c>
      <c r="AB453" s="3">
        <v>4</v>
      </c>
      <c r="AC453" s="3">
        <v>88</v>
      </c>
      <c r="AD453" s="3">
        <v>48</v>
      </c>
      <c r="AE453" s="3">
        <v>35</v>
      </c>
      <c r="AF453" s="3">
        <v>55</v>
      </c>
      <c r="AG453" s="3">
        <v>24</v>
      </c>
      <c r="AH453" s="3">
        <v>0.54549999999999998</v>
      </c>
      <c r="AI453" s="3">
        <v>0.3977</v>
      </c>
      <c r="AJ453" s="3">
        <v>2.5455000000000001</v>
      </c>
      <c r="AK453" s="2" t="s">
        <v>1155</v>
      </c>
    </row>
    <row r="454" spans="1:37" x14ac:dyDescent="0.3">
      <c r="A454" s="2" t="s">
        <v>1145</v>
      </c>
      <c r="B454" s="2" t="s">
        <v>2975</v>
      </c>
      <c r="C454" s="2" t="s">
        <v>69</v>
      </c>
      <c r="D454" s="2" t="s">
        <v>2984</v>
      </c>
      <c r="E454" s="2" t="s">
        <v>1148</v>
      </c>
      <c r="F454" s="2" t="s">
        <v>2985</v>
      </c>
      <c r="G454" s="2" t="s">
        <v>2985</v>
      </c>
      <c r="H454" s="2" t="s">
        <v>1150</v>
      </c>
      <c r="I454" s="2" t="s">
        <v>1151</v>
      </c>
      <c r="J454" s="2" t="s">
        <v>1152</v>
      </c>
      <c r="K454" s="2">
        <v>947502463</v>
      </c>
      <c r="L454" s="2">
        <v>475281106</v>
      </c>
      <c r="M454" s="2" t="s">
        <v>2986</v>
      </c>
      <c r="N454" s="2" t="s">
        <v>2987</v>
      </c>
      <c r="O454" s="3">
        <v>200</v>
      </c>
      <c r="P454" s="3">
        <v>142</v>
      </c>
      <c r="Q454" s="3">
        <v>0</v>
      </c>
      <c r="R454" s="3">
        <v>6</v>
      </c>
      <c r="S454" s="3">
        <v>1</v>
      </c>
      <c r="T454" s="3">
        <v>37</v>
      </c>
      <c r="U454" s="3">
        <v>14</v>
      </c>
      <c r="V454" s="3">
        <v>166</v>
      </c>
      <c r="W454" s="3">
        <v>125</v>
      </c>
      <c r="X454" s="3">
        <v>0</v>
      </c>
      <c r="Y454" s="3">
        <v>5</v>
      </c>
      <c r="Z454" s="3">
        <v>1</v>
      </c>
      <c r="AA454" s="3">
        <v>27</v>
      </c>
      <c r="AB454" s="3">
        <v>8</v>
      </c>
      <c r="AC454" s="3">
        <v>100</v>
      </c>
      <c r="AD454" s="3">
        <v>32</v>
      </c>
      <c r="AE454" s="3">
        <v>61</v>
      </c>
      <c r="AF454" s="3">
        <v>46</v>
      </c>
      <c r="AG454" s="3">
        <v>45</v>
      </c>
      <c r="AH454" s="3">
        <v>0.32</v>
      </c>
      <c r="AI454" s="3">
        <v>0.61</v>
      </c>
      <c r="AJ454" s="3">
        <v>0.61</v>
      </c>
      <c r="AK454" s="2" t="s">
        <v>1155</v>
      </c>
    </row>
    <row r="455" spans="1:37" x14ac:dyDescent="0.3">
      <c r="A455" s="2" t="s">
        <v>1145</v>
      </c>
      <c r="B455" s="2" t="s">
        <v>2975</v>
      </c>
      <c r="C455" s="2" t="s">
        <v>122</v>
      </c>
      <c r="D455" s="2" t="s">
        <v>2988</v>
      </c>
      <c r="E455" s="2" t="s">
        <v>1148</v>
      </c>
      <c r="F455" s="2" t="s">
        <v>2989</v>
      </c>
      <c r="G455" s="2" t="s">
        <v>2989</v>
      </c>
      <c r="H455" s="2" t="s">
        <v>1150</v>
      </c>
      <c r="I455" s="2" t="s">
        <v>1151</v>
      </c>
      <c r="J455" s="2" t="s">
        <v>1152</v>
      </c>
      <c r="K455" s="2">
        <v>8534605358</v>
      </c>
      <c r="L455" s="2">
        <v>2606814233</v>
      </c>
      <c r="M455" s="2" t="s">
        <v>2990</v>
      </c>
      <c r="N455" s="2" t="s">
        <v>2991</v>
      </c>
      <c r="O455" s="3">
        <v>442</v>
      </c>
      <c r="P455" s="3">
        <v>398</v>
      </c>
      <c r="Q455" s="3">
        <v>0</v>
      </c>
      <c r="R455" s="3">
        <v>7</v>
      </c>
      <c r="S455" s="3">
        <v>6</v>
      </c>
      <c r="T455" s="3">
        <v>12</v>
      </c>
      <c r="U455" s="3">
        <v>19</v>
      </c>
      <c r="V455" s="3">
        <v>361</v>
      </c>
      <c r="W455" s="3">
        <v>332</v>
      </c>
      <c r="X455" s="3">
        <v>0</v>
      </c>
      <c r="Y455" s="3">
        <v>5</v>
      </c>
      <c r="Z455" s="3">
        <v>1</v>
      </c>
      <c r="AA455" s="3">
        <v>11</v>
      </c>
      <c r="AB455" s="3">
        <v>12</v>
      </c>
      <c r="AC455" s="3">
        <v>292</v>
      </c>
      <c r="AD455" s="3">
        <v>176</v>
      </c>
      <c r="AE455" s="3">
        <v>107</v>
      </c>
      <c r="AF455" s="3">
        <v>178</v>
      </c>
      <c r="AG455" s="3">
        <v>79</v>
      </c>
      <c r="AH455" s="3">
        <v>0.60270000000000001</v>
      </c>
      <c r="AI455" s="3">
        <v>0.3664</v>
      </c>
      <c r="AJ455" s="3">
        <v>2.6027</v>
      </c>
      <c r="AK455" s="2" t="s">
        <v>1155</v>
      </c>
    </row>
    <row r="456" spans="1:37" x14ac:dyDescent="0.3">
      <c r="A456" s="2" t="s">
        <v>1145</v>
      </c>
      <c r="B456" s="2" t="s">
        <v>2975</v>
      </c>
      <c r="C456" s="2" t="s">
        <v>115</v>
      </c>
      <c r="D456" s="2" t="s">
        <v>2992</v>
      </c>
      <c r="E456" s="2" t="s">
        <v>1148</v>
      </c>
      <c r="F456" s="2" t="s">
        <v>2833</v>
      </c>
      <c r="G456" s="2" t="s">
        <v>2833</v>
      </c>
      <c r="H456" s="2" t="s">
        <v>1150</v>
      </c>
      <c r="I456" s="2" t="s">
        <v>1151</v>
      </c>
      <c r="J456" s="2" t="s">
        <v>1152</v>
      </c>
      <c r="K456" s="2">
        <v>7980879307</v>
      </c>
      <c r="L456" s="2">
        <v>4432067725</v>
      </c>
      <c r="M456" s="2" t="s">
        <v>2993</v>
      </c>
      <c r="N456" s="2" t="s">
        <v>2994</v>
      </c>
      <c r="O456" s="3">
        <v>479</v>
      </c>
      <c r="P456" s="3">
        <v>59</v>
      </c>
      <c r="Q456" s="3">
        <v>4</v>
      </c>
      <c r="R456" s="3">
        <v>36</v>
      </c>
      <c r="S456" s="3">
        <v>0</v>
      </c>
      <c r="T456" s="3">
        <v>327</v>
      </c>
      <c r="U456" s="3">
        <v>53</v>
      </c>
      <c r="V456" s="3">
        <v>363</v>
      </c>
      <c r="W456" s="3">
        <v>52</v>
      </c>
      <c r="X456" s="3">
        <v>2</v>
      </c>
      <c r="Y456" s="3">
        <v>17</v>
      </c>
      <c r="Z456" s="3">
        <v>0</v>
      </c>
      <c r="AA456" s="3">
        <v>262</v>
      </c>
      <c r="AB456" s="3">
        <v>30</v>
      </c>
      <c r="AC456" s="3">
        <v>214</v>
      </c>
      <c r="AD456" s="3">
        <v>128</v>
      </c>
      <c r="AE456" s="3">
        <v>78</v>
      </c>
      <c r="AF456" s="3">
        <v>157</v>
      </c>
      <c r="AG456" s="3">
        <v>47</v>
      </c>
      <c r="AH456" s="3">
        <v>0.59809999999999997</v>
      </c>
      <c r="AI456" s="3">
        <v>0.36449999999999999</v>
      </c>
      <c r="AJ456" s="3">
        <v>2.5981000000000001</v>
      </c>
      <c r="AK456" s="2" t="s">
        <v>1155</v>
      </c>
    </row>
    <row r="457" spans="1:37" x14ac:dyDescent="0.3">
      <c r="A457" s="2" t="s">
        <v>1145</v>
      </c>
      <c r="B457" s="2" t="s">
        <v>2975</v>
      </c>
      <c r="C457" s="2" t="s">
        <v>129</v>
      </c>
      <c r="D457" s="2" t="s">
        <v>2995</v>
      </c>
      <c r="E457" s="2" t="s">
        <v>1148</v>
      </c>
      <c r="F457" s="2" t="s">
        <v>2996</v>
      </c>
      <c r="G457" s="2" t="s">
        <v>2996</v>
      </c>
      <c r="H457" s="2" t="s">
        <v>1150</v>
      </c>
      <c r="I457" s="2" t="s">
        <v>1151</v>
      </c>
      <c r="J457" s="2" t="s">
        <v>1152</v>
      </c>
      <c r="K457" s="2">
        <v>1546608774</v>
      </c>
      <c r="L457" s="2">
        <v>1013438448</v>
      </c>
      <c r="M457" s="2" t="s">
        <v>2997</v>
      </c>
      <c r="N457" s="2" t="s">
        <v>2998</v>
      </c>
      <c r="O457" s="3">
        <v>801</v>
      </c>
      <c r="P457" s="3">
        <v>262</v>
      </c>
      <c r="Q457" s="3">
        <v>3</v>
      </c>
      <c r="R457" s="3">
        <v>24</v>
      </c>
      <c r="S457" s="3">
        <v>4</v>
      </c>
      <c r="T457" s="3">
        <v>398</v>
      </c>
      <c r="U457" s="3">
        <v>110</v>
      </c>
      <c r="V457" s="3">
        <v>636</v>
      </c>
      <c r="W457" s="3">
        <v>234</v>
      </c>
      <c r="X457" s="3">
        <v>1</v>
      </c>
      <c r="Y457" s="3">
        <v>16</v>
      </c>
      <c r="Z457" s="3">
        <v>4</v>
      </c>
      <c r="AA457" s="3">
        <v>321</v>
      </c>
      <c r="AB457" s="3">
        <v>60</v>
      </c>
      <c r="AC457" s="3">
        <v>479</v>
      </c>
      <c r="AD457" s="3">
        <v>232</v>
      </c>
      <c r="AE457" s="3">
        <v>237</v>
      </c>
      <c r="AF457" s="3">
        <v>283</v>
      </c>
      <c r="AG457" s="3">
        <v>159</v>
      </c>
      <c r="AH457" s="3">
        <v>0.48430000000000001</v>
      </c>
      <c r="AI457" s="3">
        <v>0.49480000000000002</v>
      </c>
      <c r="AJ457" s="3">
        <v>0.49480000000000002</v>
      </c>
      <c r="AK457" s="2" t="s">
        <v>1155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C3E2-925C-485F-8281-9F6B8E46D2F7}">
  <dimension ref="A1:A4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1029</v>
      </c>
    </row>
    <row r="2" spans="1:1" x14ac:dyDescent="0.3">
      <c r="A2">
        <v>1</v>
      </c>
    </row>
    <row r="3" spans="1:1" x14ac:dyDescent="0.3">
      <c r="A3">
        <f>A2+1</f>
        <v>2</v>
      </c>
    </row>
    <row r="4" spans="1:1" x14ac:dyDescent="0.3">
      <c r="A4">
        <f t="shared" ref="A4:A41" si="0">A3+1</f>
        <v>3</v>
      </c>
    </row>
    <row r="5" spans="1:1" x14ac:dyDescent="0.3">
      <c r="A5">
        <f t="shared" si="0"/>
        <v>4</v>
      </c>
    </row>
    <row r="6" spans="1:1" x14ac:dyDescent="0.3">
      <c r="A6">
        <f t="shared" si="0"/>
        <v>5</v>
      </c>
    </row>
    <row r="7" spans="1:1" x14ac:dyDescent="0.3">
      <c r="A7">
        <f t="shared" si="0"/>
        <v>6</v>
      </c>
    </row>
    <row r="8" spans="1:1" x14ac:dyDescent="0.3">
      <c r="A8">
        <f t="shared" si="0"/>
        <v>7</v>
      </c>
    </row>
    <row r="9" spans="1:1" x14ac:dyDescent="0.3">
      <c r="A9">
        <f t="shared" si="0"/>
        <v>8</v>
      </c>
    </row>
    <row r="10" spans="1:1" x14ac:dyDescent="0.3">
      <c r="A10">
        <f t="shared" si="0"/>
        <v>9</v>
      </c>
    </row>
    <row r="11" spans="1:1" x14ac:dyDescent="0.3">
      <c r="A11">
        <f t="shared" si="0"/>
        <v>10</v>
      </c>
    </row>
    <row r="12" spans="1:1" x14ac:dyDescent="0.3">
      <c r="A12">
        <f t="shared" si="0"/>
        <v>11</v>
      </c>
    </row>
    <row r="13" spans="1:1" x14ac:dyDescent="0.3">
      <c r="A13">
        <f t="shared" si="0"/>
        <v>12</v>
      </c>
    </row>
    <row r="14" spans="1:1" x14ac:dyDescent="0.3">
      <c r="A14">
        <f t="shared" si="0"/>
        <v>13</v>
      </c>
    </row>
    <row r="15" spans="1:1" x14ac:dyDescent="0.3">
      <c r="A15">
        <f t="shared" si="0"/>
        <v>14</v>
      </c>
    </row>
    <row r="16" spans="1:1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08 Pres Raw</vt:lpstr>
      <vt:lpstr>08 Sen</vt:lpstr>
      <vt:lpstr>08 Precinct for Import</vt:lpstr>
      <vt:lpstr>VTD Check</vt:lpstr>
      <vt:lpstr>VTD</vt:lpstr>
      <vt:lpstr>By 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2018-02-01T20:38:47Z</dcterms:created>
  <dcterms:modified xsi:type="dcterms:W3CDTF">2018-02-01T20:41:12Z</dcterms:modified>
</cp:coreProperties>
</file>