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bartel_lab1/mcgeary/computation/AgoRBNS/ThreePrimeTargetingPaper/GEO_transfer/"/>
    </mc:Choice>
  </mc:AlternateContent>
  <xr:revisionPtr revIDLastSave="0" documentId="8_{EE1E3A92-B7EF-2F4D-BFD4-686ED58AA1E4}" xr6:coauthVersionLast="46" xr6:coauthVersionMax="46" xr10:uidLastSave="{00000000-0000-0000-0000-000000000000}"/>
  <bookViews>
    <workbookView xWindow="340" yWindow="460" windowWidth="35500" windowHeight="13100" xr2:uid="{224001EB-4535-B04F-9EE8-39AB09D2B4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E57" i="1" l="1"/>
  <c r="AE56" i="1"/>
  <c r="AE55" i="1"/>
  <c r="AE54" i="1"/>
  <c r="AE53" i="1"/>
  <c r="AE52" i="1"/>
  <c r="AE51" i="1"/>
  <c r="AE50" i="1"/>
  <c r="AE49" i="1"/>
  <c r="AE48" i="1"/>
  <c r="AE47" i="1"/>
  <c r="AE46" i="1"/>
  <c r="AE45" i="1"/>
  <c r="AE44" i="1"/>
  <c r="AE43" i="1"/>
  <c r="AE42" i="1"/>
  <c r="AE41" i="1"/>
  <c r="AE40" i="1"/>
  <c r="AE39" i="1"/>
  <c r="AE38" i="1"/>
  <c r="AE37" i="1"/>
  <c r="AE36" i="1"/>
  <c r="AE35" i="1"/>
  <c r="AE34" i="1"/>
  <c r="AE33" i="1"/>
  <c r="AE32" i="1"/>
  <c r="AE31" i="1"/>
  <c r="AE30" i="1"/>
  <c r="AE29" i="1"/>
  <c r="AE28" i="1"/>
  <c r="AE27" i="1"/>
  <c r="AE26" i="1"/>
  <c r="AE25" i="1"/>
  <c r="AE24" i="1"/>
  <c r="AE23" i="1"/>
  <c r="AE22" i="1"/>
  <c r="AE21" i="1"/>
  <c r="AE20" i="1"/>
  <c r="AE19" i="1"/>
  <c r="AE18" i="1"/>
  <c r="AE17" i="1"/>
  <c r="AE16" i="1"/>
  <c r="AE15" i="1"/>
  <c r="AE14" i="1"/>
  <c r="AE13" i="1"/>
  <c r="AE12" i="1"/>
  <c r="AE11" i="1"/>
  <c r="AE10" i="1"/>
  <c r="AE9" i="1"/>
  <c r="AE8" i="1"/>
  <c r="AE7" i="1"/>
  <c r="AE6" i="1"/>
  <c r="AE5" i="1"/>
  <c r="AE4" i="1"/>
  <c r="AE3" i="1"/>
  <c r="AE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2" i="1"/>
  <c r="AH11" i="1"/>
  <c r="AH12" i="1"/>
  <c r="AH13" i="1"/>
  <c r="AH14" i="1"/>
  <c r="AH15" i="1"/>
  <c r="AH16" i="1"/>
  <c r="AH2" i="1"/>
  <c r="AH3" i="1"/>
  <c r="AH4" i="1"/>
  <c r="AH5" i="1"/>
  <c r="AH6" i="1"/>
  <c r="AH7" i="1"/>
  <c r="AH8" i="1"/>
  <c r="AH9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H32" i="1"/>
  <c r="AH33" i="1"/>
  <c r="AH34" i="1"/>
  <c r="AH35" i="1"/>
  <c r="AH36" i="1"/>
  <c r="AH37" i="1"/>
  <c r="AH38" i="1"/>
  <c r="AH39" i="1"/>
  <c r="AH40" i="1"/>
  <c r="AH41" i="1"/>
  <c r="AH42" i="1"/>
  <c r="AH43" i="1"/>
  <c r="AH44" i="1"/>
  <c r="AH45" i="1"/>
  <c r="AH46" i="1"/>
  <c r="AH47" i="1"/>
  <c r="AH48" i="1"/>
  <c r="AH49" i="1"/>
  <c r="AH50" i="1"/>
  <c r="AH51" i="1"/>
  <c r="AH52" i="1"/>
  <c r="AH53" i="1"/>
  <c r="AH54" i="1"/>
  <c r="AH55" i="1"/>
  <c r="AH56" i="1"/>
  <c r="AH57" i="1"/>
  <c r="AH10" i="1"/>
  <c r="AF11" i="1"/>
  <c r="AG11" i="1"/>
  <c r="AI11" i="1"/>
  <c r="AJ11" i="1"/>
  <c r="AF12" i="1"/>
  <c r="AG12" i="1"/>
  <c r="F12" i="1" s="1"/>
  <c r="AI12" i="1"/>
  <c r="AJ12" i="1"/>
  <c r="AF13" i="1"/>
  <c r="AG13" i="1"/>
  <c r="AI13" i="1"/>
  <c r="AJ13" i="1"/>
  <c r="AF14" i="1"/>
  <c r="AG14" i="1"/>
  <c r="AI14" i="1"/>
  <c r="AJ14" i="1"/>
  <c r="AF15" i="1"/>
  <c r="AG15" i="1"/>
  <c r="AI15" i="1"/>
  <c r="AJ15" i="1"/>
  <c r="AF16" i="1"/>
  <c r="AG16" i="1"/>
  <c r="AI16" i="1"/>
  <c r="AJ16" i="1"/>
  <c r="AF2" i="1"/>
  <c r="AG2" i="1"/>
  <c r="AI2" i="1"/>
  <c r="AJ2" i="1"/>
  <c r="AF3" i="1"/>
  <c r="AG3" i="1"/>
  <c r="AI3" i="1"/>
  <c r="AJ3" i="1"/>
  <c r="AF4" i="1"/>
  <c r="AG4" i="1"/>
  <c r="AI4" i="1"/>
  <c r="AJ4" i="1"/>
  <c r="AF5" i="1"/>
  <c r="AG5" i="1"/>
  <c r="F5" i="1" s="1"/>
  <c r="AI5" i="1"/>
  <c r="AJ5" i="1"/>
  <c r="AF6" i="1"/>
  <c r="AG6" i="1"/>
  <c r="AI6" i="1"/>
  <c r="AJ6" i="1"/>
  <c r="AF7" i="1"/>
  <c r="AG7" i="1"/>
  <c r="AI7" i="1"/>
  <c r="AJ7" i="1"/>
  <c r="AF8" i="1"/>
  <c r="AG8" i="1"/>
  <c r="F8" i="1" s="1"/>
  <c r="AI8" i="1"/>
  <c r="AJ8" i="1"/>
  <c r="AF9" i="1"/>
  <c r="AG9" i="1"/>
  <c r="F9" i="1" s="1"/>
  <c r="AI9" i="1"/>
  <c r="AJ9" i="1"/>
  <c r="AF17" i="1"/>
  <c r="AG17" i="1"/>
  <c r="AI17" i="1"/>
  <c r="AJ17" i="1"/>
  <c r="AF18" i="1"/>
  <c r="AG18" i="1"/>
  <c r="AI18" i="1"/>
  <c r="AJ18" i="1"/>
  <c r="AF19" i="1"/>
  <c r="AG19" i="1"/>
  <c r="AI19" i="1"/>
  <c r="AJ19" i="1"/>
  <c r="AF20" i="1"/>
  <c r="AG20" i="1"/>
  <c r="F20" i="1" s="1"/>
  <c r="AI20" i="1"/>
  <c r="AJ20" i="1"/>
  <c r="AF21" i="1"/>
  <c r="AG21" i="1"/>
  <c r="AI21" i="1"/>
  <c r="AJ21" i="1"/>
  <c r="AF22" i="1"/>
  <c r="AG22" i="1"/>
  <c r="AI22" i="1"/>
  <c r="AJ22" i="1"/>
  <c r="AF23" i="1"/>
  <c r="AG23" i="1"/>
  <c r="AI23" i="1"/>
  <c r="AJ23" i="1"/>
  <c r="AF24" i="1"/>
  <c r="AG24" i="1"/>
  <c r="AI24" i="1"/>
  <c r="AJ24" i="1"/>
  <c r="AF25" i="1"/>
  <c r="AG25" i="1"/>
  <c r="AI25" i="1"/>
  <c r="AJ25" i="1"/>
  <c r="AF26" i="1"/>
  <c r="AG26" i="1"/>
  <c r="AI26" i="1"/>
  <c r="AJ26" i="1"/>
  <c r="AF27" i="1"/>
  <c r="AG27" i="1"/>
  <c r="F27" i="1" s="1"/>
  <c r="AI27" i="1"/>
  <c r="AJ27" i="1"/>
  <c r="AF28" i="1"/>
  <c r="AG28" i="1"/>
  <c r="F28" i="1" s="1"/>
  <c r="AI28" i="1"/>
  <c r="AJ28" i="1"/>
  <c r="AF29" i="1"/>
  <c r="AG29" i="1"/>
  <c r="AI29" i="1"/>
  <c r="AJ29" i="1"/>
  <c r="AF30" i="1"/>
  <c r="AG30" i="1"/>
  <c r="AI30" i="1"/>
  <c r="AJ30" i="1"/>
  <c r="AF31" i="1"/>
  <c r="AG31" i="1"/>
  <c r="F31" i="1" s="1"/>
  <c r="AI31" i="1"/>
  <c r="AJ31" i="1"/>
  <c r="AF32" i="1"/>
  <c r="AG32" i="1"/>
  <c r="AI32" i="1"/>
  <c r="AJ32" i="1"/>
  <c r="AF33" i="1"/>
  <c r="AG33" i="1"/>
  <c r="AI33" i="1"/>
  <c r="AJ33" i="1"/>
  <c r="AF34" i="1"/>
  <c r="AG34" i="1"/>
  <c r="AI34" i="1"/>
  <c r="AJ34" i="1"/>
  <c r="AF35" i="1"/>
  <c r="AG35" i="1"/>
  <c r="AI35" i="1"/>
  <c r="AJ35" i="1"/>
  <c r="AF36" i="1"/>
  <c r="AG36" i="1"/>
  <c r="AI36" i="1"/>
  <c r="AJ36" i="1"/>
  <c r="AF37" i="1"/>
  <c r="AG37" i="1"/>
  <c r="AI37" i="1"/>
  <c r="AJ37" i="1"/>
  <c r="AF38" i="1"/>
  <c r="AG38" i="1"/>
  <c r="AI38" i="1"/>
  <c r="AJ38" i="1"/>
  <c r="AF39" i="1"/>
  <c r="AG39" i="1"/>
  <c r="F39" i="1" s="1"/>
  <c r="AI39" i="1"/>
  <c r="AJ39" i="1"/>
  <c r="AF40" i="1"/>
  <c r="AG40" i="1"/>
  <c r="F40" i="1" s="1"/>
  <c r="AI40" i="1"/>
  <c r="AJ40" i="1"/>
  <c r="AF41" i="1"/>
  <c r="AG41" i="1"/>
  <c r="AI41" i="1"/>
  <c r="AJ41" i="1"/>
  <c r="AF42" i="1"/>
  <c r="AG42" i="1"/>
  <c r="AI42" i="1"/>
  <c r="AJ42" i="1"/>
  <c r="AF43" i="1"/>
  <c r="AG43" i="1"/>
  <c r="F43" i="1" s="1"/>
  <c r="AI43" i="1"/>
  <c r="AJ43" i="1"/>
  <c r="AF44" i="1"/>
  <c r="AG44" i="1"/>
  <c r="AI44" i="1"/>
  <c r="AJ44" i="1"/>
  <c r="AF45" i="1"/>
  <c r="AG45" i="1"/>
  <c r="AI45" i="1"/>
  <c r="AJ45" i="1"/>
  <c r="AF46" i="1"/>
  <c r="AG46" i="1"/>
  <c r="AI46" i="1"/>
  <c r="AJ46" i="1"/>
  <c r="AF47" i="1"/>
  <c r="AG47" i="1"/>
  <c r="AI47" i="1"/>
  <c r="AJ47" i="1"/>
  <c r="AF48" i="1"/>
  <c r="AG48" i="1"/>
  <c r="AI48" i="1"/>
  <c r="AJ48" i="1"/>
  <c r="AF49" i="1"/>
  <c r="AG49" i="1"/>
  <c r="AI49" i="1"/>
  <c r="AJ49" i="1"/>
  <c r="AF50" i="1"/>
  <c r="AG50" i="1"/>
  <c r="AI50" i="1"/>
  <c r="AJ50" i="1"/>
  <c r="AF51" i="1"/>
  <c r="AG51" i="1"/>
  <c r="AI51" i="1"/>
  <c r="AJ51" i="1"/>
  <c r="AF52" i="1"/>
  <c r="AG52" i="1"/>
  <c r="F52" i="1" s="1"/>
  <c r="AI52" i="1"/>
  <c r="AJ52" i="1"/>
  <c r="AF53" i="1"/>
  <c r="AG53" i="1"/>
  <c r="AI53" i="1"/>
  <c r="AJ53" i="1"/>
  <c r="AF54" i="1"/>
  <c r="AG54" i="1"/>
  <c r="AI54" i="1"/>
  <c r="AJ54" i="1"/>
  <c r="AF55" i="1"/>
  <c r="AG55" i="1"/>
  <c r="F55" i="1" s="1"/>
  <c r="AI55" i="1"/>
  <c r="AJ55" i="1"/>
  <c r="AF56" i="1"/>
  <c r="AG56" i="1"/>
  <c r="AI56" i="1"/>
  <c r="AJ56" i="1"/>
  <c r="AF57" i="1"/>
  <c r="AG57" i="1"/>
  <c r="AI57" i="1"/>
  <c r="AJ57" i="1"/>
  <c r="AJ10" i="1"/>
  <c r="AI10" i="1"/>
  <c r="E10" i="1" s="1"/>
  <c r="G10" i="1" s="1"/>
  <c r="O10" i="1" s="1"/>
  <c r="AG10" i="1"/>
  <c r="AF10" i="1"/>
  <c r="AK11" i="1"/>
  <c r="AK12" i="1"/>
  <c r="AK13" i="1"/>
  <c r="AK14" i="1"/>
  <c r="AK15" i="1"/>
  <c r="AK16" i="1"/>
  <c r="AK2" i="1"/>
  <c r="AK3" i="1"/>
  <c r="AK4" i="1"/>
  <c r="AK5" i="1"/>
  <c r="AK6" i="1"/>
  <c r="AK7" i="1"/>
  <c r="AK8" i="1"/>
  <c r="AK9" i="1"/>
  <c r="AK17" i="1"/>
  <c r="AK18" i="1"/>
  <c r="AK19" i="1"/>
  <c r="AK20" i="1"/>
  <c r="AK21" i="1"/>
  <c r="AK22" i="1"/>
  <c r="AK23" i="1"/>
  <c r="AK24" i="1"/>
  <c r="AK25" i="1"/>
  <c r="AK26" i="1"/>
  <c r="AK27" i="1"/>
  <c r="AK28" i="1"/>
  <c r="AK29" i="1"/>
  <c r="AK30" i="1"/>
  <c r="AK31" i="1"/>
  <c r="AK32" i="1"/>
  <c r="AK33" i="1"/>
  <c r="AK34" i="1"/>
  <c r="AK35" i="1"/>
  <c r="AK36" i="1"/>
  <c r="AK37" i="1"/>
  <c r="AK38" i="1"/>
  <c r="AK39" i="1"/>
  <c r="AK40" i="1"/>
  <c r="AK41" i="1"/>
  <c r="AK42" i="1"/>
  <c r="AK43" i="1"/>
  <c r="AK44" i="1"/>
  <c r="AK45" i="1"/>
  <c r="AK46" i="1"/>
  <c r="AK47" i="1"/>
  <c r="AK48" i="1"/>
  <c r="AK49" i="1"/>
  <c r="AK50" i="1"/>
  <c r="AK51" i="1"/>
  <c r="AK52" i="1"/>
  <c r="AK53" i="1"/>
  <c r="AK54" i="1"/>
  <c r="AK55" i="1"/>
  <c r="AK56" i="1"/>
  <c r="AK57" i="1"/>
  <c r="AK10" i="1"/>
  <c r="D14" i="1" l="1"/>
  <c r="M14" i="1" s="1"/>
  <c r="F11" i="1"/>
  <c r="F29" i="1"/>
  <c r="F17" i="1"/>
  <c r="F53" i="1"/>
  <c r="F41" i="1"/>
  <c r="F57" i="1"/>
  <c r="F33" i="1"/>
  <c r="F2" i="1"/>
  <c r="F45" i="1"/>
  <c r="E7" i="1"/>
  <c r="G7" i="1" s="1"/>
  <c r="O7" i="1" s="1"/>
  <c r="E5" i="1"/>
  <c r="G5" i="1" s="1"/>
  <c r="F38" i="1"/>
  <c r="F50" i="1"/>
  <c r="E49" i="1"/>
  <c r="G49" i="1" s="1"/>
  <c r="O49" i="1" s="1"/>
  <c r="E9" i="1"/>
  <c r="G9" i="1" s="1"/>
  <c r="O9" i="1" s="1"/>
  <c r="F54" i="1"/>
  <c r="F18" i="1"/>
  <c r="F30" i="1"/>
  <c r="E43" i="1"/>
  <c r="G43" i="1" s="1"/>
  <c r="O43" i="1" s="1"/>
  <c r="D26" i="1"/>
  <c r="F56" i="1"/>
  <c r="E24" i="1"/>
  <c r="G24" i="1" s="1"/>
  <c r="O24" i="1" s="1"/>
  <c r="E28" i="1"/>
  <c r="G28" i="1" s="1"/>
  <c r="O28" i="1" s="1"/>
  <c r="F48" i="1"/>
  <c r="F36" i="1"/>
  <c r="F15" i="1"/>
  <c r="E3" i="1"/>
  <c r="G3" i="1" s="1"/>
  <c r="O3" i="1" s="1"/>
  <c r="E35" i="1"/>
  <c r="G35" i="1" s="1"/>
  <c r="O35" i="1" s="1"/>
  <c r="F32" i="1"/>
  <c r="E31" i="1"/>
  <c r="G31" i="1" s="1"/>
  <c r="O31" i="1" s="1"/>
  <c r="D18" i="1"/>
  <c r="M18" i="1" s="1"/>
  <c r="D57" i="1"/>
  <c r="M57" i="1" s="1"/>
  <c r="E47" i="1"/>
  <c r="G47" i="1" s="1"/>
  <c r="O47" i="1" s="1"/>
  <c r="D7" i="1"/>
  <c r="M7" i="1" s="1"/>
  <c r="E53" i="1"/>
  <c r="G53" i="1" s="1"/>
  <c r="O53" i="1" s="1"/>
  <c r="F47" i="1"/>
  <c r="F44" i="1"/>
  <c r="D33" i="1"/>
  <c r="F25" i="1"/>
  <c r="D10" i="1"/>
  <c r="M10" i="1" s="1"/>
  <c r="D41" i="1"/>
  <c r="M41" i="1" s="1"/>
  <c r="D30" i="1"/>
  <c r="E18" i="1"/>
  <c r="G18" i="1" s="1"/>
  <c r="O18" i="1" s="1"/>
  <c r="E39" i="1"/>
  <c r="G39" i="1" s="1"/>
  <c r="O39" i="1" s="1"/>
  <c r="F26" i="1"/>
  <c r="D47" i="1"/>
  <c r="M47" i="1" s="1"/>
  <c r="F7" i="1"/>
  <c r="D49" i="1"/>
  <c r="M49" i="1" s="1"/>
  <c r="D35" i="1"/>
  <c r="D22" i="1"/>
  <c r="M22" i="1" s="1"/>
  <c r="F6" i="1"/>
  <c r="D9" i="1"/>
  <c r="M9" i="1" s="1"/>
  <c r="F3" i="1"/>
  <c r="F37" i="1"/>
  <c r="D3" i="1"/>
  <c r="M3" i="1" s="1"/>
  <c r="E45" i="1"/>
  <c r="G45" i="1" s="1"/>
  <c r="O45" i="1" s="1"/>
  <c r="F24" i="1"/>
  <c r="F21" i="1"/>
  <c r="D53" i="1"/>
  <c r="M53" i="1" s="1"/>
  <c r="E26" i="1"/>
  <c r="G26" i="1" s="1"/>
  <c r="O26" i="1" s="1"/>
  <c r="F10" i="1"/>
  <c r="E41" i="1"/>
  <c r="G41" i="1" s="1"/>
  <c r="O41" i="1" s="1"/>
  <c r="F23" i="1"/>
  <c r="E57" i="1"/>
  <c r="G57" i="1" s="1"/>
  <c r="O57" i="1" s="1"/>
  <c r="D23" i="1"/>
  <c r="M23" i="1" s="1"/>
  <c r="E14" i="1"/>
  <c r="G14" i="1" s="1"/>
  <c r="O14" i="1" s="1"/>
  <c r="J14" i="1" s="1"/>
  <c r="E11" i="1"/>
  <c r="G11" i="1" s="1"/>
  <c r="O11" i="1" s="1"/>
  <c r="E51" i="1"/>
  <c r="G51" i="1" s="1"/>
  <c r="O51" i="1" s="1"/>
  <c r="E30" i="1"/>
  <c r="G30" i="1" s="1"/>
  <c r="O30" i="1" s="1"/>
  <c r="D28" i="1"/>
  <c r="E22" i="1"/>
  <c r="G22" i="1" s="1"/>
  <c r="O22" i="1" s="1"/>
  <c r="F46" i="1"/>
  <c r="D51" i="1"/>
  <c r="M51" i="1" s="1"/>
  <c r="D43" i="1"/>
  <c r="M43" i="1" s="1"/>
  <c r="D55" i="1"/>
  <c r="M55" i="1" s="1"/>
  <c r="F22" i="1"/>
  <c r="F19" i="1"/>
  <c r="F4" i="1"/>
  <c r="E13" i="1"/>
  <c r="G13" i="1" s="1"/>
  <c r="O13" i="1" s="1"/>
  <c r="F49" i="1"/>
  <c r="E55" i="1"/>
  <c r="G55" i="1" s="1"/>
  <c r="O55" i="1" s="1"/>
  <c r="E42" i="1"/>
  <c r="G42" i="1" s="1"/>
  <c r="O42" i="1" s="1"/>
  <c r="D37" i="1"/>
  <c r="M37" i="1" s="1"/>
  <c r="F34" i="1"/>
  <c r="D4" i="1"/>
  <c r="M4" i="1" s="1"/>
  <c r="F16" i="1"/>
  <c r="F13" i="1"/>
  <c r="D45" i="1"/>
  <c r="M45" i="1" s="1"/>
  <c r="F42" i="1"/>
  <c r="E54" i="1"/>
  <c r="G54" i="1" s="1"/>
  <c r="O54" i="1" s="1"/>
  <c r="F35" i="1"/>
  <c r="D39" i="1"/>
  <c r="M39" i="1" s="1"/>
  <c r="E33" i="1"/>
  <c r="G33" i="1" s="1"/>
  <c r="O33" i="1" s="1"/>
  <c r="D31" i="1"/>
  <c r="D24" i="1"/>
  <c r="E6" i="1"/>
  <c r="G6" i="1" s="1"/>
  <c r="O6" i="1" s="1"/>
  <c r="D16" i="1"/>
  <c r="M16" i="1" s="1"/>
  <c r="E12" i="1"/>
  <c r="G12" i="1" s="1"/>
  <c r="O12" i="1" s="1"/>
  <c r="D15" i="1"/>
  <c r="M15" i="1" s="1"/>
  <c r="F14" i="1"/>
  <c r="E37" i="1"/>
  <c r="G37" i="1" s="1"/>
  <c r="O37" i="1" s="1"/>
  <c r="E25" i="1"/>
  <c r="G25" i="1" s="1"/>
  <c r="O25" i="1" s="1"/>
  <c r="D20" i="1"/>
  <c r="M20" i="1" s="1"/>
  <c r="D5" i="1"/>
  <c r="M5" i="1" s="1"/>
  <c r="F51" i="1"/>
  <c r="D27" i="1"/>
  <c r="E15" i="1"/>
  <c r="G15" i="1" s="1"/>
  <c r="O15" i="1" s="1"/>
  <c r="D13" i="1"/>
  <c r="M13" i="1" s="1"/>
  <c r="D40" i="1"/>
  <c r="M40" i="1" s="1"/>
  <c r="D29" i="1"/>
  <c r="E19" i="1"/>
  <c r="G19" i="1" s="1"/>
  <c r="O19" i="1" s="1"/>
  <c r="D17" i="1"/>
  <c r="M17" i="1" s="1"/>
  <c r="E52" i="1"/>
  <c r="G52" i="1" s="1"/>
  <c r="O52" i="1" s="1"/>
  <c r="D8" i="1"/>
  <c r="M8" i="1" s="1"/>
  <c r="E32" i="1"/>
  <c r="G32" i="1" s="1"/>
  <c r="O32" i="1" s="1"/>
  <c r="E21" i="1"/>
  <c r="G21" i="1" s="1"/>
  <c r="O21" i="1" s="1"/>
  <c r="D19" i="1"/>
  <c r="M19" i="1" s="1"/>
  <c r="E2" i="1"/>
  <c r="G2" i="1" s="1"/>
  <c r="O2" i="1" s="1"/>
  <c r="E17" i="1"/>
  <c r="G17" i="1" s="1"/>
  <c r="O17" i="1" s="1"/>
  <c r="D52" i="1"/>
  <c r="M52" i="1" s="1"/>
  <c r="E44" i="1"/>
  <c r="G44" i="1" s="1"/>
  <c r="O44" i="1" s="1"/>
  <c r="D12" i="1"/>
  <c r="M12" i="1" s="1"/>
  <c r="D56" i="1"/>
  <c r="M56" i="1" s="1"/>
  <c r="E46" i="1"/>
  <c r="G46" i="1" s="1"/>
  <c r="O46" i="1" s="1"/>
  <c r="D44" i="1"/>
  <c r="M44" i="1" s="1"/>
  <c r="E34" i="1"/>
  <c r="G34" i="1" s="1"/>
  <c r="O34" i="1" s="1"/>
  <c r="D32" i="1"/>
  <c r="E23" i="1"/>
  <c r="G23" i="1" s="1"/>
  <c r="O23" i="1" s="1"/>
  <c r="D21" i="1"/>
  <c r="M21" i="1" s="1"/>
  <c r="E4" i="1"/>
  <c r="G4" i="1" s="1"/>
  <c r="O4" i="1" s="1"/>
  <c r="D2" i="1"/>
  <c r="M2" i="1" s="1"/>
  <c r="D42" i="1"/>
  <c r="M42" i="1" s="1"/>
  <c r="E20" i="1"/>
  <c r="G20" i="1" s="1"/>
  <c r="O20" i="1" s="1"/>
  <c r="E16" i="1"/>
  <c r="G16" i="1" s="1"/>
  <c r="O16" i="1" s="1"/>
  <c r="D50" i="1"/>
  <c r="M50" i="1" s="1"/>
  <c r="E29" i="1"/>
  <c r="G29" i="1" s="1"/>
  <c r="O29" i="1" s="1"/>
  <c r="E48" i="1"/>
  <c r="G48" i="1" s="1"/>
  <c r="O48" i="1" s="1"/>
  <c r="D46" i="1"/>
  <c r="M46" i="1" s="1"/>
  <c r="E36" i="1"/>
  <c r="G36" i="1" s="1"/>
  <c r="O36" i="1" s="1"/>
  <c r="D34" i="1"/>
  <c r="E40" i="1"/>
  <c r="G40" i="1" s="1"/>
  <c r="O40" i="1" s="1"/>
  <c r="E56" i="1"/>
  <c r="G56" i="1" s="1"/>
  <c r="O56" i="1" s="1"/>
  <c r="D11" i="1"/>
  <c r="M11" i="1" s="1"/>
  <c r="D38" i="1"/>
  <c r="M38" i="1" s="1"/>
  <c r="D54" i="1"/>
  <c r="M54" i="1" s="1"/>
  <c r="E50" i="1"/>
  <c r="G50" i="1" s="1"/>
  <c r="O50" i="1" s="1"/>
  <c r="D48" i="1"/>
  <c r="M48" i="1" s="1"/>
  <c r="E38" i="1"/>
  <c r="G38" i="1" s="1"/>
  <c r="O38" i="1" s="1"/>
  <c r="D36" i="1"/>
  <c r="E27" i="1"/>
  <c r="G27" i="1" s="1"/>
  <c r="O27" i="1" s="1"/>
  <c r="D25" i="1"/>
  <c r="E8" i="1"/>
  <c r="G8" i="1" s="1"/>
  <c r="O8" i="1" s="1"/>
  <c r="D6" i="1"/>
  <c r="M6" i="1" s="1"/>
  <c r="X7" i="1" l="1"/>
  <c r="W7" i="1"/>
  <c r="V7" i="1"/>
  <c r="U7" i="1"/>
  <c r="T7" i="1"/>
  <c r="S7" i="1"/>
  <c r="X6" i="1"/>
  <c r="W6" i="1"/>
  <c r="V6" i="1"/>
  <c r="U6" i="1"/>
  <c r="T6" i="1"/>
  <c r="S6" i="1"/>
  <c r="X5" i="1"/>
  <c r="S5" i="1"/>
  <c r="W5" i="1"/>
  <c r="V5" i="1"/>
  <c r="U5" i="1"/>
  <c r="T5" i="1"/>
  <c r="J11" i="1"/>
  <c r="X11" i="1"/>
  <c r="W11" i="1"/>
  <c r="V11" i="1"/>
  <c r="S11" i="1"/>
  <c r="U11" i="1"/>
  <c r="T11" i="1"/>
  <c r="S3" i="1"/>
  <c r="X3" i="1"/>
  <c r="W3" i="1"/>
  <c r="V3" i="1"/>
  <c r="U3" i="1"/>
  <c r="T3" i="1"/>
  <c r="X8" i="1"/>
  <c r="W8" i="1"/>
  <c r="V8" i="1"/>
  <c r="U8" i="1"/>
  <c r="T8" i="1"/>
  <c r="S8" i="1"/>
  <c r="X2" i="1"/>
  <c r="W2" i="1"/>
  <c r="T2" i="1"/>
  <c r="V2" i="1"/>
  <c r="U2" i="1"/>
  <c r="S2" i="1"/>
  <c r="X9" i="1"/>
  <c r="W9" i="1"/>
  <c r="S9" i="1"/>
  <c r="V9" i="1"/>
  <c r="U9" i="1"/>
  <c r="T9" i="1"/>
  <c r="S15" i="1"/>
  <c r="X15" i="1"/>
  <c r="W15" i="1"/>
  <c r="V15" i="1"/>
  <c r="U15" i="1"/>
  <c r="T15" i="1"/>
  <c r="X12" i="1"/>
  <c r="W12" i="1"/>
  <c r="V12" i="1"/>
  <c r="U12" i="1"/>
  <c r="T12" i="1"/>
  <c r="S12" i="1"/>
  <c r="X16" i="1"/>
  <c r="W16" i="1"/>
  <c r="V16" i="1"/>
  <c r="U16" i="1"/>
  <c r="T16" i="1"/>
  <c r="S16" i="1"/>
  <c r="X4" i="1"/>
  <c r="W4" i="1"/>
  <c r="V4" i="1"/>
  <c r="U4" i="1"/>
  <c r="T4" i="1"/>
  <c r="S4" i="1"/>
  <c r="J10" i="1"/>
  <c r="X10" i="1"/>
  <c r="W10" i="1"/>
  <c r="V10" i="1"/>
  <c r="U10" i="1"/>
  <c r="T10" i="1"/>
  <c r="S10" i="1"/>
  <c r="S13" i="1"/>
  <c r="X13" i="1"/>
  <c r="W13" i="1"/>
  <c r="V13" i="1"/>
  <c r="U13" i="1"/>
  <c r="T13" i="1"/>
  <c r="X14" i="1"/>
  <c r="W14" i="1"/>
  <c r="V14" i="1"/>
  <c r="U14" i="1"/>
  <c r="T14" i="1"/>
  <c r="S14" i="1"/>
  <c r="J31" i="1"/>
  <c r="S31" i="1"/>
  <c r="Y24" i="1" s="1"/>
  <c r="T31" i="1"/>
  <c r="Z24" i="1" s="1"/>
  <c r="U31" i="1"/>
  <c r="AA24" i="1" s="1"/>
  <c r="V31" i="1"/>
  <c r="AB24" i="1" s="1"/>
  <c r="W31" i="1"/>
  <c r="AC24" i="1" s="1"/>
  <c r="X31" i="1"/>
  <c r="AD24" i="1" s="1"/>
  <c r="J27" i="1"/>
  <c r="S27" i="1"/>
  <c r="T27" i="1"/>
  <c r="U27" i="1"/>
  <c r="V27" i="1"/>
  <c r="W27" i="1"/>
  <c r="X27" i="1"/>
  <c r="J47" i="1"/>
  <c r="S47" i="1"/>
  <c r="T47" i="1"/>
  <c r="U47" i="1"/>
  <c r="V47" i="1"/>
  <c r="W47" i="1"/>
  <c r="X47" i="1"/>
  <c r="X18" i="1"/>
  <c r="S18" i="1"/>
  <c r="T18" i="1"/>
  <c r="U18" i="1"/>
  <c r="V18" i="1"/>
  <c r="W18" i="1"/>
  <c r="S38" i="1"/>
  <c r="T38" i="1"/>
  <c r="U38" i="1"/>
  <c r="X38" i="1"/>
  <c r="V38" i="1"/>
  <c r="W38" i="1"/>
  <c r="S28" i="1"/>
  <c r="T28" i="1"/>
  <c r="U28" i="1"/>
  <c r="V28" i="1"/>
  <c r="W28" i="1"/>
  <c r="X28" i="1"/>
  <c r="J5" i="1"/>
  <c r="S57" i="1"/>
  <c r="T57" i="1"/>
  <c r="U57" i="1"/>
  <c r="V57" i="1"/>
  <c r="W57" i="1"/>
  <c r="X57" i="1"/>
  <c r="S32" i="1"/>
  <c r="T32" i="1"/>
  <c r="U32" i="1"/>
  <c r="V32" i="1"/>
  <c r="X32" i="1"/>
  <c r="W32" i="1"/>
  <c r="J46" i="1"/>
  <c r="X46" i="1"/>
  <c r="S46" i="1"/>
  <c r="T46" i="1"/>
  <c r="U46" i="1"/>
  <c r="V46" i="1"/>
  <c r="W46" i="1"/>
  <c r="J7" i="1"/>
  <c r="J21" i="1"/>
  <c r="S21" i="1"/>
  <c r="T21" i="1"/>
  <c r="U21" i="1"/>
  <c r="V21" i="1"/>
  <c r="W21" i="1"/>
  <c r="X21" i="1"/>
  <c r="S52" i="1"/>
  <c r="T52" i="1"/>
  <c r="X52" i="1"/>
  <c r="U52" i="1"/>
  <c r="V52" i="1"/>
  <c r="W52" i="1"/>
  <c r="S49" i="1"/>
  <c r="T49" i="1"/>
  <c r="U49" i="1"/>
  <c r="V49" i="1"/>
  <c r="W49" i="1"/>
  <c r="X49" i="1"/>
  <c r="S53" i="1"/>
  <c r="T53" i="1"/>
  <c r="U53" i="1"/>
  <c r="V53" i="1"/>
  <c r="W53" i="1"/>
  <c r="X53" i="1"/>
  <c r="J34" i="1"/>
  <c r="S34" i="1"/>
  <c r="X34" i="1"/>
  <c r="T34" i="1"/>
  <c r="U34" i="1"/>
  <c r="V34" i="1"/>
  <c r="W34" i="1"/>
  <c r="J25" i="1"/>
  <c r="S25" i="1"/>
  <c r="S24" i="1" s="1"/>
  <c r="T25" i="1"/>
  <c r="T24" i="1" s="1"/>
  <c r="U25" i="1"/>
  <c r="U24" i="1" s="1"/>
  <c r="V25" i="1"/>
  <c r="V24" i="1" s="1"/>
  <c r="W25" i="1"/>
  <c r="W24" i="1" s="1"/>
  <c r="X25" i="1"/>
  <c r="X24" i="1" s="1"/>
  <c r="S20" i="1"/>
  <c r="T20" i="1"/>
  <c r="U20" i="1"/>
  <c r="X20" i="1"/>
  <c r="V20" i="1"/>
  <c r="W20" i="1"/>
  <c r="J3" i="1"/>
  <c r="X30" i="1"/>
  <c r="S30" i="1"/>
  <c r="T30" i="1"/>
  <c r="U30" i="1"/>
  <c r="V30" i="1"/>
  <c r="W30" i="1"/>
  <c r="S23" i="1"/>
  <c r="T23" i="1"/>
  <c r="U23" i="1"/>
  <c r="V23" i="1"/>
  <c r="W23" i="1"/>
  <c r="X23" i="1"/>
  <c r="S17" i="1"/>
  <c r="X17" i="1"/>
  <c r="W17" i="1"/>
  <c r="V17" i="1"/>
  <c r="U17" i="1"/>
  <c r="T17" i="1"/>
  <c r="J9" i="1"/>
  <c r="S50" i="1"/>
  <c r="X50" i="1"/>
  <c r="T50" i="1"/>
  <c r="U50" i="1"/>
  <c r="V50" i="1"/>
  <c r="W50" i="1"/>
  <c r="S55" i="1"/>
  <c r="T55" i="1"/>
  <c r="U55" i="1"/>
  <c r="V55" i="1"/>
  <c r="W55" i="1"/>
  <c r="X55" i="1"/>
  <c r="X42" i="1"/>
  <c r="S42" i="1"/>
  <c r="T42" i="1"/>
  <c r="U42" i="1"/>
  <c r="V42" i="1"/>
  <c r="W42" i="1"/>
  <c r="S41" i="1"/>
  <c r="T41" i="1"/>
  <c r="U41" i="1"/>
  <c r="V41" i="1"/>
  <c r="W41" i="1"/>
  <c r="X41" i="1"/>
  <c r="S45" i="1"/>
  <c r="T45" i="1"/>
  <c r="U45" i="1"/>
  <c r="V45" i="1"/>
  <c r="W45" i="1"/>
  <c r="X45" i="1"/>
  <c r="X48" i="1"/>
  <c r="S48" i="1"/>
  <c r="T48" i="1"/>
  <c r="U48" i="1"/>
  <c r="V48" i="1"/>
  <c r="W48" i="1"/>
  <c r="S29" i="1"/>
  <c r="T29" i="1"/>
  <c r="U29" i="1"/>
  <c r="V29" i="1"/>
  <c r="W29" i="1"/>
  <c r="X29" i="1"/>
  <c r="S43" i="1"/>
  <c r="T43" i="1"/>
  <c r="U43" i="1"/>
  <c r="V43" i="1"/>
  <c r="W43" i="1"/>
  <c r="X43" i="1"/>
  <c r="X22" i="1"/>
  <c r="S22" i="1"/>
  <c r="T22" i="1"/>
  <c r="U22" i="1"/>
  <c r="V22" i="1"/>
  <c r="W22" i="1"/>
  <c r="S33" i="1"/>
  <c r="T33" i="1"/>
  <c r="U33" i="1"/>
  <c r="V33" i="1"/>
  <c r="W33" i="1"/>
  <c r="X33" i="1"/>
  <c r="S37" i="1"/>
  <c r="T37" i="1"/>
  <c r="U37" i="1"/>
  <c r="V37" i="1"/>
  <c r="W37" i="1"/>
  <c r="X37" i="1"/>
  <c r="J19" i="1"/>
  <c r="S19" i="1"/>
  <c r="T19" i="1"/>
  <c r="U19" i="1"/>
  <c r="V19" i="1"/>
  <c r="W19" i="1"/>
  <c r="X19" i="1"/>
  <c r="J39" i="1"/>
  <c r="S39" i="1"/>
  <c r="T39" i="1"/>
  <c r="U39" i="1"/>
  <c r="V39" i="1"/>
  <c r="W39" i="1"/>
  <c r="X39" i="1"/>
  <c r="S26" i="1"/>
  <c r="T26" i="1"/>
  <c r="X26" i="1"/>
  <c r="U26" i="1"/>
  <c r="V26" i="1"/>
  <c r="W26" i="1"/>
  <c r="X36" i="1"/>
  <c r="S36" i="1"/>
  <c r="T36" i="1"/>
  <c r="U36" i="1"/>
  <c r="V36" i="1"/>
  <c r="W36" i="1"/>
  <c r="S44" i="1"/>
  <c r="T44" i="1"/>
  <c r="U44" i="1"/>
  <c r="V44" i="1"/>
  <c r="W44" i="1"/>
  <c r="X44" i="1"/>
  <c r="S56" i="1"/>
  <c r="T56" i="1"/>
  <c r="U56" i="1"/>
  <c r="V56" i="1"/>
  <c r="X56" i="1"/>
  <c r="W56" i="1"/>
  <c r="S54" i="1"/>
  <c r="T54" i="1"/>
  <c r="U54" i="1"/>
  <c r="X54" i="1"/>
  <c r="V54" i="1"/>
  <c r="W54" i="1"/>
  <c r="X40" i="1"/>
  <c r="S40" i="1"/>
  <c r="T40" i="1"/>
  <c r="U40" i="1"/>
  <c r="V40" i="1"/>
  <c r="W40" i="1"/>
  <c r="S51" i="1"/>
  <c r="T51" i="1"/>
  <c r="U51" i="1"/>
  <c r="V51" i="1"/>
  <c r="W51" i="1"/>
  <c r="X51" i="1"/>
  <c r="S35" i="1"/>
  <c r="T35" i="1"/>
  <c r="U35" i="1"/>
  <c r="V35" i="1"/>
  <c r="W35" i="1"/>
  <c r="X35" i="1"/>
  <c r="J26" i="1"/>
  <c r="J6" i="1"/>
  <c r="J44" i="1"/>
  <c r="J15" i="1"/>
  <c r="J20" i="1"/>
  <c r="J28" i="1"/>
  <c r="J57" i="1"/>
  <c r="J8" i="1"/>
  <c r="J17" i="1"/>
  <c r="J22" i="1"/>
  <c r="J53" i="1"/>
  <c r="J54" i="1"/>
  <c r="J4" i="1"/>
  <c r="J12" i="1"/>
  <c r="J43" i="1"/>
  <c r="J16" i="1"/>
  <c r="J13" i="1"/>
  <c r="J18" i="1"/>
  <c r="J32" i="1"/>
  <c r="J30" i="1"/>
  <c r="J23" i="1"/>
  <c r="J41" i="1"/>
  <c r="J45" i="1"/>
  <c r="J48" i="1"/>
  <c r="J50" i="1"/>
  <c r="J56" i="1"/>
  <c r="J55" i="1"/>
  <c r="J29" i="1"/>
  <c r="J33" i="1"/>
  <c r="J51" i="1"/>
  <c r="J35" i="1"/>
  <c r="J36" i="1"/>
  <c r="J38" i="1"/>
  <c r="J52" i="1"/>
  <c r="J49" i="1"/>
  <c r="J40" i="1"/>
  <c r="J42" i="1"/>
  <c r="J2" i="1"/>
  <c r="J24" i="1"/>
  <c r="J37" i="1"/>
</calcChain>
</file>

<file path=xl/sharedStrings.xml><?xml version="1.0" encoding="utf-8"?>
<sst xmlns="http://schemas.openxmlformats.org/spreadsheetml/2006/main" count="876" uniqueCount="196">
  <si>
    <t>/lab/solexa_public/Bartel/161215_WIGTC-HISEQA_CA4V2ACXX/QualityScore/ACTTGA-s_5_1_sequence.txt.tar.gz</t>
  </si>
  <si>
    <t>/lab/solexa_bartel/mcgeary/AgoRBNS/let-7a-21nt/equil_c_nb/reads/I.txt</t>
  </si>
  <si>
    <t>/lab/solexa_public/Bartel/161215_WIGTC-HISEQA_CA4V2ACXX/QualityScore/GATCAG-s_5_1_sequence.txt.tar.gz</t>
  </si>
  <si>
    <t>/lab/solexa_bartel/mcgeary/AgoRBNS/let-7a-21nt/equil_c_nb/reads/40.txt</t>
  </si>
  <si>
    <t>/lab/solexa_public/Bartel/161215_WIGTC-HISEQA_CA4V2ACXX/QualityScore/TAGCTT-s_5_1_sequence.txt.tar.gz</t>
  </si>
  <si>
    <t>/lab/solexa_bartel/mcgeary/AgoRBNS/let-7a-21nt/equil_c_nb/reads/12.6.txt</t>
  </si>
  <si>
    <t>/lab/solexa_public/Bartel/161215_WIGTC-HISEQA_CA4V2ACXX/QualityScore/GGCTAC-s_5_1_sequence.txt.tar.gz</t>
  </si>
  <si>
    <t>/lab/solexa_bartel/mcgeary/AgoRBNS/let-7a-21nt/equil_c_nb/reads/4.txt</t>
  </si>
  <si>
    <t>/lab/solexa_public/Bartel/161215_WIGTC-HISEQA_CA4V2ACXX/QualityScore/ATCACG-s_6_1_sequence.txt.tar.gz</t>
  </si>
  <si>
    <t>/lab/solexa_bartel/mcgeary/AgoRBNS/let-7a-21nt/equil_c_nb/reads/1.26.txt</t>
  </si>
  <si>
    <t>/lab/solexa_public/Bartel/161215_WIGTC-HISEQA_CA4V2ACXX/QualityScore/CGATGT-s_6_1_sequence.txt.tar.gz</t>
  </si>
  <si>
    <t>/lab/solexa_bartel/mcgeary/AgoRBNS/let-7a-21nt/equil_c_nb/reads/0.4.txt</t>
  </si>
  <si>
    <t>/lab/solexa_public/Bartel/161215_WIGTC-HISEQA_CA4V2ACXX/QualityScore/TTAGGC-s_6_1_sequence.txt.tar.gz</t>
  </si>
  <si>
    <t>/lab/solexa_bartel/mcgeary/AgoRBNS/let-7a-21nt/equil_c_nb/reads/0.txt</t>
  </si>
  <si>
    <t>/lab/solexa_public/Bartel/170713_WIGTC-HISEQ2B_CB5HKANXX/QualityScore/ATCACG-s_3_1_sequence.txt.tar.gz</t>
  </si>
  <si>
    <t>/lab/solexa_bartel/mcgeary/AgoRBNS/let-7a-21nt/equil_c2_nb/reads/I.txt</t>
  </si>
  <si>
    <t>/lab/solexa_public/Bartel/170713_WIGTC-HISEQ2B_CB5HKANXX/QualityScore/CGATGT-s_3_1_sequence.txt.tar.gz</t>
  </si>
  <si>
    <t>/lab/solexa_bartel/mcgeary/AgoRBNS/let-7a-21nt/equil_c2_nb/reads/40.txt</t>
  </si>
  <si>
    <t>/lab/solexa_public/Bartel/170713_WIGTC-HISEQ2B_CB5HKANXX/QualityScore/TTAGGC-s_3_1_sequence.txt.tar.gz</t>
  </si>
  <si>
    <t>/lab/solexa_bartel/mcgeary/AgoRBNS/let-7a-21nt/equil_c2_nb/reads/12.6.txt</t>
  </si>
  <si>
    <t>/lab/solexa_public/Bartel/170721_WIGTC-HISEQ2A_CB2DFANXX/QualityScore/GGCTAC-s_6_1_sequence.txt.tar.gz</t>
  </si>
  <si>
    <t>/lab/solexa_bartel/mcgeary/AgoRBNS/let-7a-21nt/equil_c2_nb/reads/12.6_2.txt</t>
  </si>
  <si>
    <t>/lab/solexa_public/Bartel/170713_WIGTC-HISEQ2B_CB5HKANXX/QualityScore/TGACCA-s_3_1_sequence.txt.tar.gz</t>
  </si>
  <si>
    <t>/lab/solexa_bartel/mcgeary/AgoRBNS/let-7a-21nt/equil_c2_nb/reads/4.txt</t>
  </si>
  <si>
    <t>/lab/solexa_public/Bartel/170713_WIGTC-HISEQ2B_CB5HKANXX/QualityScore/ACAGTG-s_3_1_sequence.txt.tar.gz</t>
  </si>
  <si>
    <t>/lab/solexa_bartel/mcgeary/AgoRBNS/let-7a-21nt/equil_c2_nb/reads/1.26.txt</t>
  </si>
  <si>
    <t>/lab/solexa_public/Bartel/170713_WIGTC-HISEQ2B_CB5HKANXX/QualityScore/GCCAAT-s_3_1_sequence.txt.tar.gz</t>
  </si>
  <si>
    <t>/lab/solexa_bartel/mcgeary/AgoRBNS/let-7a-21nt/equil_c2_nb/reads/0.4.txt</t>
  </si>
  <si>
    <t>/lab/solexa_public/Bartel/170713_WIGTC-HISEQ2B_CB5HKANXX/QualityScore/CAGATC-s_3_1_sequence.txt.tar.gz</t>
  </si>
  <si>
    <t>/lab/solexa_bartel/mcgeary/AgoRBNS/let-7a-21nt/equil_c2_nb/reads/0.txt</t>
  </si>
  <si>
    <t>/lab/solexa_public/Bartel/170713_WIGTC-HISEQ2B_CB5HKANXX/QualityScore/ACTTGA-s_3_1_sequence.txt.tar.gz</t>
  </si>
  <si>
    <t>/lab/solexa_bartel/mcgeary/AgoRBNS/miR-1/equil_c_nb/reads/I.txt</t>
  </si>
  <si>
    <t>/lab/solexa_public/Bartel/170713_WIGTC-HISEQ2B_CB5HKANXX/QualityScore/GATCAG-s_3_1_sequence.txt.tar.gz</t>
  </si>
  <si>
    <t>/lab/solexa_bartel/mcgeary/AgoRBNS/miR-1/equil_c_nb/reads/40.txt</t>
  </si>
  <si>
    <t>/lab/solexa_public/Bartel/170713_WIGTC-HISEQ2B_CB5HKANXX/QualityScore/TAGCTT-s_3_1_sequence.txt.tar.gz</t>
  </si>
  <si>
    <t>/lab/solexa_bartel/mcgeary/AgoRBNS/miR-1/equil_c_nb/reads/12.6.txt</t>
  </si>
  <si>
    <t>/lab/solexa_public/Bartel/170713_WIGTC-HISEQ2B_CB5HKANXX/QualityScore/GGCTAC-s_3_1_sequence.txt.tar.gz</t>
  </si>
  <si>
    <t>/lab/solexa_bartel/mcgeary/AgoRBNS/miR-1/equil_c_nb/reads/4.txt</t>
  </si>
  <si>
    <t>/lab/solexa_public/Bartel/170721_WIGTC-HISEQ2A_CB2DFANXX/QualityScore/ATCACG-s_6_1_sequence.txt.tar.gz</t>
  </si>
  <si>
    <t>/lab/solexa_bartel/mcgeary/AgoRBNS/miR-1/equil_c_nb/reads/1.26.txt</t>
  </si>
  <si>
    <t>/lab/solexa_public/Bartel/170721_WIGTC-HISEQ2A_CB2DFANXX/QualityScore/CGATGT-s_6_1_sequence.txt.tar.gz</t>
  </si>
  <si>
    <t>/lab/solexa_bartel/mcgeary/AgoRBNS/miR-1/equil_c_nb/reads/0.4.txt</t>
  </si>
  <si>
    <t>/lab/solexa_public/Bartel/170721_WIGTC-HISEQ2A_CB2DFANXX/QualityScore/TTAGGC-s_6_1_sequence.txt.tar.gz</t>
  </si>
  <si>
    <t>/lab/solexa_bartel/mcgeary/AgoRBNS/miR-1/equil_c_nb/reads/0.txt</t>
  </si>
  <si>
    <t>/lab/solexa_public/Bartel/170721_WIGTC-HISEQ2A_CB2DFANXX/QualityScore/ATCACG-s_4_1_sequence.txt.tar.gz</t>
  </si>
  <si>
    <t>/lab/solexa_bartel/mcgeary/AgoRBNS/let-7a_plus1/equil_c_nb/reads/I.txt</t>
  </si>
  <si>
    <t>/lab/solexa_public/Bartel/170721_WIGTC-HISEQ2A_CB2DFANXX/QualityScore/CGATGT-s_4_1_sequence.txt.tar.gz</t>
  </si>
  <si>
    <t>/lab/solexa_bartel/mcgeary/AgoRBNS/let-7a_plus1/equil_c_nb/reads/40.txt</t>
  </si>
  <si>
    <t>/lab/solexa_public/Bartel/170721_WIGTC-HISEQ2A_CB2DFANXX/QualityScore/TTAGGC-s_4_1_sequence.txt.tar.gz</t>
  </si>
  <si>
    <t>/lab/solexa_bartel/mcgeary/AgoRBNS/let-7a_plus1/equil_c_nb/reads/12.6.txt</t>
  </si>
  <si>
    <t>/lab/solexa_public/Bartel/170721_WIGTC-HISEQ2A_CB2DFANXX/QualityScore/TGACCA-s_4_1_sequence.txt.tar.gz</t>
  </si>
  <si>
    <t>/lab/solexa_bartel/mcgeary/AgoRBNS/let-7a_plus1/equil_c_nb/reads/4.txt</t>
  </si>
  <si>
    <t>/lab/solexa_public/Bartel/170721_WIGTC-HISEQ2A_CB2DFANXX/QualityScore/ACAGTG-s_4_1_sequence.txt.tar.gz</t>
  </si>
  <si>
    <t>/lab/solexa_bartel/mcgeary/AgoRBNS/let-7a_plus1/equil_c_nb/reads/1.26.txt</t>
  </si>
  <si>
    <t>/lab/solexa_public/Bartel/170721_WIGTC-HISEQ2A_CB2DFANXX/QualityScore/GCCAAT-s_4_1_sequence.txt.tar.gz</t>
  </si>
  <si>
    <t>/lab/solexa_bartel/mcgeary/AgoRBNS/let-7a_plus1/equil_c_nb/reads/0.4.txt</t>
  </si>
  <si>
    <t>/lab/solexa_public/Bartel/170721_WIGTC-HISEQ2A_CB2DFANXX/QualityScore/CAGATC-s_4_1_sequence.txt.tar.gz</t>
  </si>
  <si>
    <t>/lab/solexa_bartel/mcgeary/AgoRBNS/let-7a_plus1/equil_c_nb/reads/0.txt</t>
  </si>
  <si>
    <t>/lab/solexa_public/Bartel/170721_WIGTC-HISEQ2A_CB2DFANXX/QualityScore/ACTTGA-s_4_1_sequence.txt.tar.gz</t>
  </si>
  <si>
    <t>/lab/solexa_bartel/mcgeary/AgoRBNS/let-7a_minus1/equil_c_nb/reads/40.txt</t>
  </si>
  <si>
    <t>/lab/solexa_public/Bartel/170721_WIGTC-HISEQ2A_CB2DFANXX/QualityScore/GATCAG-s_4_1_sequence.txt.tar.gz</t>
  </si>
  <si>
    <t>/lab/solexa_bartel/mcgeary/AgoRBNS/let-7a_minus1/equil_c_nb/reads/12.6.txt</t>
  </si>
  <si>
    <t>/lab/solexa_public/Bartel/170721_WIGTC-HISEQ2A_CB2DFANXX/QualityScore/TAGCTT-s_4_1_sequence.txt.tar.gz</t>
  </si>
  <si>
    <t>/lab/solexa_bartel/mcgeary/AgoRBNS/let-7a_minus1/equil_c_nb/reads/4.txt</t>
  </si>
  <si>
    <t>/lab/solexa_public/Bartel/170721_WIGTC-HISEQ2A_CB2DFANXX/QualityScore/GGCTAC-s_4_1_sequence.txt.tar.gz</t>
  </si>
  <si>
    <t>/lab/solexa_bartel/mcgeary/AgoRBNS/let-7a_minus1/equil_c_nb/reads/1.26.txt</t>
  </si>
  <si>
    <t>/lab/solexa_public/Bartel/170721_WIGTC-HISEQ2A_CB2DFANXX/QualityScore/CTTGTA-s_4_1_sequence.txt.tar.gz</t>
  </si>
  <si>
    <t>/lab/solexa_bartel/mcgeary/AgoRBNS/let-7a_minus1/equil_c_nb/reads/0.4.txt</t>
  </si>
  <si>
    <t>/lab/solexa_public/Bartel/170721_WIGTC-HISEQ2A_CB2DFANXX/QualityScore/AGTCAA-s_4_1_sequence.txt.tar.gz</t>
  </si>
  <si>
    <t>/lab/solexa_bartel/mcgeary/AgoRBNS/let-7a_minus1/equil_c_nb/reads/0.txt</t>
  </si>
  <si>
    <t>/lab/solexa_public/Bartel/180202_WIGTC-HISEQ2A_CC25CANXX/QualityScore/CAGATC-s_6_1_sequence.txt.tar.gz</t>
  </si>
  <si>
    <t>/lab/solexa_bartel/mcgeary/AgoRBNS/miR-155/equil_sc_nb/reads/I.txt</t>
  </si>
  <si>
    <t>/lab/solexa_public/Bartel/180202_WIGTC-HISEQ2A_CC25CANXX/QualityScore/ATCACG-s_6_1_sequence.txt.tar.gz</t>
  </si>
  <si>
    <t>/lab/solexa_bartel/mcgeary/AgoRBNS/miR-155/equil_sc_nb/reads/40.txt</t>
  </si>
  <si>
    <t>/lab/solexa_public/Bartel/180202_WIGTC-HISEQ2A_CC25CANXX/QualityScore/CGATGT-s_6_1_sequence.txt.tar.gz</t>
  </si>
  <si>
    <t>/lab/solexa_bartel/mcgeary/AgoRBNS/miR-155/equil_sc_nb/reads/12.6.txt</t>
  </si>
  <si>
    <t>/lab/solexa_public/Bartel/180202_WIGTC-HISEQ2A_CC25CANXX/QualityScore/TTAGGC-s_6_1_sequence.txt.tar.gz</t>
  </si>
  <si>
    <t>/lab/solexa_bartel/mcgeary/AgoRBNS/miR-155/equil_sc_nb/reads/4.txt</t>
  </si>
  <si>
    <t>/lab/solexa_public/Bartel/180202_WIGTC-HISEQ2A_CC25CANXX/QualityScore/TGACCA-s_6_1_sequence.txt.tar.gz</t>
  </si>
  <si>
    <t>/lab/solexa_bartel/mcgeary/AgoRBNS/miR-155/equil_sc_nb/reads/1.26.txt</t>
  </si>
  <si>
    <t>/lab/solexa_public/Bartel/180202_WIGTC-HISEQ2A_CC25CANXX/QualityScore/ACAGTG-s_6_1_sequence.txt.tar.gz</t>
  </si>
  <si>
    <t>/lab/solexa_bartel/mcgeary/AgoRBNS/miR-155/equil_sc_nb/reads/0.4.txt</t>
  </si>
  <si>
    <t>/lab/solexa_public/Bartel/180202_WIGTC-HISEQ2A_CC25CANXX/QualityScore/GCCAAT-s_6_1_sequence.txt.tar.gz</t>
  </si>
  <si>
    <t>/lab/solexa_bartel/mcgeary/AgoRBNS/miR-155/equil_sc_nb/reads/0.txt</t>
  </si>
  <si>
    <t>/lab/solexa_public/Bartel/180615_WIGTC-HISEQ2A_CCLD6ANXX/QualityScore/ATCACG-s_6_1_sequence.txt.gz</t>
  </si>
  <si>
    <t>/lab/solexa_bartel/mcgeary/AgoRBNS/let-7a_miR-155/equil_c_nb/reads/I.txt</t>
  </si>
  <si>
    <t>/lab/solexa_public/Bartel/180615_WIGTC-HISEQ2A_CCLD6ANXX/QualityScore/CGATGT-s_6_1_sequence.txt.gz</t>
  </si>
  <si>
    <t>/lab/solexa_bartel/mcgeary/AgoRBNS/let-7a_miR-155/equil_c_nb/reads/40.txt</t>
  </si>
  <si>
    <t>/lab/solexa_public/Bartel/180615_WIGTC-HISEQ2A_CCLD6ANXX/QualityScore/TTAGGC-s_6_1_sequence.txt.gz</t>
  </si>
  <si>
    <t>/lab/solexa_bartel/mcgeary/AgoRBNS/let-7a_miR-155/equil_c_nb/reads/12.6.txt</t>
  </si>
  <si>
    <t>/lab/solexa_public/Bartel/180615_WIGTC-HISEQ2A_CCLD6ANXX/QualityScore/TGACCA-s_6_1_sequence.txt.gz</t>
  </si>
  <si>
    <t>/lab/solexa_bartel/mcgeary/AgoRBNS/let-7a_miR-155/equil_c_nb/reads/4.txt</t>
  </si>
  <si>
    <t>/lab/solexa_public/Bartel/180615_WIGTC-HISEQ2A_CCLD6ANXX/QualityScore/ACAGTG-s_6_1_sequence.txt.gz</t>
  </si>
  <si>
    <t>/lab/solexa_bartel/mcgeary/AgoRBNS/let-7a_miR-155/equil_c_nb/reads/1.26.txt</t>
  </si>
  <si>
    <t>/lab/solexa_public/Bartel/180615_WIGTC-HISEQ2A_CCLD6ANXX/QualityScore/GCCAAT-s_6_1_sequence.txt.gz</t>
  </si>
  <si>
    <t>/lab/solexa_bartel/mcgeary/AgoRBNS/let-7a_miR-155/equil_c_nb/reads/0.4.txt</t>
  </si>
  <si>
    <t>/lab/solexa_public/Bartel/180615_WIGTC-HISEQ2A_CCLD6ANXX/QualityScore/CAGATC-s_6_1_sequence.txt.gz</t>
  </si>
  <si>
    <t>/lab/solexa_bartel/mcgeary/AgoRBNS/let-7a_miR-155/equil_c_nb/reads/0.txt</t>
  </si>
  <si>
    <t>/lab/solexa_public/Bartel/180615_WIGTC-HISEQ2A_CCLD6ANXX/QualityScore/ATCACG-s_7_1_sequence.txt.gz</t>
  </si>
  <si>
    <t>/lab/solexa_bartel/mcgeary/AgoRBNS/miR-155_let-7a/equil_c_nb/reads/I.txt</t>
  </si>
  <si>
    <t>/lab/solexa_public/Bartel/180615_WIGTC-HISEQ2A_CCLD6ANXX/QualityScore/CGATGT-s_7_1_sequence.txt.gz</t>
  </si>
  <si>
    <t>/lab/solexa_bartel/mcgeary/AgoRBNS/miR-155_let-7a/equil_c_nb/reads/40.txt</t>
  </si>
  <si>
    <t>/lab/solexa_public/Bartel/180615_WIGTC-HISEQ2A_CCLD6ANXX/QualityScore/TTAGGC-s_7_1_sequence.txt.gz</t>
  </si>
  <si>
    <t>/lab/solexa_bartel/mcgeary/AgoRBNS/miR-155_let-7a/equil_c_nb/reads/12.6.txt</t>
  </si>
  <si>
    <t>/lab/solexa_public/Bartel/180615_WIGTC-HISEQ2A_CCLD6ANXX/QualityScore/TGACCA-s_7_1_sequence.txt.gz</t>
  </si>
  <si>
    <t>/lab/solexa_bartel/mcgeary/AgoRBNS/miR-155_let-7a/equil_c_nb/reads/4.txt</t>
  </si>
  <si>
    <t>/lab/solexa_public/Bartel/180615_WIGTC-HISEQ2A_CCLD6ANXX/QualityScore/ACAGTG-s_7_1_sequence.txt.gz</t>
  </si>
  <si>
    <t>/lab/solexa_bartel/mcgeary/AgoRBNS/miR-155_let-7a/equil_c_nb/reads/1.26.txt</t>
  </si>
  <si>
    <t>/lab/solexa_public/Bartel/180615_WIGTC-HISEQ2A_CCLD6ANXX/QualityScore/GCCAAT-s_7_1_sequence.txt.gz</t>
  </si>
  <si>
    <t>/lab/solexa_bartel/mcgeary/AgoRBNS/miR-155_let-7a/equil_c_nb/reads/0.4.txt</t>
  </si>
  <si>
    <t>/lab/solexa_public/Bartel/180615_WIGTC-HISEQ2A_CCLD6ANXX/QualityScore/CAGATC-s_7_1_sequence.txt.gz</t>
  </si>
  <si>
    <t>/lab/solexa_bartel/mcgeary/AgoRBNS/miR-155_let-7a/equil_c_nb/reads/0.txt</t>
  </si>
  <si>
    <t>Original file</t>
  </si>
  <si>
    <t>Unzipped path</t>
  </si>
  <si>
    <t>Unzipped path check</t>
  </si>
  <si>
    <t>miRNA</t>
  </si>
  <si>
    <t>condition</t>
  </si>
  <si>
    <t>experiment</t>
  </si>
  <si>
    <t>title</t>
  </si>
  <si>
    <t>condition_format</t>
  </si>
  <si>
    <t>purification1</t>
  </si>
  <si>
    <t>purification2</t>
  </si>
  <si>
    <t>Sample name</t>
  </si>
  <si>
    <t>Sample 1</t>
  </si>
  <si>
    <t>Sample 2</t>
  </si>
  <si>
    <t>Sample 3</t>
  </si>
  <si>
    <t>Sample 4</t>
  </si>
  <si>
    <t>Sample 5</t>
  </si>
  <si>
    <t>Sample 6</t>
  </si>
  <si>
    <t>Sample 7</t>
  </si>
  <si>
    <t>Sample 8</t>
  </si>
  <si>
    <t>Sample 9</t>
  </si>
  <si>
    <t>Sample 10</t>
  </si>
  <si>
    <t>Sample 11</t>
  </si>
  <si>
    <t>Sample 12</t>
  </si>
  <si>
    <t>Sample 13</t>
  </si>
  <si>
    <t>Sample 14</t>
  </si>
  <si>
    <t>Sample 15</t>
  </si>
  <si>
    <t>Sample 16</t>
  </si>
  <si>
    <t>Sample 17</t>
  </si>
  <si>
    <t>Sample 18</t>
  </si>
  <si>
    <t>Sample 19</t>
  </si>
  <si>
    <t>Sample 20</t>
  </si>
  <si>
    <t>Sample 21</t>
  </si>
  <si>
    <t>Sample 22</t>
  </si>
  <si>
    <t>Sample 23</t>
  </si>
  <si>
    <t>Sample 24</t>
  </si>
  <si>
    <t>Sample 25</t>
  </si>
  <si>
    <t>Sample 26</t>
  </si>
  <si>
    <t>Sample 27</t>
  </si>
  <si>
    <t>Sample 28</t>
  </si>
  <si>
    <t>Sample 29</t>
  </si>
  <si>
    <t>Sample 30</t>
  </si>
  <si>
    <t>Sample 31</t>
  </si>
  <si>
    <t>Sample 32</t>
  </si>
  <si>
    <t>Sample 33</t>
  </si>
  <si>
    <t>Sample 34</t>
  </si>
  <si>
    <t>Sample 35</t>
  </si>
  <si>
    <t>Sample 36</t>
  </si>
  <si>
    <t>Sample 37</t>
  </si>
  <si>
    <t>Sample 38</t>
  </si>
  <si>
    <t>Sample 39</t>
  </si>
  <si>
    <t>Sample 40</t>
  </si>
  <si>
    <t>Sample 41</t>
  </si>
  <si>
    <t>Sample 42</t>
  </si>
  <si>
    <t>Sample 43</t>
  </si>
  <si>
    <t>Sample 44</t>
  </si>
  <si>
    <t>Sample 45</t>
  </si>
  <si>
    <t>Sample 46</t>
  </si>
  <si>
    <t>Sample 47</t>
  </si>
  <si>
    <t>Sample 48</t>
  </si>
  <si>
    <t>Sample 49</t>
  </si>
  <si>
    <t>Sample 50</t>
  </si>
  <si>
    <t>Sample 51</t>
  </si>
  <si>
    <t>Sample 52</t>
  </si>
  <si>
    <t>Sample 53</t>
  </si>
  <si>
    <t>Sample 54</t>
  </si>
  <si>
    <t>Sample 55</t>
  </si>
  <si>
    <t>Sample 56</t>
  </si>
  <si>
    <t>12.65percent</t>
  </si>
  <si>
    <t>characteristics: miRNA</t>
  </si>
  <si>
    <t>characteristics: AGO–miRNA complex purification</t>
  </si>
  <si>
    <t>characteristics: sampletype</t>
  </si>
  <si>
    <t>characteristics: rep</t>
  </si>
  <si>
    <t>NA</t>
  </si>
  <si>
    <t>source name</t>
  </si>
  <si>
    <t>In vitro biochemical assay</t>
  </si>
  <si>
    <t>organism</t>
  </si>
  <si>
    <t>molecule</t>
  </si>
  <si>
    <t>synthetic RNA library</t>
  </si>
  <si>
    <t>description</t>
  </si>
  <si>
    <t>processed data file</t>
  </si>
  <si>
    <t>let-7a(+1),let-7a(−1)</t>
  </si>
  <si>
    <t>let-7a(+1)</t>
  </si>
  <si>
    <t>let-7a(−1)</t>
  </si>
  <si>
    <t>raw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</si>
</sst>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F172C-127F-5647-BB56-8CEE0C2419AA}">
  <dimension ref="A1:AK57"/>
  <sheetViews>
    <sheetView tabSelected="1" zoomScale="108" zoomScaleNormal="97" workbookViewId="0">
      <pane ySplit="1" topLeftCell="A3" activePane="bottomLeft" state="frozen"/>
      <selection pane="bottomLeft" activeCell="AE57" sqref="I2:AE57"/>
    </sheetView>
  </sheetViews>
  <sheetFormatPr baseColWidth="10" defaultRowHeight="16" x14ac:dyDescent="0.2"/>
  <cols>
    <col min="1" max="1" width="98" bestFit="1" customWidth="1"/>
    <col min="2" max="3" width="70.33203125" bestFit="1" customWidth="1"/>
    <col min="4" max="4" width="14.1640625" bestFit="1" customWidth="1"/>
    <col min="6" max="6" width="11.5" bestFit="1" customWidth="1"/>
    <col min="7" max="7" width="15.33203125" bestFit="1" customWidth="1"/>
    <col min="8" max="8" width="11.5" bestFit="1" customWidth="1"/>
    <col min="9" max="9" width="12.5" bestFit="1" customWidth="1"/>
    <col min="10" max="10" width="38.83203125" bestFit="1" customWidth="1"/>
    <col min="11" max="11" width="22.5" bestFit="1" customWidth="1"/>
    <col min="13" max="13" width="20" bestFit="1" customWidth="1"/>
    <col min="14" max="14" width="42.33203125" bestFit="1" customWidth="1"/>
    <col min="15" max="15" width="23.83203125" bestFit="1" customWidth="1"/>
    <col min="16" max="16" width="16.83203125" bestFit="1" customWidth="1"/>
    <col min="17" max="17" width="18.5" bestFit="1" customWidth="1"/>
    <col min="18" max="18" width="46.1640625" customWidth="1"/>
    <col min="19" max="19" width="53.6640625" customWidth="1"/>
    <col min="20" max="20" width="65.5" bestFit="1" customWidth="1"/>
    <col min="21" max="21" width="57" bestFit="1" customWidth="1"/>
    <col min="22" max="22" width="59.6640625" bestFit="1" customWidth="1"/>
    <col min="23" max="23" width="66.6640625" bestFit="1" customWidth="1"/>
    <col min="24" max="24" width="76.1640625" bestFit="1" customWidth="1"/>
    <col min="25" max="25" width="53.6640625" customWidth="1"/>
    <col min="26" max="26" width="58.83203125" bestFit="1" customWidth="1"/>
    <col min="27" max="27" width="30.5" bestFit="1" customWidth="1"/>
    <col min="28" max="28" width="54" bestFit="1" customWidth="1"/>
    <col min="29" max="29" width="55" bestFit="1" customWidth="1"/>
    <col min="30" max="30" width="62.83203125" bestFit="1" customWidth="1"/>
    <col min="31" max="31" width="62.83203125" customWidth="1"/>
    <col min="32" max="32" width="25.83203125" bestFit="1" customWidth="1"/>
  </cols>
  <sheetData>
    <row r="1" spans="1:37" x14ac:dyDescent="0.2">
      <c r="A1" t="s">
        <v>112</v>
      </c>
      <c r="B1" t="s">
        <v>113</v>
      </c>
      <c r="C1" t="s">
        <v>114</v>
      </c>
      <c r="D1" t="s">
        <v>115</v>
      </c>
      <c r="E1" t="s">
        <v>116</v>
      </c>
      <c r="F1" t="s">
        <v>117</v>
      </c>
      <c r="G1" t="s">
        <v>119</v>
      </c>
      <c r="I1" t="s">
        <v>122</v>
      </c>
      <c r="J1" t="s">
        <v>118</v>
      </c>
      <c r="K1" t="s">
        <v>185</v>
      </c>
      <c r="L1" t="s">
        <v>187</v>
      </c>
      <c r="M1" t="s">
        <v>180</v>
      </c>
      <c r="N1" t="s">
        <v>181</v>
      </c>
      <c r="O1" t="s">
        <v>182</v>
      </c>
      <c r="P1" t="s">
        <v>183</v>
      </c>
      <c r="Q1" t="s">
        <v>188</v>
      </c>
      <c r="R1" t="s">
        <v>190</v>
      </c>
      <c r="S1" t="s">
        <v>191</v>
      </c>
      <c r="T1" t="s">
        <v>191</v>
      </c>
      <c r="U1" t="s">
        <v>191</v>
      </c>
      <c r="V1" t="s">
        <v>191</v>
      </c>
      <c r="W1" t="s">
        <v>191</v>
      </c>
      <c r="X1" t="s">
        <v>191</v>
      </c>
      <c r="Y1" t="s">
        <v>191</v>
      </c>
      <c r="Z1" t="s">
        <v>191</v>
      </c>
      <c r="AA1" t="s">
        <v>191</v>
      </c>
      <c r="AB1" t="s">
        <v>191</v>
      </c>
      <c r="AC1" t="s">
        <v>191</v>
      </c>
      <c r="AD1" t="s">
        <v>191</v>
      </c>
      <c r="AE1" t="s">
        <v>195</v>
      </c>
    </row>
    <row r="2" spans="1:37" x14ac:dyDescent="0.2">
      <c r="A2" t="s">
        <v>14</v>
      </c>
      <c r="B2" t="s">
        <v>15</v>
      </c>
      <c r="C2" t="s">
        <v>15</v>
      </c>
      <c r="D2" t="str">
        <f>MID(C2,AF2, AG2-AF2+1)</f>
        <v>let-7a-21nt</v>
      </c>
      <c r="E2" t="str">
        <f>MID(C2,AI2, AJ2 - AI2 + - 3)</f>
        <v>I</v>
      </c>
      <c r="F2" t="str">
        <f>MID(C2,AG2 + 2, AH2-AG2-1)</f>
        <v>equil_c2_nb</v>
      </c>
      <c r="G2" t="str">
        <f>SUBSTITUTE(_xlfn.CONCAT(SUBSTITUTE(E2, "6", "65"), "percent"), "Ipercent", "inputlibrary")</f>
        <v>inputlibrary</v>
      </c>
      <c r="H2" t="s">
        <v>120</v>
      </c>
      <c r="I2" t="s">
        <v>123</v>
      </c>
      <c r="J2" t="str">
        <f>SUBSTITUTE(_xlfn.CONCAT(M2, "_purification", N2, "_", O2, "_rep", P2), "_repNA", "")</f>
        <v>let-7a-21nt_purification1_inputlibrary</v>
      </c>
      <c r="K2" t="s">
        <v>186</v>
      </c>
      <c r="L2" t="s">
        <v>184</v>
      </c>
      <c r="M2" t="str">
        <f>D2</f>
        <v>let-7a-21nt</v>
      </c>
      <c r="N2" t="str">
        <f>SUBSTITUTE(H2, "purification", "")</f>
        <v>1</v>
      </c>
      <c r="O2" t="str">
        <f>G2</f>
        <v>inputlibrary</v>
      </c>
      <c r="P2" t="s">
        <v>184</v>
      </c>
      <c r="Q2" t="s">
        <v>189</v>
      </c>
      <c r="S2" t="str">
        <f>_xlfn.CONCAT("agorbns_", $M2, "_", $H2, "_sitecounts.txt")</f>
        <v>agorbns_let-7a-21nt_purification1_sitecounts.txt</v>
      </c>
      <c r="T2" t="str">
        <f>_xlfn.CONCAT("agorbns_", $M2, "_", $H2, "_summed_8mer_mismatch_sitecounts.txt")</f>
        <v>agorbns_let-7a-21nt_purification1_summed_8mer_mismatch_sitecounts.txt</v>
      </c>
      <c r="U2" t="str">
        <f>_xlfn.CONCAT("agorbns_", $M2, "_", $H2, "_kds.txt")</f>
        <v>agorbns_let-7a-21nt_purification1_kds.txt</v>
      </c>
      <c r="V2" t="str">
        <f>_xlfn.CONCAT("agorbns_", $M2, "_", $H2, "_summed_8mer_mismatch_kds.txt")</f>
        <v>agorbns_let-7a-21nt_purification1_summed_8mer_mismatch_kds.txt</v>
      </c>
      <c r="W2" t="str">
        <f>_xlfn.CONCAT("agorbns_", $M2, "_", $H2, "_pairing_and_offset_model_coefficients.txt")</f>
        <v>agorbns_let-7a-21nt_purification1_pairing_and_offset_model_coefficients.txt</v>
      </c>
      <c r="X2" t="str">
        <f>_xlfn.CONCAT("agorbns_", $M2, "_", $H2, "_pairing_offset_and_mismatch_model_coefficients.txt")</f>
        <v>agorbns_let-7a-21nt_purification1_pairing_offset_and_mismatch_model_coefficients.txt</v>
      </c>
      <c r="Y2" t="s">
        <v>184</v>
      </c>
      <c r="Z2" t="s">
        <v>184</v>
      </c>
      <c r="AA2" t="s">
        <v>184</v>
      </c>
      <c r="AB2" t="s">
        <v>184</v>
      </c>
      <c r="AC2" t="s">
        <v>184</v>
      </c>
      <c r="AD2" t="s">
        <v>184</v>
      </c>
      <c r="AE2" t="str">
        <f>_xlfn.CONCAT("agorbns_", J2, ".txt.gz")</f>
        <v>agorbns_let-7a-21nt_purification1_inputlibrary.txt.gz</v>
      </c>
      <c r="AF2">
        <f>FIND("#", SUBSTITUTE(C2,"/","#",5)) + 1</f>
        <v>36</v>
      </c>
      <c r="AG2">
        <f>FIND("#", SUBSTITUTE(C2,"/","#",6)) - 1</f>
        <v>46</v>
      </c>
      <c r="AH2">
        <f>FIND("#", SUBSTITUTE(C2,"/","#",7)) - 1</f>
        <v>58</v>
      </c>
      <c r="AI2">
        <f>FIND("#", SUBSTITUTE(C2,"/","#",8)) + 1</f>
        <v>66</v>
      </c>
      <c r="AJ2">
        <f>LEN(C2)</f>
        <v>70</v>
      </c>
      <c r="AK2" t="b">
        <f>EXACT(B2,C2)</f>
        <v>1</v>
      </c>
    </row>
    <row r="3" spans="1:37" x14ac:dyDescent="0.2">
      <c r="A3" t="s">
        <v>16</v>
      </c>
      <c r="B3" t="s">
        <v>17</v>
      </c>
      <c r="C3" t="s">
        <v>17</v>
      </c>
      <c r="D3" t="str">
        <f>MID(C3,AF3, AG3-AF3+1)</f>
        <v>let-7a-21nt</v>
      </c>
      <c r="E3" t="str">
        <f>MID(C3,AI3, AJ3 - AI3 + - 3)</f>
        <v>40</v>
      </c>
      <c r="F3" t="str">
        <f>MID(C3,AG3 + 2, AH3-AG3-1)</f>
        <v>equil_c2_nb</v>
      </c>
      <c r="G3" t="str">
        <f>SUBSTITUTE(_xlfn.CONCAT(SUBSTITUTE(E3, "6", "65"), "percent"), "Ipercent", "inputlibrary")</f>
        <v>40percent</v>
      </c>
      <c r="H3" t="s">
        <v>120</v>
      </c>
      <c r="I3" t="s">
        <v>124</v>
      </c>
      <c r="J3" t="str">
        <f>SUBSTITUTE(_xlfn.CONCAT(M3, "_purification", N3, "_", O3, "_rep", P3), "_repNA", "")</f>
        <v>let-7a-21nt_purification1_40percent</v>
      </c>
      <c r="K3" t="s">
        <v>186</v>
      </c>
      <c r="L3" t="s">
        <v>184</v>
      </c>
      <c r="M3" t="str">
        <f>D3</f>
        <v>let-7a-21nt</v>
      </c>
      <c r="N3" t="str">
        <f>SUBSTITUTE(H3, "purification", "")</f>
        <v>1</v>
      </c>
      <c r="O3" t="str">
        <f>G3</f>
        <v>40percent</v>
      </c>
      <c r="P3" t="s">
        <v>184</v>
      </c>
      <c r="Q3" t="s">
        <v>189</v>
      </c>
      <c r="S3" t="str">
        <f t="shared" ref="S3:S16" si="0">_xlfn.CONCAT("agorbns_", $M3, "_", $H3, "_sitecounts.txt")</f>
        <v>agorbns_let-7a-21nt_purification1_sitecounts.txt</v>
      </c>
      <c r="T3" t="str">
        <f t="shared" ref="T3:T16" si="1">_xlfn.CONCAT("agorbns_", $M3, "_", $H3, "_summed_8mer_mismatch_sitecounts.txt")</f>
        <v>agorbns_let-7a-21nt_purification1_summed_8mer_mismatch_sitecounts.txt</v>
      </c>
      <c r="U3" t="str">
        <f t="shared" ref="U3:U16" si="2">_xlfn.CONCAT("agorbns_", $M3, "_", $H3, "_kds.txt")</f>
        <v>agorbns_let-7a-21nt_purification1_kds.txt</v>
      </c>
      <c r="V3" t="str">
        <f t="shared" ref="V3:V16" si="3">_xlfn.CONCAT("agorbns_", $M3, "_", $H3, "_summed_8mer_mismatch_kds.txt")</f>
        <v>agorbns_let-7a-21nt_purification1_summed_8mer_mismatch_kds.txt</v>
      </c>
      <c r="W3" t="str">
        <f t="shared" ref="W3:W16" si="4">_xlfn.CONCAT("agorbns_", $M3, "_", $H3, "_pairing_and_offset_model_coefficients.txt")</f>
        <v>agorbns_let-7a-21nt_purification1_pairing_and_offset_model_coefficients.txt</v>
      </c>
      <c r="X3" t="str">
        <f t="shared" ref="X3:X16" si="5">_xlfn.CONCAT("agorbns_", $M3, "_", $H3, "_pairing_offset_and_mismatch_model_coefficients.txt")</f>
        <v>agorbns_let-7a-21nt_purification1_pairing_offset_and_mismatch_model_coefficients.txt</v>
      </c>
      <c r="Y3" t="s">
        <v>184</v>
      </c>
      <c r="Z3" t="s">
        <v>184</v>
      </c>
      <c r="AA3" t="s">
        <v>184</v>
      </c>
      <c r="AB3" t="s">
        <v>184</v>
      </c>
      <c r="AC3" t="s">
        <v>184</v>
      </c>
      <c r="AD3" t="s">
        <v>184</v>
      </c>
      <c r="AE3" t="str">
        <f t="shared" ref="AE3:AE57" si="6">_xlfn.CONCAT("agorbns_", J3, ".txt.gz")</f>
        <v>agorbns_let-7a-21nt_purification1_40percent.txt.gz</v>
      </c>
      <c r="AF3">
        <f>FIND("#", SUBSTITUTE(C3,"/","#",5)) + 1</f>
        <v>36</v>
      </c>
      <c r="AG3">
        <f>FIND("#", SUBSTITUTE(C3,"/","#",6)) - 1</f>
        <v>46</v>
      </c>
      <c r="AH3">
        <f>FIND("#", SUBSTITUTE(C3,"/","#",7)) - 1</f>
        <v>58</v>
      </c>
      <c r="AI3">
        <f>FIND("#", SUBSTITUTE(C3,"/","#",8)) + 1</f>
        <v>66</v>
      </c>
      <c r="AJ3">
        <f>LEN(C3)</f>
        <v>71</v>
      </c>
      <c r="AK3" t="b">
        <f>EXACT(B3,C3)</f>
        <v>1</v>
      </c>
    </row>
    <row r="4" spans="1:37" s="2" customFormat="1" x14ac:dyDescent="0.2">
      <c r="A4" s="2" t="s">
        <v>18</v>
      </c>
      <c r="B4" s="2" t="s">
        <v>19</v>
      </c>
      <c r="C4" s="2" t="s">
        <v>19</v>
      </c>
      <c r="D4" s="2" t="str">
        <f>MID(C4,AF4, AG4-AF4+1)</f>
        <v>let-7a-21nt</v>
      </c>
      <c r="E4" s="2" t="str">
        <f>MID(C4,AI4, AJ4 - AI4 + - 3)</f>
        <v>12.6</v>
      </c>
      <c r="F4" s="2" t="str">
        <f>MID(C4,AG4 + 2, AH4-AG4-1)</f>
        <v>equil_c2_nb</v>
      </c>
      <c r="G4" s="2" t="str">
        <f>SUBSTITUTE(_xlfn.CONCAT(SUBSTITUTE(E4, "6", "65"), "percent"), "Ipercent", "inputlibrary")</f>
        <v>12.65percent</v>
      </c>
      <c r="H4" s="2" t="s">
        <v>120</v>
      </c>
      <c r="I4" s="2" t="s">
        <v>125</v>
      </c>
      <c r="J4" s="2" t="str">
        <f>SUBSTITUTE(_xlfn.CONCAT(M4, "_purification", N4, "_", O4, "_rep", P4), "_repNA", "")</f>
        <v>let-7a-21nt_purification1_12.65percent_rep1</v>
      </c>
      <c r="K4" s="2" t="s">
        <v>186</v>
      </c>
      <c r="L4" s="2" t="s">
        <v>184</v>
      </c>
      <c r="M4" s="2" t="str">
        <f>D4</f>
        <v>let-7a-21nt</v>
      </c>
      <c r="N4" s="2" t="str">
        <f>SUBSTITUTE(H4, "purification", "")</f>
        <v>1</v>
      </c>
      <c r="O4" s="2" t="str">
        <f>G4</f>
        <v>12.65percent</v>
      </c>
      <c r="P4" s="2">
        <v>1</v>
      </c>
      <c r="Q4" s="2" t="s">
        <v>189</v>
      </c>
      <c r="S4" s="2" t="str">
        <f t="shared" si="0"/>
        <v>agorbns_let-7a-21nt_purification1_sitecounts.txt</v>
      </c>
      <c r="T4" s="2" t="str">
        <f t="shared" si="1"/>
        <v>agorbns_let-7a-21nt_purification1_summed_8mer_mismatch_sitecounts.txt</v>
      </c>
      <c r="U4" s="2" t="str">
        <f t="shared" si="2"/>
        <v>agorbns_let-7a-21nt_purification1_kds.txt</v>
      </c>
      <c r="V4" s="2" t="str">
        <f t="shared" si="3"/>
        <v>agorbns_let-7a-21nt_purification1_summed_8mer_mismatch_kds.txt</v>
      </c>
      <c r="W4" s="2" t="str">
        <f t="shared" si="4"/>
        <v>agorbns_let-7a-21nt_purification1_pairing_and_offset_model_coefficients.txt</v>
      </c>
      <c r="X4" s="2" t="str">
        <f t="shared" si="5"/>
        <v>agorbns_let-7a-21nt_purification1_pairing_offset_and_mismatch_model_coefficients.txt</v>
      </c>
      <c r="Y4" s="2" t="s">
        <v>184</v>
      </c>
      <c r="Z4" s="2" t="s">
        <v>184</v>
      </c>
      <c r="AA4" s="2" t="s">
        <v>184</v>
      </c>
      <c r="AB4" s="2" t="s">
        <v>184</v>
      </c>
      <c r="AC4" s="2" t="s">
        <v>184</v>
      </c>
      <c r="AD4" s="2" t="s">
        <v>184</v>
      </c>
      <c r="AE4" s="2" t="str">
        <f t="shared" si="6"/>
        <v>agorbns_let-7a-21nt_purification1_12.65percent_rep1.txt.gz</v>
      </c>
      <c r="AF4" s="2">
        <f>FIND("#", SUBSTITUTE(C4,"/","#",5)) + 1</f>
        <v>36</v>
      </c>
      <c r="AG4" s="2">
        <f>FIND("#", SUBSTITUTE(C4,"/","#",6)) - 1</f>
        <v>46</v>
      </c>
      <c r="AH4" s="2">
        <f>FIND("#", SUBSTITUTE(C4,"/","#",7)) - 1</f>
        <v>58</v>
      </c>
      <c r="AI4" s="2">
        <f>FIND("#", SUBSTITUTE(C4,"/","#",8)) + 1</f>
        <v>66</v>
      </c>
      <c r="AJ4" s="2">
        <f>LEN(C4)</f>
        <v>73</v>
      </c>
      <c r="AK4" s="2" t="b">
        <f>EXACT(B4,C4)</f>
        <v>1</v>
      </c>
    </row>
    <row r="5" spans="1:37" s="2" customFormat="1" x14ac:dyDescent="0.2">
      <c r="A5" s="2" t="s">
        <v>20</v>
      </c>
      <c r="B5" s="2" t="s">
        <v>21</v>
      </c>
      <c r="C5" s="2" t="s">
        <v>21</v>
      </c>
      <c r="D5" s="2" t="str">
        <f>MID(C5,AF5, AG5-AF5+1)</f>
        <v>let-7a-21nt</v>
      </c>
      <c r="E5" s="2" t="str">
        <f>MID(C5,AI5, AJ5 - AI5 + - 3)</f>
        <v>12.6_2</v>
      </c>
      <c r="F5" s="2" t="str">
        <f>MID(C5,AG5 + 2, AH5-AG5-1)</f>
        <v>equil_c2_nb</v>
      </c>
      <c r="G5" s="2" t="str">
        <f>SUBSTITUTE(_xlfn.CONCAT(SUBSTITUTE(E5, "6", "65"), "percent"), "Ipercent", "inputlibrary")</f>
        <v>12.65_2percent</v>
      </c>
      <c r="H5" s="2" t="s">
        <v>120</v>
      </c>
      <c r="I5" s="2" t="s">
        <v>126</v>
      </c>
      <c r="J5" s="2" t="str">
        <f>SUBSTITUTE(_xlfn.CONCAT(M5, "_purification", N5, "_", O5, "_rep", P5), "_repNA", "")</f>
        <v>let-7a-21nt_purification1_12.65percent_rep2</v>
      </c>
      <c r="K5" s="2" t="s">
        <v>186</v>
      </c>
      <c r="L5" s="2" t="s">
        <v>184</v>
      </c>
      <c r="M5" s="2" t="str">
        <f>D5</f>
        <v>let-7a-21nt</v>
      </c>
      <c r="N5" s="2" t="str">
        <f>SUBSTITUTE(H5, "purification", "")</f>
        <v>1</v>
      </c>
      <c r="O5" s="2" t="s">
        <v>179</v>
      </c>
      <c r="P5" s="2">
        <v>2</v>
      </c>
      <c r="Q5" s="2" t="s">
        <v>189</v>
      </c>
      <c r="S5" s="2" t="str">
        <f t="shared" si="0"/>
        <v>agorbns_let-7a-21nt_purification1_sitecounts.txt</v>
      </c>
      <c r="T5" s="2" t="str">
        <f t="shared" si="1"/>
        <v>agorbns_let-7a-21nt_purification1_summed_8mer_mismatch_sitecounts.txt</v>
      </c>
      <c r="U5" s="2" t="str">
        <f t="shared" si="2"/>
        <v>agorbns_let-7a-21nt_purification1_kds.txt</v>
      </c>
      <c r="V5" s="2" t="str">
        <f t="shared" si="3"/>
        <v>agorbns_let-7a-21nt_purification1_summed_8mer_mismatch_kds.txt</v>
      </c>
      <c r="W5" s="2" t="str">
        <f t="shared" si="4"/>
        <v>agorbns_let-7a-21nt_purification1_pairing_and_offset_model_coefficients.txt</v>
      </c>
      <c r="X5" s="2" t="str">
        <f t="shared" si="5"/>
        <v>agorbns_let-7a-21nt_purification1_pairing_offset_and_mismatch_model_coefficients.txt</v>
      </c>
      <c r="Y5" s="2" t="s">
        <v>184</v>
      </c>
      <c r="Z5" s="2" t="s">
        <v>184</v>
      </c>
      <c r="AA5" s="2" t="s">
        <v>184</v>
      </c>
      <c r="AB5" s="2" t="s">
        <v>184</v>
      </c>
      <c r="AC5" s="2" t="s">
        <v>184</v>
      </c>
      <c r="AD5" s="2" t="s">
        <v>184</v>
      </c>
      <c r="AE5" s="2" t="str">
        <f t="shared" si="6"/>
        <v>agorbns_let-7a-21nt_purification1_12.65percent_rep2.txt.gz</v>
      </c>
      <c r="AF5" s="2">
        <f>FIND("#", SUBSTITUTE(C5,"/","#",5)) + 1</f>
        <v>36</v>
      </c>
      <c r="AG5" s="2">
        <f>FIND("#", SUBSTITUTE(C5,"/","#",6)) - 1</f>
        <v>46</v>
      </c>
      <c r="AH5" s="2">
        <f>FIND("#", SUBSTITUTE(C5,"/","#",7)) - 1</f>
        <v>58</v>
      </c>
      <c r="AI5" s="2">
        <f>FIND("#", SUBSTITUTE(C5,"/","#",8)) + 1</f>
        <v>66</v>
      </c>
      <c r="AJ5" s="2">
        <f>LEN(C5)</f>
        <v>75</v>
      </c>
      <c r="AK5" s="2" t="b">
        <f>EXACT(B5,C5)</f>
        <v>1</v>
      </c>
    </row>
    <row r="6" spans="1:37" x14ac:dyDescent="0.2">
      <c r="A6" t="s">
        <v>22</v>
      </c>
      <c r="B6" t="s">
        <v>23</v>
      </c>
      <c r="C6" t="s">
        <v>23</v>
      </c>
      <c r="D6" t="str">
        <f>MID(C6,AF6, AG6-AF6+1)</f>
        <v>let-7a-21nt</v>
      </c>
      <c r="E6" t="str">
        <f>MID(C6,AI6, AJ6 - AI6 + - 3)</f>
        <v>4</v>
      </c>
      <c r="F6" t="str">
        <f>MID(C6,AG6 + 2, AH6-AG6-1)</f>
        <v>equil_c2_nb</v>
      </c>
      <c r="G6" t="str">
        <f>SUBSTITUTE(_xlfn.CONCAT(SUBSTITUTE(E6, "6", "65"), "percent"), "Ipercent", "inputlibrary")</f>
        <v>4percent</v>
      </c>
      <c r="H6" t="s">
        <v>120</v>
      </c>
      <c r="I6" t="s">
        <v>127</v>
      </c>
      <c r="J6" t="str">
        <f>SUBSTITUTE(_xlfn.CONCAT(M6, "_purification", N6, "_", O6, "_rep", P6), "_repNA", "")</f>
        <v>let-7a-21nt_purification1_4percent</v>
      </c>
      <c r="K6" t="s">
        <v>186</v>
      </c>
      <c r="L6" t="s">
        <v>184</v>
      </c>
      <c r="M6" t="str">
        <f>D6</f>
        <v>let-7a-21nt</v>
      </c>
      <c r="N6" t="str">
        <f>SUBSTITUTE(H6, "purification", "")</f>
        <v>1</v>
      </c>
      <c r="O6" t="str">
        <f>G6</f>
        <v>4percent</v>
      </c>
      <c r="P6" t="s">
        <v>184</v>
      </c>
      <c r="Q6" t="s">
        <v>189</v>
      </c>
      <c r="S6" t="str">
        <f t="shared" si="0"/>
        <v>agorbns_let-7a-21nt_purification1_sitecounts.txt</v>
      </c>
      <c r="T6" t="str">
        <f t="shared" si="1"/>
        <v>agorbns_let-7a-21nt_purification1_summed_8mer_mismatch_sitecounts.txt</v>
      </c>
      <c r="U6" t="str">
        <f t="shared" si="2"/>
        <v>agorbns_let-7a-21nt_purification1_kds.txt</v>
      </c>
      <c r="V6" t="str">
        <f t="shared" si="3"/>
        <v>agorbns_let-7a-21nt_purification1_summed_8mer_mismatch_kds.txt</v>
      </c>
      <c r="W6" t="str">
        <f t="shared" si="4"/>
        <v>agorbns_let-7a-21nt_purification1_pairing_and_offset_model_coefficients.txt</v>
      </c>
      <c r="X6" t="str">
        <f t="shared" si="5"/>
        <v>agorbns_let-7a-21nt_purification1_pairing_offset_and_mismatch_model_coefficients.txt</v>
      </c>
      <c r="Y6" t="s">
        <v>184</v>
      </c>
      <c r="Z6" t="s">
        <v>184</v>
      </c>
      <c r="AA6" t="s">
        <v>184</v>
      </c>
      <c r="AB6" t="s">
        <v>184</v>
      </c>
      <c r="AC6" t="s">
        <v>184</v>
      </c>
      <c r="AD6" t="s">
        <v>184</v>
      </c>
      <c r="AE6" t="str">
        <f t="shared" si="6"/>
        <v>agorbns_let-7a-21nt_purification1_4percent.txt.gz</v>
      </c>
      <c r="AF6">
        <f>FIND("#", SUBSTITUTE(C6,"/","#",5)) + 1</f>
        <v>36</v>
      </c>
      <c r="AG6">
        <f>FIND("#", SUBSTITUTE(C6,"/","#",6)) - 1</f>
        <v>46</v>
      </c>
      <c r="AH6">
        <f>FIND("#", SUBSTITUTE(C6,"/","#",7)) - 1</f>
        <v>58</v>
      </c>
      <c r="AI6">
        <f>FIND("#", SUBSTITUTE(C6,"/","#",8)) + 1</f>
        <v>66</v>
      </c>
      <c r="AJ6">
        <f>LEN(C6)</f>
        <v>70</v>
      </c>
      <c r="AK6" t="b">
        <f>EXACT(B6,C6)</f>
        <v>1</v>
      </c>
    </row>
    <row r="7" spans="1:37" x14ac:dyDescent="0.2">
      <c r="A7" t="s">
        <v>24</v>
      </c>
      <c r="B7" t="s">
        <v>25</v>
      </c>
      <c r="C7" t="s">
        <v>25</v>
      </c>
      <c r="D7" t="str">
        <f>MID(C7,AF7, AG7-AF7+1)</f>
        <v>let-7a-21nt</v>
      </c>
      <c r="E7" t="str">
        <f>MID(C7,AI7, AJ7 - AI7 + - 3)</f>
        <v>1.26</v>
      </c>
      <c r="F7" t="str">
        <f>MID(C7,AG7 + 2, AH7-AG7-1)</f>
        <v>equil_c2_nb</v>
      </c>
      <c r="G7" t="str">
        <f>SUBSTITUTE(_xlfn.CONCAT(SUBSTITUTE(E7, "6", "65"), "percent"), "Ipercent", "inputlibrary")</f>
        <v>1.265percent</v>
      </c>
      <c r="H7" t="s">
        <v>120</v>
      </c>
      <c r="I7" t="s">
        <v>128</v>
      </c>
      <c r="J7" t="str">
        <f>SUBSTITUTE(_xlfn.CONCAT(M7, "_purification", N7, "_", O7, "_rep", P7), "_repNA", "")</f>
        <v>let-7a-21nt_purification1_1.265percent</v>
      </c>
      <c r="K7" t="s">
        <v>186</v>
      </c>
      <c r="L7" t="s">
        <v>184</v>
      </c>
      <c r="M7" t="str">
        <f>D7</f>
        <v>let-7a-21nt</v>
      </c>
      <c r="N7" t="str">
        <f>SUBSTITUTE(H7, "purification", "")</f>
        <v>1</v>
      </c>
      <c r="O7" t="str">
        <f>G7</f>
        <v>1.265percent</v>
      </c>
      <c r="P7" t="s">
        <v>184</v>
      </c>
      <c r="Q7" t="s">
        <v>189</v>
      </c>
      <c r="S7" t="str">
        <f t="shared" si="0"/>
        <v>agorbns_let-7a-21nt_purification1_sitecounts.txt</v>
      </c>
      <c r="T7" t="str">
        <f t="shared" si="1"/>
        <v>agorbns_let-7a-21nt_purification1_summed_8mer_mismatch_sitecounts.txt</v>
      </c>
      <c r="U7" t="str">
        <f t="shared" si="2"/>
        <v>agorbns_let-7a-21nt_purification1_kds.txt</v>
      </c>
      <c r="V7" t="str">
        <f t="shared" si="3"/>
        <v>agorbns_let-7a-21nt_purification1_summed_8mer_mismatch_kds.txt</v>
      </c>
      <c r="W7" t="str">
        <f t="shared" si="4"/>
        <v>agorbns_let-7a-21nt_purification1_pairing_and_offset_model_coefficients.txt</v>
      </c>
      <c r="X7" t="str">
        <f t="shared" si="5"/>
        <v>agorbns_let-7a-21nt_purification1_pairing_offset_and_mismatch_model_coefficients.txt</v>
      </c>
      <c r="Y7" t="s">
        <v>184</v>
      </c>
      <c r="Z7" t="s">
        <v>184</v>
      </c>
      <c r="AA7" t="s">
        <v>184</v>
      </c>
      <c r="AB7" t="s">
        <v>184</v>
      </c>
      <c r="AC7" t="s">
        <v>184</v>
      </c>
      <c r="AD7" t="s">
        <v>184</v>
      </c>
      <c r="AE7" t="str">
        <f t="shared" si="6"/>
        <v>agorbns_let-7a-21nt_purification1_1.265percent.txt.gz</v>
      </c>
      <c r="AF7">
        <f>FIND("#", SUBSTITUTE(C7,"/","#",5)) + 1</f>
        <v>36</v>
      </c>
      <c r="AG7">
        <f>FIND("#", SUBSTITUTE(C7,"/","#",6)) - 1</f>
        <v>46</v>
      </c>
      <c r="AH7">
        <f>FIND("#", SUBSTITUTE(C7,"/","#",7)) - 1</f>
        <v>58</v>
      </c>
      <c r="AI7">
        <f>FIND("#", SUBSTITUTE(C7,"/","#",8)) + 1</f>
        <v>66</v>
      </c>
      <c r="AJ7">
        <f>LEN(C7)</f>
        <v>73</v>
      </c>
      <c r="AK7" t="b">
        <f>EXACT(B7,C7)</f>
        <v>1</v>
      </c>
    </row>
    <row r="8" spans="1:37" x14ac:dyDescent="0.2">
      <c r="A8" t="s">
        <v>26</v>
      </c>
      <c r="B8" t="s">
        <v>27</v>
      </c>
      <c r="C8" t="s">
        <v>27</v>
      </c>
      <c r="D8" t="str">
        <f>MID(C8,AF8, AG8-AF8+1)</f>
        <v>let-7a-21nt</v>
      </c>
      <c r="E8" t="str">
        <f>MID(C8,AI8, AJ8 - AI8 + - 3)</f>
        <v>0.4</v>
      </c>
      <c r="F8" t="str">
        <f>MID(C8,AG8 + 2, AH8-AG8-1)</f>
        <v>equil_c2_nb</v>
      </c>
      <c r="G8" t="str">
        <f>SUBSTITUTE(_xlfn.CONCAT(SUBSTITUTE(E8, "6", "65"), "percent"), "Ipercent", "inputlibrary")</f>
        <v>0.4percent</v>
      </c>
      <c r="H8" t="s">
        <v>120</v>
      </c>
      <c r="I8" t="s">
        <v>129</v>
      </c>
      <c r="J8" t="str">
        <f>SUBSTITUTE(_xlfn.CONCAT(M8, "_purification", N8, "_", O8, "_rep", P8), "_repNA", "")</f>
        <v>let-7a-21nt_purification1_0.4percent</v>
      </c>
      <c r="K8" t="s">
        <v>186</v>
      </c>
      <c r="L8" t="s">
        <v>184</v>
      </c>
      <c r="M8" t="str">
        <f>D8</f>
        <v>let-7a-21nt</v>
      </c>
      <c r="N8" t="str">
        <f>SUBSTITUTE(H8, "purification", "")</f>
        <v>1</v>
      </c>
      <c r="O8" t="str">
        <f>G8</f>
        <v>0.4percent</v>
      </c>
      <c r="P8" t="s">
        <v>184</v>
      </c>
      <c r="Q8" t="s">
        <v>189</v>
      </c>
      <c r="S8" t="str">
        <f t="shared" si="0"/>
        <v>agorbns_let-7a-21nt_purification1_sitecounts.txt</v>
      </c>
      <c r="T8" t="str">
        <f t="shared" si="1"/>
        <v>agorbns_let-7a-21nt_purification1_summed_8mer_mismatch_sitecounts.txt</v>
      </c>
      <c r="U8" t="str">
        <f t="shared" si="2"/>
        <v>agorbns_let-7a-21nt_purification1_kds.txt</v>
      </c>
      <c r="V8" t="str">
        <f t="shared" si="3"/>
        <v>agorbns_let-7a-21nt_purification1_summed_8mer_mismatch_kds.txt</v>
      </c>
      <c r="W8" t="str">
        <f t="shared" si="4"/>
        <v>agorbns_let-7a-21nt_purification1_pairing_and_offset_model_coefficients.txt</v>
      </c>
      <c r="X8" t="str">
        <f t="shared" si="5"/>
        <v>agorbns_let-7a-21nt_purification1_pairing_offset_and_mismatch_model_coefficients.txt</v>
      </c>
      <c r="Y8" t="s">
        <v>184</v>
      </c>
      <c r="Z8" t="s">
        <v>184</v>
      </c>
      <c r="AA8" t="s">
        <v>184</v>
      </c>
      <c r="AB8" t="s">
        <v>184</v>
      </c>
      <c r="AC8" t="s">
        <v>184</v>
      </c>
      <c r="AD8" t="s">
        <v>184</v>
      </c>
      <c r="AE8" t="str">
        <f t="shared" si="6"/>
        <v>agorbns_let-7a-21nt_purification1_0.4percent.txt.gz</v>
      </c>
      <c r="AF8">
        <f>FIND("#", SUBSTITUTE(C8,"/","#",5)) + 1</f>
        <v>36</v>
      </c>
      <c r="AG8">
        <f>FIND("#", SUBSTITUTE(C8,"/","#",6)) - 1</f>
        <v>46</v>
      </c>
      <c r="AH8">
        <f>FIND("#", SUBSTITUTE(C8,"/","#",7)) - 1</f>
        <v>58</v>
      </c>
      <c r="AI8">
        <f>FIND("#", SUBSTITUTE(C8,"/","#",8)) + 1</f>
        <v>66</v>
      </c>
      <c r="AJ8">
        <f>LEN(C8)</f>
        <v>72</v>
      </c>
      <c r="AK8" t="b">
        <f>EXACT(B8,C8)</f>
        <v>1</v>
      </c>
    </row>
    <row r="9" spans="1:37" x14ac:dyDescent="0.2">
      <c r="A9" t="s">
        <v>28</v>
      </c>
      <c r="B9" t="s">
        <v>29</v>
      </c>
      <c r="C9" t="s">
        <v>29</v>
      </c>
      <c r="D9" t="str">
        <f>MID(C9,AF9, AG9-AF9+1)</f>
        <v>let-7a-21nt</v>
      </c>
      <c r="E9" t="str">
        <f>MID(C9,AI9, AJ9 - AI9 + - 3)</f>
        <v>0</v>
      </c>
      <c r="F9" t="str">
        <f>MID(C9,AG9 + 2, AH9-AG9-1)</f>
        <v>equil_c2_nb</v>
      </c>
      <c r="G9" t="str">
        <f>SUBSTITUTE(_xlfn.CONCAT(SUBSTITUTE(E9, "6", "65"), "percent"), "Ipercent", "inputlibrary")</f>
        <v>0percent</v>
      </c>
      <c r="H9" t="s">
        <v>120</v>
      </c>
      <c r="I9" t="s">
        <v>130</v>
      </c>
      <c r="J9" t="str">
        <f>SUBSTITUTE(_xlfn.CONCAT(M9, "_purification", N9, "_", O9, "_rep", P9), "_repNA", "")</f>
        <v>let-7a-21nt_purification1_0percent</v>
      </c>
      <c r="K9" t="s">
        <v>186</v>
      </c>
      <c r="L9" t="s">
        <v>184</v>
      </c>
      <c r="M9" t="str">
        <f>D9</f>
        <v>let-7a-21nt</v>
      </c>
      <c r="N9" t="str">
        <f>SUBSTITUTE(H9, "purification", "")</f>
        <v>1</v>
      </c>
      <c r="O9" t="str">
        <f>G9</f>
        <v>0percent</v>
      </c>
      <c r="P9" t="s">
        <v>184</v>
      </c>
      <c r="Q9" t="s">
        <v>189</v>
      </c>
      <c r="S9" t="str">
        <f t="shared" si="0"/>
        <v>agorbns_let-7a-21nt_purification1_sitecounts.txt</v>
      </c>
      <c r="T9" t="str">
        <f t="shared" si="1"/>
        <v>agorbns_let-7a-21nt_purification1_summed_8mer_mismatch_sitecounts.txt</v>
      </c>
      <c r="U9" t="str">
        <f t="shared" si="2"/>
        <v>agorbns_let-7a-21nt_purification1_kds.txt</v>
      </c>
      <c r="V9" t="str">
        <f t="shared" si="3"/>
        <v>agorbns_let-7a-21nt_purification1_summed_8mer_mismatch_kds.txt</v>
      </c>
      <c r="W9" t="str">
        <f t="shared" si="4"/>
        <v>agorbns_let-7a-21nt_purification1_pairing_and_offset_model_coefficients.txt</v>
      </c>
      <c r="X9" t="str">
        <f t="shared" si="5"/>
        <v>agorbns_let-7a-21nt_purification1_pairing_offset_and_mismatch_model_coefficients.txt</v>
      </c>
      <c r="Y9" t="s">
        <v>184</v>
      </c>
      <c r="Z9" t="s">
        <v>184</v>
      </c>
      <c r="AA9" t="s">
        <v>184</v>
      </c>
      <c r="AB9" t="s">
        <v>184</v>
      </c>
      <c r="AC9" t="s">
        <v>184</v>
      </c>
      <c r="AD9" t="s">
        <v>184</v>
      </c>
      <c r="AE9" t="str">
        <f t="shared" si="6"/>
        <v>agorbns_let-7a-21nt_purification1_0percent.txt.gz</v>
      </c>
      <c r="AF9">
        <f>FIND("#", SUBSTITUTE(C9,"/","#",5)) + 1</f>
        <v>36</v>
      </c>
      <c r="AG9">
        <f>FIND("#", SUBSTITUTE(C9,"/","#",6)) - 1</f>
        <v>46</v>
      </c>
      <c r="AH9">
        <f>FIND("#", SUBSTITUTE(C9,"/","#",7)) - 1</f>
        <v>58</v>
      </c>
      <c r="AI9">
        <f>FIND("#", SUBSTITUTE(C9,"/","#",8)) + 1</f>
        <v>66</v>
      </c>
      <c r="AJ9">
        <f>LEN(C9)</f>
        <v>70</v>
      </c>
      <c r="AK9" t="b">
        <f>EXACT(B9,C9)</f>
        <v>1</v>
      </c>
    </row>
    <row r="10" spans="1:37" x14ac:dyDescent="0.2">
      <c r="A10" t="s">
        <v>0</v>
      </c>
      <c r="B10" t="s">
        <v>1</v>
      </c>
      <c r="C10" t="s">
        <v>1</v>
      </c>
      <c r="D10" t="str">
        <f>MID(C10,AF10, AG10-AF10+1)</f>
        <v>let-7a-21nt</v>
      </c>
      <c r="E10" t="str">
        <f>MID(C10,AI10, AJ10 - AI10 + - 3)</f>
        <v>I</v>
      </c>
      <c r="F10" t="str">
        <f>MID(C10,AG10 + 2, AH10-AG10-1)</f>
        <v>equil_c_nb</v>
      </c>
      <c r="G10" t="str">
        <f>SUBSTITUTE(_xlfn.CONCAT(SUBSTITUTE(E10, "6", "65"), "percent"), "Ipercent", "inputlibrary")</f>
        <v>inputlibrary</v>
      </c>
      <c r="H10" t="s">
        <v>121</v>
      </c>
      <c r="I10" t="s">
        <v>131</v>
      </c>
      <c r="J10" t="str">
        <f>SUBSTITUTE(_xlfn.CONCAT(M10, "_purification", N10, "_", O10, "_rep", P10), "_repNA", "")</f>
        <v>let-7a-21nt_purification2_inputlibrary</v>
      </c>
      <c r="K10" t="s">
        <v>186</v>
      </c>
      <c r="L10" t="s">
        <v>184</v>
      </c>
      <c r="M10" t="str">
        <f>D10</f>
        <v>let-7a-21nt</v>
      </c>
      <c r="N10" t="str">
        <f>SUBSTITUTE(H10, "purification", "")</f>
        <v>2</v>
      </c>
      <c r="O10" t="str">
        <f>G10</f>
        <v>inputlibrary</v>
      </c>
      <c r="P10" t="s">
        <v>184</v>
      </c>
      <c r="Q10" t="s">
        <v>189</v>
      </c>
      <c r="S10" t="str">
        <f t="shared" si="0"/>
        <v>agorbns_let-7a-21nt_purification2_sitecounts.txt</v>
      </c>
      <c r="T10" t="str">
        <f t="shared" si="1"/>
        <v>agorbns_let-7a-21nt_purification2_summed_8mer_mismatch_sitecounts.txt</v>
      </c>
      <c r="U10" t="str">
        <f t="shared" si="2"/>
        <v>agorbns_let-7a-21nt_purification2_kds.txt</v>
      </c>
      <c r="V10" t="str">
        <f t="shared" si="3"/>
        <v>agorbns_let-7a-21nt_purification2_summed_8mer_mismatch_kds.txt</v>
      </c>
      <c r="W10" t="str">
        <f t="shared" si="4"/>
        <v>agorbns_let-7a-21nt_purification2_pairing_and_offset_model_coefficients.txt</v>
      </c>
      <c r="X10" t="str">
        <f t="shared" si="5"/>
        <v>agorbns_let-7a-21nt_purification2_pairing_offset_and_mismatch_model_coefficients.txt</v>
      </c>
      <c r="Y10" t="s">
        <v>184</v>
      </c>
      <c r="Z10" t="s">
        <v>184</v>
      </c>
      <c r="AA10" t="s">
        <v>184</v>
      </c>
      <c r="AB10" t="s">
        <v>184</v>
      </c>
      <c r="AC10" t="s">
        <v>184</v>
      </c>
      <c r="AD10" t="s">
        <v>184</v>
      </c>
      <c r="AE10" t="str">
        <f t="shared" si="6"/>
        <v>agorbns_let-7a-21nt_purification2_inputlibrary.txt.gz</v>
      </c>
      <c r="AF10">
        <f>FIND("#", SUBSTITUTE(C10,"/","#",5)) + 1</f>
        <v>36</v>
      </c>
      <c r="AG10">
        <f>FIND("#", SUBSTITUTE(C10,"/","#",6)) - 1</f>
        <v>46</v>
      </c>
      <c r="AH10">
        <f>FIND("#", SUBSTITUTE(C10,"/","#",7)) - 1</f>
        <v>57</v>
      </c>
      <c r="AI10">
        <f>FIND("#", SUBSTITUTE(C10,"/","#",8)) + 1</f>
        <v>65</v>
      </c>
      <c r="AJ10">
        <f>LEN(C10)</f>
        <v>69</v>
      </c>
      <c r="AK10" t="b">
        <f>EXACT(B10,C10)</f>
        <v>1</v>
      </c>
    </row>
    <row r="11" spans="1:37" x14ac:dyDescent="0.2">
      <c r="A11" t="s">
        <v>2</v>
      </c>
      <c r="B11" t="s">
        <v>3</v>
      </c>
      <c r="C11" t="s">
        <v>3</v>
      </c>
      <c r="D11" t="str">
        <f>MID(C11,AF11, AG11-AF11+1)</f>
        <v>let-7a-21nt</v>
      </c>
      <c r="E11" t="str">
        <f>MID(C11,AI11, AJ11 - AI11 + - 3)</f>
        <v>40</v>
      </c>
      <c r="F11" t="str">
        <f>MID(C11,AG11 + 2, AH11-AG11-1)</f>
        <v>equil_c_nb</v>
      </c>
      <c r="G11" t="str">
        <f t="shared" ref="G11:G57" si="7">SUBSTITUTE(_xlfn.CONCAT(SUBSTITUTE(E11, "6", "65"), "percent"), "Ipercent", "inputlibrary")</f>
        <v>40percent</v>
      </c>
      <c r="H11" t="s">
        <v>121</v>
      </c>
      <c r="I11" t="s">
        <v>132</v>
      </c>
      <c r="J11" t="str">
        <f>SUBSTITUTE(_xlfn.CONCAT(M11, "_purification", N11, "_", O11, "_rep", P11), "_repNA", "")</f>
        <v>let-7a-21nt_purification2_40percent</v>
      </c>
      <c r="K11" t="s">
        <v>186</v>
      </c>
      <c r="L11" t="s">
        <v>184</v>
      </c>
      <c r="M11" t="str">
        <f>D11</f>
        <v>let-7a-21nt</v>
      </c>
      <c r="N11" t="str">
        <f>SUBSTITUTE(H11, "purification", "")</f>
        <v>2</v>
      </c>
      <c r="O11" t="str">
        <f>G11</f>
        <v>40percent</v>
      </c>
      <c r="P11" t="s">
        <v>184</v>
      </c>
      <c r="Q11" t="s">
        <v>189</v>
      </c>
      <c r="S11" t="str">
        <f t="shared" si="0"/>
        <v>agorbns_let-7a-21nt_purification2_sitecounts.txt</v>
      </c>
      <c r="T11" t="str">
        <f t="shared" si="1"/>
        <v>agorbns_let-7a-21nt_purification2_summed_8mer_mismatch_sitecounts.txt</v>
      </c>
      <c r="U11" t="str">
        <f t="shared" si="2"/>
        <v>agorbns_let-7a-21nt_purification2_kds.txt</v>
      </c>
      <c r="V11" t="str">
        <f t="shared" si="3"/>
        <v>agorbns_let-7a-21nt_purification2_summed_8mer_mismatch_kds.txt</v>
      </c>
      <c r="W11" t="str">
        <f t="shared" si="4"/>
        <v>agorbns_let-7a-21nt_purification2_pairing_and_offset_model_coefficients.txt</v>
      </c>
      <c r="X11" t="str">
        <f t="shared" si="5"/>
        <v>agorbns_let-7a-21nt_purification2_pairing_offset_and_mismatch_model_coefficients.txt</v>
      </c>
      <c r="Y11" t="s">
        <v>184</v>
      </c>
      <c r="Z11" t="s">
        <v>184</v>
      </c>
      <c r="AA11" t="s">
        <v>184</v>
      </c>
      <c r="AB11" t="s">
        <v>184</v>
      </c>
      <c r="AC11" t="s">
        <v>184</v>
      </c>
      <c r="AD11" t="s">
        <v>184</v>
      </c>
      <c r="AE11" t="str">
        <f t="shared" si="6"/>
        <v>agorbns_let-7a-21nt_purification2_40percent.txt.gz</v>
      </c>
      <c r="AF11">
        <f>FIND("#", SUBSTITUTE(C11,"/","#",5)) + 1</f>
        <v>36</v>
      </c>
      <c r="AG11">
        <f>FIND("#", SUBSTITUTE(C11,"/","#",6)) - 1</f>
        <v>46</v>
      </c>
      <c r="AH11">
        <f>FIND("#", SUBSTITUTE(C11,"/","#",7)) - 1</f>
        <v>57</v>
      </c>
      <c r="AI11">
        <f>FIND("#", SUBSTITUTE(C11,"/","#",8)) + 1</f>
        <v>65</v>
      </c>
      <c r="AJ11">
        <f>LEN(C11)</f>
        <v>70</v>
      </c>
      <c r="AK11" t="b">
        <f>EXACT(B11,C11)</f>
        <v>1</v>
      </c>
    </row>
    <row r="12" spans="1:37" x14ac:dyDescent="0.2">
      <c r="A12" t="s">
        <v>4</v>
      </c>
      <c r="B12" t="s">
        <v>5</v>
      </c>
      <c r="C12" t="s">
        <v>5</v>
      </c>
      <c r="D12" t="str">
        <f>MID(C12,AF12, AG12-AF12+1)</f>
        <v>let-7a-21nt</v>
      </c>
      <c r="E12" t="str">
        <f>MID(C12,AI12, AJ12 - AI12 + - 3)</f>
        <v>12.6</v>
      </c>
      <c r="F12" t="str">
        <f>MID(C12,AG12 + 2, AH12-AG12-1)</f>
        <v>equil_c_nb</v>
      </c>
      <c r="G12" t="str">
        <f t="shared" si="7"/>
        <v>12.65percent</v>
      </c>
      <c r="H12" t="s">
        <v>121</v>
      </c>
      <c r="I12" t="s">
        <v>133</v>
      </c>
      <c r="J12" t="str">
        <f>SUBSTITUTE(_xlfn.CONCAT(M12, "_purification", N12, "_", O12, "_rep", P12), "_repNA", "")</f>
        <v>let-7a-21nt_purification2_12.65percent</v>
      </c>
      <c r="K12" t="s">
        <v>186</v>
      </c>
      <c r="L12" t="s">
        <v>184</v>
      </c>
      <c r="M12" t="str">
        <f>D12</f>
        <v>let-7a-21nt</v>
      </c>
      <c r="N12" t="str">
        <f>SUBSTITUTE(H12, "purification", "")</f>
        <v>2</v>
      </c>
      <c r="O12" t="str">
        <f>G12</f>
        <v>12.65percent</v>
      </c>
      <c r="P12" t="s">
        <v>184</v>
      </c>
      <c r="Q12" t="s">
        <v>189</v>
      </c>
      <c r="S12" t="str">
        <f t="shared" si="0"/>
        <v>agorbns_let-7a-21nt_purification2_sitecounts.txt</v>
      </c>
      <c r="T12" t="str">
        <f t="shared" si="1"/>
        <v>agorbns_let-7a-21nt_purification2_summed_8mer_mismatch_sitecounts.txt</v>
      </c>
      <c r="U12" t="str">
        <f t="shared" si="2"/>
        <v>agorbns_let-7a-21nt_purification2_kds.txt</v>
      </c>
      <c r="V12" t="str">
        <f t="shared" si="3"/>
        <v>agorbns_let-7a-21nt_purification2_summed_8mer_mismatch_kds.txt</v>
      </c>
      <c r="W12" t="str">
        <f t="shared" si="4"/>
        <v>agorbns_let-7a-21nt_purification2_pairing_and_offset_model_coefficients.txt</v>
      </c>
      <c r="X12" t="str">
        <f t="shared" si="5"/>
        <v>agorbns_let-7a-21nt_purification2_pairing_offset_and_mismatch_model_coefficients.txt</v>
      </c>
      <c r="Y12" t="s">
        <v>184</v>
      </c>
      <c r="Z12" t="s">
        <v>184</v>
      </c>
      <c r="AA12" t="s">
        <v>184</v>
      </c>
      <c r="AB12" t="s">
        <v>184</v>
      </c>
      <c r="AC12" t="s">
        <v>184</v>
      </c>
      <c r="AD12" t="s">
        <v>184</v>
      </c>
      <c r="AE12" t="str">
        <f t="shared" si="6"/>
        <v>agorbns_let-7a-21nt_purification2_12.65percent.txt.gz</v>
      </c>
      <c r="AF12">
        <f>FIND("#", SUBSTITUTE(C12,"/","#",5)) + 1</f>
        <v>36</v>
      </c>
      <c r="AG12">
        <f>FIND("#", SUBSTITUTE(C12,"/","#",6)) - 1</f>
        <v>46</v>
      </c>
      <c r="AH12">
        <f>FIND("#", SUBSTITUTE(C12,"/","#",7)) - 1</f>
        <v>57</v>
      </c>
      <c r="AI12">
        <f>FIND("#", SUBSTITUTE(C12,"/","#",8)) + 1</f>
        <v>65</v>
      </c>
      <c r="AJ12">
        <f>LEN(C12)</f>
        <v>72</v>
      </c>
      <c r="AK12" t="b">
        <f>EXACT(B12,C12)</f>
        <v>1</v>
      </c>
    </row>
    <row r="13" spans="1:37" x14ac:dyDescent="0.2">
      <c r="A13" t="s">
        <v>6</v>
      </c>
      <c r="B13" t="s">
        <v>7</v>
      </c>
      <c r="C13" t="s">
        <v>7</v>
      </c>
      <c r="D13" t="str">
        <f>MID(C13,AF13, AG13-AF13+1)</f>
        <v>let-7a-21nt</v>
      </c>
      <c r="E13" t="str">
        <f>MID(C13,AI13, AJ13 - AI13 + - 3)</f>
        <v>4</v>
      </c>
      <c r="F13" t="str">
        <f>MID(C13,AG13 + 2, AH13-AG13-1)</f>
        <v>equil_c_nb</v>
      </c>
      <c r="G13" t="str">
        <f t="shared" si="7"/>
        <v>4percent</v>
      </c>
      <c r="H13" t="s">
        <v>121</v>
      </c>
      <c r="I13" t="s">
        <v>134</v>
      </c>
      <c r="J13" t="str">
        <f>SUBSTITUTE(_xlfn.CONCAT(M13, "_purification", N13, "_", O13, "_rep", P13), "_repNA", "")</f>
        <v>let-7a-21nt_purification2_4percent</v>
      </c>
      <c r="K13" t="s">
        <v>186</v>
      </c>
      <c r="L13" t="s">
        <v>184</v>
      </c>
      <c r="M13" t="str">
        <f>D13</f>
        <v>let-7a-21nt</v>
      </c>
      <c r="N13" t="str">
        <f>SUBSTITUTE(H13, "purification", "")</f>
        <v>2</v>
      </c>
      <c r="O13" t="str">
        <f>G13</f>
        <v>4percent</v>
      </c>
      <c r="P13" t="s">
        <v>184</v>
      </c>
      <c r="Q13" t="s">
        <v>189</v>
      </c>
      <c r="S13" t="str">
        <f t="shared" si="0"/>
        <v>agorbns_let-7a-21nt_purification2_sitecounts.txt</v>
      </c>
      <c r="T13" t="str">
        <f t="shared" si="1"/>
        <v>agorbns_let-7a-21nt_purification2_summed_8mer_mismatch_sitecounts.txt</v>
      </c>
      <c r="U13" t="str">
        <f t="shared" si="2"/>
        <v>agorbns_let-7a-21nt_purification2_kds.txt</v>
      </c>
      <c r="V13" t="str">
        <f t="shared" si="3"/>
        <v>agorbns_let-7a-21nt_purification2_summed_8mer_mismatch_kds.txt</v>
      </c>
      <c r="W13" t="str">
        <f t="shared" si="4"/>
        <v>agorbns_let-7a-21nt_purification2_pairing_and_offset_model_coefficients.txt</v>
      </c>
      <c r="X13" t="str">
        <f t="shared" si="5"/>
        <v>agorbns_let-7a-21nt_purification2_pairing_offset_and_mismatch_model_coefficients.txt</v>
      </c>
      <c r="Y13" t="s">
        <v>184</v>
      </c>
      <c r="Z13" t="s">
        <v>184</v>
      </c>
      <c r="AA13" t="s">
        <v>184</v>
      </c>
      <c r="AB13" t="s">
        <v>184</v>
      </c>
      <c r="AC13" t="s">
        <v>184</v>
      </c>
      <c r="AD13" t="s">
        <v>184</v>
      </c>
      <c r="AE13" t="str">
        <f t="shared" si="6"/>
        <v>agorbns_let-7a-21nt_purification2_4percent.txt.gz</v>
      </c>
      <c r="AF13">
        <f>FIND("#", SUBSTITUTE(C13,"/","#",5)) + 1</f>
        <v>36</v>
      </c>
      <c r="AG13">
        <f>FIND("#", SUBSTITUTE(C13,"/","#",6)) - 1</f>
        <v>46</v>
      </c>
      <c r="AH13">
        <f>FIND("#", SUBSTITUTE(C13,"/","#",7)) - 1</f>
        <v>57</v>
      </c>
      <c r="AI13">
        <f>FIND("#", SUBSTITUTE(C13,"/","#",8)) + 1</f>
        <v>65</v>
      </c>
      <c r="AJ13">
        <f>LEN(C13)</f>
        <v>69</v>
      </c>
      <c r="AK13" t="b">
        <f>EXACT(B13,C13)</f>
        <v>1</v>
      </c>
    </row>
    <row r="14" spans="1:37" x14ac:dyDescent="0.2">
      <c r="A14" t="s">
        <v>8</v>
      </c>
      <c r="B14" t="s">
        <v>9</v>
      </c>
      <c r="C14" t="s">
        <v>9</v>
      </c>
      <c r="D14" t="str">
        <f>MID(C14,AF14, AG14-AF14+1)</f>
        <v>let-7a-21nt</v>
      </c>
      <c r="E14" t="str">
        <f>MID(C14,AI14, AJ14 - AI14 + - 3)</f>
        <v>1.26</v>
      </c>
      <c r="F14" t="str">
        <f>MID(C14,AG14 + 2, AH14-AG14-1)</f>
        <v>equil_c_nb</v>
      </c>
      <c r="G14" t="str">
        <f t="shared" si="7"/>
        <v>1.265percent</v>
      </c>
      <c r="H14" t="s">
        <v>121</v>
      </c>
      <c r="I14" t="s">
        <v>135</v>
      </c>
      <c r="J14" t="str">
        <f>SUBSTITUTE(_xlfn.CONCAT(M14, "_purification", N14, "_", O14, "_rep", P14), "_repNA", "")</f>
        <v>let-7a-21nt_purification2_1.265percent</v>
      </c>
      <c r="K14" t="s">
        <v>186</v>
      </c>
      <c r="L14" t="s">
        <v>184</v>
      </c>
      <c r="M14" t="str">
        <f>D14</f>
        <v>let-7a-21nt</v>
      </c>
      <c r="N14" t="str">
        <f>SUBSTITUTE(H14, "purification", "")</f>
        <v>2</v>
      </c>
      <c r="O14" t="str">
        <f>G14</f>
        <v>1.265percent</v>
      </c>
      <c r="P14" t="s">
        <v>184</v>
      </c>
      <c r="Q14" t="s">
        <v>189</v>
      </c>
      <c r="S14" t="str">
        <f t="shared" si="0"/>
        <v>agorbns_let-7a-21nt_purification2_sitecounts.txt</v>
      </c>
      <c r="T14" t="str">
        <f t="shared" si="1"/>
        <v>agorbns_let-7a-21nt_purification2_summed_8mer_mismatch_sitecounts.txt</v>
      </c>
      <c r="U14" t="str">
        <f t="shared" si="2"/>
        <v>agorbns_let-7a-21nt_purification2_kds.txt</v>
      </c>
      <c r="V14" t="str">
        <f t="shared" si="3"/>
        <v>agorbns_let-7a-21nt_purification2_summed_8mer_mismatch_kds.txt</v>
      </c>
      <c r="W14" t="str">
        <f t="shared" si="4"/>
        <v>agorbns_let-7a-21nt_purification2_pairing_and_offset_model_coefficients.txt</v>
      </c>
      <c r="X14" t="str">
        <f t="shared" si="5"/>
        <v>agorbns_let-7a-21nt_purification2_pairing_offset_and_mismatch_model_coefficients.txt</v>
      </c>
      <c r="Y14" t="s">
        <v>184</v>
      </c>
      <c r="Z14" t="s">
        <v>184</v>
      </c>
      <c r="AA14" t="s">
        <v>184</v>
      </c>
      <c r="AB14" t="s">
        <v>184</v>
      </c>
      <c r="AC14" t="s">
        <v>184</v>
      </c>
      <c r="AD14" t="s">
        <v>184</v>
      </c>
      <c r="AE14" t="str">
        <f t="shared" si="6"/>
        <v>agorbns_let-7a-21nt_purification2_1.265percent.txt.gz</v>
      </c>
      <c r="AF14">
        <f>FIND("#", SUBSTITUTE(C14,"/","#",5)) + 1</f>
        <v>36</v>
      </c>
      <c r="AG14">
        <f>FIND("#", SUBSTITUTE(C14,"/","#",6)) - 1</f>
        <v>46</v>
      </c>
      <c r="AH14">
        <f>FIND("#", SUBSTITUTE(C14,"/","#",7)) - 1</f>
        <v>57</v>
      </c>
      <c r="AI14">
        <f>FIND("#", SUBSTITUTE(C14,"/","#",8)) + 1</f>
        <v>65</v>
      </c>
      <c r="AJ14">
        <f>LEN(C14)</f>
        <v>72</v>
      </c>
      <c r="AK14" t="b">
        <f>EXACT(B14,C14)</f>
        <v>1</v>
      </c>
    </row>
    <row r="15" spans="1:37" x14ac:dyDescent="0.2">
      <c r="A15" t="s">
        <v>10</v>
      </c>
      <c r="B15" t="s">
        <v>11</v>
      </c>
      <c r="C15" t="s">
        <v>11</v>
      </c>
      <c r="D15" t="str">
        <f>MID(C15,AF15, AG15-AF15+1)</f>
        <v>let-7a-21nt</v>
      </c>
      <c r="E15" t="str">
        <f>MID(C15,AI15, AJ15 - AI15 + - 3)</f>
        <v>0.4</v>
      </c>
      <c r="F15" t="str">
        <f>MID(C15,AG15 + 2, AH15-AG15-1)</f>
        <v>equil_c_nb</v>
      </c>
      <c r="G15" t="str">
        <f t="shared" si="7"/>
        <v>0.4percent</v>
      </c>
      <c r="H15" t="s">
        <v>121</v>
      </c>
      <c r="I15" t="s">
        <v>136</v>
      </c>
      <c r="J15" t="str">
        <f>SUBSTITUTE(_xlfn.CONCAT(M15, "_purification", N15, "_", O15, "_rep", P15), "_repNA", "")</f>
        <v>let-7a-21nt_purification2_0.4percent</v>
      </c>
      <c r="K15" t="s">
        <v>186</v>
      </c>
      <c r="L15" t="s">
        <v>184</v>
      </c>
      <c r="M15" t="str">
        <f>D15</f>
        <v>let-7a-21nt</v>
      </c>
      <c r="N15" t="str">
        <f>SUBSTITUTE(H15, "purification", "")</f>
        <v>2</v>
      </c>
      <c r="O15" t="str">
        <f>G15</f>
        <v>0.4percent</v>
      </c>
      <c r="P15" t="s">
        <v>184</v>
      </c>
      <c r="Q15" t="s">
        <v>189</v>
      </c>
      <c r="S15" t="str">
        <f t="shared" si="0"/>
        <v>agorbns_let-7a-21nt_purification2_sitecounts.txt</v>
      </c>
      <c r="T15" t="str">
        <f t="shared" si="1"/>
        <v>agorbns_let-7a-21nt_purification2_summed_8mer_mismatch_sitecounts.txt</v>
      </c>
      <c r="U15" t="str">
        <f t="shared" si="2"/>
        <v>agorbns_let-7a-21nt_purification2_kds.txt</v>
      </c>
      <c r="V15" t="str">
        <f t="shared" si="3"/>
        <v>agorbns_let-7a-21nt_purification2_summed_8mer_mismatch_kds.txt</v>
      </c>
      <c r="W15" t="str">
        <f t="shared" si="4"/>
        <v>agorbns_let-7a-21nt_purification2_pairing_and_offset_model_coefficients.txt</v>
      </c>
      <c r="X15" t="str">
        <f t="shared" si="5"/>
        <v>agorbns_let-7a-21nt_purification2_pairing_offset_and_mismatch_model_coefficients.txt</v>
      </c>
      <c r="Y15" t="s">
        <v>184</v>
      </c>
      <c r="Z15" t="s">
        <v>184</v>
      </c>
      <c r="AA15" t="s">
        <v>184</v>
      </c>
      <c r="AB15" t="s">
        <v>184</v>
      </c>
      <c r="AC15" t="s">
        <v>184</v>
      </c>
      <c r="AD15" t="s">
        <v>184</v>
      </c>
      <c r="AE15" t="str">
        <f t="shared" si="6"/>
        <v>agorbns_let-7a-21nt_purification2_0.4percent.txt.gz</v>
      </c>
      <c r="AF15">
        <f>FIND("#", SUBSTITUTE(C15,"/","#",5)) + 1</f>
        <v>36</v>
      </c>
      <c r="AG15">
        <f>FIND("#", SUBSTITUTE(C15,"/","#",6)) - 1</f>
        <v>46</v>
      </c>
      <c r="AH15">
        <f>FIND("#", SUBSTITUTE(C15,"/","#",7)) - 1</f>
        <v>57</v>
      </c>
      <c r="AI15">
        <f>FIND("#", SUBSTITUTE(C15,"/","#",8)) + 1</f>
        <v>65</v>
      </c>
      <c r="AJ15">
        <f>LEN(C15)</f>
        <v>71</v>
      </c>
      <c r="AK15" t="b">
        <f>EXACT(B15,C15)</f>
        <v>1</v>
      </c>
    </row>
    <row r="16" spans="1:37" x14ac:dyDescent="0.2">
      <c r="A16" t="s">
        <v>12</v>
      </c>
      <c r="B16" t="s">
        <v>13</v>
      </c>
      <c r="C16" t="s">
        <v>13</v>
      </c>
      <c r="D16" t="str">
        <f>MID(C16,AF16, AG16-AF16+1)</f>
        <v>let-7a-21nt</v>
      </c>
      <c r="E16" t="str">
        <f>MID(C16,AI16, AJ16 - AI16 + - 3)</f>
        <v>0</v>
      </c>
      <c r="F16" t="str">
        <f>MID(C16,AG16 + 2, AH16-AG16-1)</f>
        <v>equil_c_nb</v>
      </c>
      <c r="G16" t="str">
        <f t="shared" si="7"/>
        <v>0percent</v>
      </c>
      <c r="H16" t="s">
        <v>121</v>
      </c>
      <c r="I16" t="s">
        <v>137</v>
      </c>
      <c r="J16" t="str">
        <f>SUBSTITUTE(_xlfn.CONCAT(M16, "_purification", N16, "_", O16, "_rep", P16), "_repNA", "")</f>
        <v>let-7a-21nt_purification2_0percent</v>
      </c>
      <c r="K16" t="s">
        <v>186</v>
      </c>
      <c r="L16" t="s">
        <v>184</v>
      </c>
      <c r="M16" t="str">
        <f>D16</f>
        <v>let-7a-21nt</v>
      </c>
      <c r="N16" t="str">
        <f>SUBSTITUTE(H16, "purification", "")</f>
        <v>2</v>
      </c>
      <c r="O16" t="str">
        <f>G16</f>
        <v>0percent</v>
      </c>
      <c r="P16" t="s">
        <v>184</v>
      </c>
      <c r="Q16" t="s">
        <v>189</v>
      </c>
      <c r="S16" t="str">
        <f t="shared" si="0"/>
        <v>agorbns_let-7a-21nt_purification2_sitecounts.txt</v>
      </c>
      <c r="T16" t="str">
        <f t="shared" si="1"/>
        <v>agorbns_let-7a-21nt_purification2_summed_8mer_mismatch_sitecounts.txt</v>
      </c>
      <c r="U16" t="str">
        <f t="shared" si="2"/>
        <v>agorbns_let-7a-21nt_purification2_kds.txt</v>
      </c>
      <c r="V16" t="str">
        <f t="shared" si="3"/>
        <v>agorbns_let-7a-21nt_purification2_summed_8mer_mismatch_kds.txt</v>
      </c>
      <c r="W16" t="str">
        <f t="shared" si="4"/>
        <v>agorbns_let-7a-21nt_purification2_pairing_and_offset_model_coefficients.txt</v>
      </c>
      <c r="X16" t="str">
        <f t="shared" si="5"/>
        <v>agorbns_let-7a-21nt_purification2_pairing_offset_and_mismatch_model_coefficients.txt</v>
      </c>
      <c r="Y16" t="s">
        <v>184</v>
      </c>
      <c r="Z16" t="s">
        <v>184</v>
      </c>
      <c r="AA16" t="s">
        <v>184</v>
      </c>
      <c r="AB16" t="s">
        <v>184</v>
      </c>
      <c r="AC16" t="s">
        <v>184</v>
      </c>
      <c r="AD16" t="s">
        <v>184</v>
      </c>
      <c r="AE16" t="str">
        <f t="shared" si="6"/>
        <v>agorbns_let-7a-21nt_purification2_0percent.txt.gz</v>
      </c>
      <c r="AF16">
        <f>FIND("#", SUBSTITUTE(C16,"/","#",5)) + 1</f>
        <v>36</v>
      </c>
      <c r="AG16">
        <f>FIND("#", SUBSTITUTE(C16,"/","#",6)) - 1</f>
        <v>46</v>
      </c>
      <c r="AH16">
        <f>FIND("#", SUBSTITUTE(C16,"/","#",7)) - 1</f>
        <v>57</v>
      </c>
      <c r="AI16">
        <f>FIND("#", SUBSTITUTE(C16,"/","#",8)) + 1</f>
        <v>65</v>
      </c>
      <c r="AJ16">
        <f>LEN(C16)</f>
        <v>69</v>
      </c>
      <c r="AK16" t="b">
        <f>EXACT(B16,C16)</f>
        <v>1</v>
      </c>
    </row>
    <row r="17" spans="1:37" x14ac:dyDescent="0.2">
      <c r="A17" t="s">
        <v>30</v>
      </c>
      <c r="B17" t="s">
        <v>31</v>
      </c>
      <c r="C17" t="s">
        <v>31</v>
      </c>
      <c r="D17" t="str">
        <f>MID(C17,AF17, AG17-AF17+1)</f>
        <v>miR-1</v>
      </c>
      <c r="E17" t="str">
        <f>MID(C17,AI17, AJ17 - AI17 + - 3)</f>
        <v>I</v>
      </c>
      <c r="F17" t="str">
        <f>MID(C17,AG17 + 2, AH17-AG17-1)</f>
        <v>equil_c_nb</v>
      </c>
      <c r="G17" t="str">
        <f t="shared" si="7"/>
        <v>inputlibrary</v>
      </c>
      <c r="H17" t="s">
        <v>120</v>
      </c>
      <c r="I17" t="s">
        <v>138</v>
      </c>
      <c r="J17" t="str">
        <f>SUBSTITUTE(_xlfn.CONCAT(M17, "_purification", N17, "_", O17, "_rep", P17), "_repNA", "")</f>
        <v>miR-1_purification1_inputlibrary</v>
      </c>
      <c r="K17" t="s">
        <v>186</v>
      </c>
      <c r="L17" t="s">
        <v>184</v>
      </c>
      <c r="M17" t="str">
        <f>D17</f>
        <v>miR-1</v>
      </c>
      <c r="N17" t="str">
        <f>SUBSTITUTE(H17, "purification", "")</f>
        <v>1</v>
      </c>
      <c r="O17" t="str">
        <f>G17</f>
        <v>inputlibrary</v>
      </c>
      <c r="P17" t="s">
        <v>184</v>
      </c>
      <c r="Q17" t="s">
        <v>189</v>
      </c>
      <c r="S17" t="str">
        <f>_xlfn.CONCAT("agorbns_", $M17, "_sitecounts.txt")</f>
        <v>agorbns_miR-1_sitecounts.txt</v>
      </c>
      <c r="T17" t="str">
        <f>_xlfn.CONCAT("agorbns_", $M17, "_summed_8mer_mismatch_sitecounts.txt")</f>
        <v>agorbns_miR-1_summed_8mer_mismatch_sitecounts.txt</v>
      </c>
      <c r="U17" t="str">
        <f>_xlfn.CONCAT("agorbns_", $M17, "_kds.txt")</f>
        <v>agorbns_miR-1_kds.txt</v>
      </c>
      <c r="V17" t="str">
        <f>_xlfn.CONCAT("agorbns_", $M17, "_summed_8mer_mismatch_kds.txt")</f>
        <v>agorbns_miR-1_summed_8mer_mismatch_kds.txt</v>
      </c>
      <c r="W17" t="str">
        <f>_xlfn.CONCAT("agorbns_", $M17, "_pairing_and_offset_model_coefficients.txt")</f>
        <v>agorbns_miR-1_pairing_and_offset_model_coefficients.txt</v>
      </c>
      <c r="X17" t="str">
        <f>_xlfn.CONCAT("agorbns_", $M17, "_pairing_offset_and_mismatch_model_coefficients.txt")</f>
        <v>agorbns_miR-1_pairing_offset_and_mismatch_model_coefficients.txt</v>
      </c>
      <c r="Y17" t="s">
        <v>184</v>
      </c>
      <c r="Z17" t="s">
        <v>184</v>
      </c>
      <c r="AA17" t="s">
        <v>184</v>
      </c>
      <c r="AB17" t="s">
        <v>184</v>
      </c>
      <c r="AC17" t="s">
        <v>184</v>
      </c>
      <c r="AD17" t="s">
        <v>184</v>
      </c>
      <c r="AE17" t="str">
        <f t="shared" si="6"/>
        <v>agorbns_miR-1_purification1_inputlibrary.txt.gz</v>
      </c>
      <c r="AF17">
        <f>FIND("#", SUBSTITUTE(C17,"/","#",5)) + 1</f>
        <v>36</v>
      </c>
      <c r="AG17">
        <f>FIND("#", SUBSTITUTE(C17,"/","#",6)) - 1</f>
        <v>40</v>
      </c>
      <c r="AH17">
        <f>FIND("#", SUBSTITUTE(C17,"/","#",7)) - 1</f>
        <v>51</v>
      </c>
      <c r="AI17">
        <f>FIND("#", SUBSTITUTE(C17,"/","#",8)) + 1</f>
        <v>59</v>
      </c>
      <c r="AJ17">
        <f>LEN(C17)</f>
        <v>63</v>
      </c>
      <c r="AK17" t="b">
        <f>EXACT(B17,C17)</f>
        <v>1</v>
      </c>
    </row>
    <row r="18" spans="1:37" x14ac:dyDescent="0.2">
      <c r="A18" t="s">
        <v>32</v>
      </c>
      <c r="B18" t="s">
        <v>33</v>
      </c>
      <c r="C18" t="s">
        <v>33</v>
      </c>
      <c r="D18" t="str">
        <f>MID(C18,AF18, AG18-AF18+1)</f>
        <v>miR-1</v>
      </c>
      <c r="E18" t="str">
        <f>MID(C18,AI18, AJ18 - AI18 + - 3)</f>
        <v>40</v>
      </c>
      <c r="F18" t="str">
        <f>MID(C18,AG18 + 2, AH18-AG18-1)</f>
        <v>equil_c_nb</v>
      </c>
      <c r="G18" t="str">
        <f t="shared" si="7"/>
        <v>40percent</v>
      </c>
      <c r="H18" t="s">
        <v>120</v>
      </c>
      <c r="I18" t="s">
        <v>139</v>
      </c>
      <c r="J18" t="str">
        <f>SUBSTITUTE(_xlfn.CONCAT(M18, "_purification", N18, "_", O18, "_rep", P18), "_repNA", "")</f>
        <v>miR-1_purification1_40percent</v>
      </c>
      <c r="K18" t="s">
        <v>186</v>
      </c>
      <c r="L18" t="s">
        <v>184</v>
      </c>
      <c r="M18" t="str">
        <f>D18</f>
        <v>miR-1</v>
      </c>
      <c r="N18" t="str">
        <f>SUBSTITUTE(H18, "purification", "")</f>
        <v>1</v>
      </c>
      <c r="O18" t="str">
        <f>G18</f>
        <v>40percent</v>
      </c>
      <c r="P18" t="s">
        <v>184</v>
      </c>
      <c r="Q18" t="s">
        <v>189</v>
      </c>
      <c r="S18" t="str">
        <f t="shared" ref="S18:S57" si="8">_xlfn.CONCAT("agorbns_", $M18, "_sitecounts.txt")</f>
        <v>agorbns_miR-1_sitecounts.txt</v>
      </c>
      <c r="T18" t="str">
        <f t="shared" ref="T18:T57" si="9">_xlfn.CONCAT("agorbns_", $M18, "_summed_8mer_mismatch_sitecounts.txt")</f>
        <v>agorbns_miR-1_summed_8mer_mismatch_sitecounts.txt</v>
      </c>
      <c r="U18" t="str">
        <f t="shared" ref="U18:U57" si="10">_xlfn.CONCAT("agorbns_", $M18, "_kds.txt")</f>
        <v>agorbns_miR-1_kds.txt</v>
      </c>
      <c r="V18" t="str">
        <f t="shared" ref="V18:V57" si="11">_xlfn.CONCAT("agorbns_", $M18, "_summed_8mer_mismatch_kds.txt")</f>
        <v>agorbns_miR-1_summed_8mer_mismatch_kds.txt</v>
      </c>
      <c r="W18" t="str">
        <f t="shared" ref="W18:W57" si="12">_xlfn.CONCAT("agorbns_", $M18, "_pairing_and_offset_model_coefficients.txt")</f>
        <v>agorbns_miR-1_pairing_and_offset_model_coefficients.txt</v>
      </c>
      <c r="X18" t="str">
        <f t="shared" ref="X18:X57" si="13">_xlfn.CONCAT("agorbns_", $M18, "_pairing_offset_and_mismatch_model_coefficients.txt")</f>
        <v>agorbns_miR-1_pairing_offset_and_mismatch_model_coefficients.txt</v>
      </c>
      <c r="Y18" t="s">
        <v>184</v>
      </c>
      <c r="Z18" t="s">
        <v>184</v>
      </c>
      <c r="AA18" t="s">
        <v>184</v>
      </c>
      <c r="AB18" t="s">
        <v>184</v>
      </c>
      <c r="AC18" t="s">
        <v>184</v>
      </c>
      <c r="AD18" t="s">
        <v>184</v>
      </c>
      <c r="AE18" t="str">
        <f t="shared" si="6"/>
        <v>agorbns_miR-1_purification1_40percent.txt.gz</v>
      </c>
      <c r="AF18">
        <f>FIND("#", SUBSTITUTE(C18,"/","#",5)) + 1</f>
        <v>36</v>
      </c>
      <c r="AG18">
        <f>FIND("#", SUBSTITUTE(C18,"/","#",6)) - 1</f>
        <v>40</v>
      </c>
      <c r="AH18">
        <f>FIND("#", SUBSTITUTE(C18,"/","#",7)) - 1</f>
        <v>51</v>
      </c>
      <c r="AI18">
        <f>FIND("#", SUBSTITUTE(C18,"/","#",8)) + 1</f>
        <v>59</v>
      </c>
      <c r="AJ18">
        <f>LEN(C18)</f>
        <v>64</v>
      </c>
      <c r="AK18" t="b">
        <f>EXACT(B18,C18)</f>
        <v>1</v>
      </c>
    </row>
    <row r="19" spans="1:37" x14ac:dyDescent="0.2">
      <c r="A19" t="s">
        <v>34</v>
      </c>
      <c r="B19" t="s">
        <v>35</v>
      </c>
      <c r="C19" t="s">
        <v>35</v>
      </c>
      <c r="D19" t="str">
        <f>MID(C19,AF19, AG19-AF19+1)</f>
        <v>miR-1</v>
      </c>
      <c r="E19" t="str">
        <f>MID(C19,AI19, AJ19 - AI19 + - 3)</f>
        <v>12.6</v>
      </c>
      <c r="F19" t="str">
        <f>MID(C19,AG19 + 2, AH19-AG19-1)</f>
        <v>equil_c_nb</v>
      </c>
      <c r="G19" t="str">
        <f t="shared" si="7"/>
        <v>12.65percent</v>
      </c>
      <c r="H19" t="s">
        <v>120</v>
      </c>
      <c r="I19" t="s">
        <v>140</v>
      </c>
      <c r="J19" t="str">
        <f>SUBSTITUTE(_xlfn.CONCAT(M19, "_purification", N19, "_", O19, "_rep", P19), "_repNA", "")</f>
        <v>miR-1_purification1_12.65percent</v>
      </c>
      <c r="K19" t="s">
        <v>186</v>
      </c>
      <c r="L19" t="s">
        <v>184</v>
      </c>
      <c r="M19" t="str">
        <f>D19</f>
        <v>miR-1</v>
      </c>
      <c r="N19" t="str">
        <f>SUBSTITUTE(H19, "purification", "")</f>
        <v>1</v>
      </c>
      <c r="O19" t="str">
        <f>G19</f>
        <v>12.65percent</v>
      </c>
      <c r="P19" t="s">
        <v>184</v>
      </c>
      <c r="Q19" t="s">
        <v>189</v>
      </c>
      <c r="S19" t="str">
        <f t="shared" si="8"/>
        <v>agorbns_miR-1_sitecounts.txt</v>
      </c>
      <c r="T19" t="str">
        <f t="shared" si="9"/>
        <v>agorbns_miR-1_summed_8mer_mismatch_sitecounts.txt</v>
      </c>
      <c r="U19" t="str">
        <f t="shared" si="10"/>
        <v>agorbns_miR-1_kds.txt</v>
      </c>
      <c r="V19" t="str">
        <f t="shared" si="11"/>
        <v>agorbns_miR-1_summed_8mer_mismatch_kds.txt</v>
      </c>
      <c r="W19" t="str">
        <f t="shared" si="12"/>
        <v>agorbns_miR-1_pairing_and_offset_model_coefficients.txt</v>
      </c>
      <c r="X19" t="str">
        <f t="shared" si="13"/>
        <v>agorbns_miR-1_pairing_offset_and_mismatch_model_coefficients.txt</v>
      </c>
      <c r="Y19" t="s">
        <v>184</v>
      </c>
      <c r="Z19" t="s">
        <v>184</v>
      </c>
      <c r="AA19" t="s">
        <v>184</v>
      </c>
      <c r="AB19" t="s">
        <v>184</v>
      </c>
      <c r="AC19" t="s">
        <v>184</v>
      </c>
      <c r="AD19" t="s">
        <v>184</v>
      </c>
      <c r="AE19" t="str">
        <f t="shared" si="6"/>
        <v>agorbns_miR-1_purification1_12.65percent.txt.gz</v>
      </c>
      <c r="AF19">
        <f>FIND("#", SUBSTITUTE(C19,"/","#",5)) + 1</f>
        <v>36</v>
      </c>
      <c r="AG19">
        <f>FIND("#", SUBSTITUTE(C19,"/","#",6)) - 1</f>
        <v>40</v>
      </c>
      <c r="AH19">
        <f>FIND("#", SUBSTITUTE(C19,"/","#",7)) - 1</f>
        <v>51</v>
      </c>
      <c r="AI19">
        <f>FIND("#", SUBSTITUTE(C19,"/","#",8)) + 1</f>
        <v>59</v>
      </c>
      <c r="AJ19">
        <f>LEN(C19)</f>
        <v>66</v>
      </c>
      <c r="AK19" t="b">
        <f>EXACT(B19,C19)</f>
        <v>1</v>
      </c>
    </row>
    <row r="20" spans="1:37" x14ac:dyDescent="0.2">
      <c r="A20" t="s">
        <v>36</v>
      </c>
      <c r="B20" t="s">
        <v>37</v>
      </c>
      <c r="C20" t="s">
        <v>37</v>
      </c>
      <c r="D20" t="str">
        <f>MID(C20,AF20, AG20-AF20+1)</f>
        <v>miR-1</v>
      </c>
      <c r="E20" t="str">
        <f>MID(C20,AI20, AJ20 - AI20 + - 3)</f>
        <v>4</v>
      </c>
      <c r="F20" t="str">
        <f>MID(C20,AG20 + 2, AH20-AG20-1)</f>
        <v>equil_c_nb</v>
      </c>
      <c r="G20" t="str">
        <f t="shared" si="7"/>
        <v>4percent</v>
      </c>
      <c r="H20" t="s">
        <v>120</v>
      </c>
      <c r="I20" t="s">
        <v>141</v>
      </c>
      <c r="J20" t="str">
        <f>SUBSTITUTE(_xlfn.CONCAT(M20, "_purification", N20, "_", O20, "_rep", P20), "_repNA", "")</f>
        <v>miR-1_purification1_4percent</v>
      </c>
      <c r="K20" t="s">
        <v>186</v>
      </c>
      <c r="L20" t="s">
        <v>184</v>
      </c>
      <c r="M20" t="str">
        <f>D20</f>
        <v>miR-1</v>
      </c>
      <c r="N20" t="str">
        <f>SUBSTITUTE(H20, "purification", "")</f>
        <v>1</v>
      </c>
      <c r="O20" t="str">
        <f>G20</f>
        <v>4percent</v>
      </c>
      <c r="P20" t="s">
        <v>184</v>
      </c>
      <c r="Q20" t="s">
        <v>189</v>
      </c>
      <c r="S20" t="str">
        <f t="shared" si="8"/>
        <v>agorbns_miR-1_sitecounts.txt</v>
      </c>
      <c r="T20" t="str">
        <f t="shared" si="9"/>
        <v>agorbns_miR-1_summed_8mer_mismatch_sitecounts.txt</v>
      </c>
      <c r="U20" t="str">
        <f t="shared" si="10"/>
        <v>agorbns_miR-1_kds.txt</v>
      </c>
      <c r="V20" t="str">
        <f t="shared" si="11"/>
        <v>agorbns_miR-1_summed_8mer_mismatch_kds.txt</v>
      </c>
      <c r="W20" t="str">
        <f t="shared" si="12"/>
        <v>agorbns_miR-1_pairing_and_offset_model_coefficients.txt</v>
      </c>
      <c r="X20" t="str">
        <f t="shared" si="13"/>
        <v>agorbns_miR-1_pairing_offset_and_mismatch_model_coefficients.txt</v>
      </c>
      <c r="Y20" t="s">
        <v>184</v>
      </c>
      <c r="Z20" t="s">
        <v>184</v>
      </c>
      <c r="AA20" t="s">
        <v>184</v>
      </c>
      <c r="AB20" t="s">
        <v>184</v>
      </c>
      <c r="AC20" t="s">
        <v>184</v>
      </c>
      <c r="AD20" t="s">
        <v>184</v>
      </c>
      <c r="AE20" t="str">
        <f t="shared" si="6"/>
        <v>agorbns_miR-1_purification1_4percent.txt.gz</v>
      </c>
      <c r="AF20">
        <f>FIND("#", SUBSTITUTE(C20,"/","#",5)) + 1</f>
        <v>36</v>
      </c>
      <c r="AG20">
        <f>FIND("#", SUBSTITUTE(C20,"/","#",6)) - 1</f>
        <v>40</v>
      </c>
      <c r="AH20">
        <f>FIND("#", SUBSTITUTE(C20,"/","#",7)) - 1</f>
        <v>51</v>
      </c>
      <c r="AI20">
        <f>FIND("#", SUBSTITUTE(C20,"/","#",8)) + 1</f>
        <v>59</v>
      </c>
      <c r="AJ20">
        <f>LEN(C20)</f>
        <v>63</v>
      </c>
      <c r="AK20" t="b">
        <f>EXACT(B20,C20)</f>
        <v>1</v>
      </c>
    </row>
    <row r="21" spans="1:37" x14ac:dyDescent="0.2">
      <c r="A21" t="s">
        <v>38</v>
      </c>
      <c r="B21" t="s">
        <v>39</v>
      </c>
      <c r="C21" t="s">
        <v>39</v>
      </c>
      <c r="D21" t="str">
        <f>MID(C21,AF21, AG21-AF21+1)</f>
        <v>miR-1</v>
      </c>
      <c r="E21" t="str">
        <f>MID(C21,AI21, AJ21 - AI21 + - 3)</f>
        <v>1.26</v>
      </c>
      <c r="F21" t="str">
        <f>MID(C21,AG21 + 2, AH21-AG21-1)</f>
        <v>equil_c_nb</v>
      </c>
      <c r="G21" t="str">
        <f t="shared" si="7"/>
        <v>1.265percent</v>
      </c>
      <c r="H21" t="s">
        <v>120</v>
      </c>
      <c r="I21" t="s">
        <v>142</v>
      </c>
      <c r="J21" t="str">
        <f>SUBSTITUTE(_xlfn.CONCAT(M21, "_purification", N21, "_", O21, "_rep", P21), "_repNA", "")</f>
        <v>miR-1_purification1_1.265percent</v>
      </c>
      <c r="K21" t="s">
        <v>186</v>
      </c>
      <c r="L21" t="s">
        <v>184</v>
      </c>
      <c r="M21" t="str">
        <f>D21</f>
        <v>miR-1</v>
      </c>
      <c r="N21" t="str">
        <f>SUBSTITUTE(H21, "purification", "")</f>
        <v>1</v>
      </c>
      <c r="O21" t="str">
        <f>G21</f>
        <v>1.265percent</v>
      </c>
      <c r="P21" t="s">
        <v>184</v>
      </c>
      <c r="Q21" t="s">
        <v>189</v>
      </c>
      <c r="S21" t="str">
        <f t="shared" si="8"/>
        <v>agorbns_miR-1_sitecounts.txt</v>
      </c>
      <c r="T21" t="str">
        <f t="shared" si="9"/>
        <v>agorbns_miR-1_summed_8mer_mismatch_sitecounts.txt</v>
      </c>
      <c r="U21" t="str">
        <f t="shared" si="10"/>
        <v>agorbns_miR-1_kds.txt</v>
      </c>
      <c r="V21" t="str">
        <f t="shared" si="11"/>
        <v>agorbns_miR-1_summed_8mer_mismatch_kds.txt</v>
      </c>
      <c r="W21" t="str">
        <f t="shared" si="12"/>
        <v>agorbns_miR-1_pairing_and_offset_model_coefficients.txt</v>
      </c>
      <c r="X21" t="str">
        <f t="shared" si="13"/>
        <v>agorbns_miR-1_pairing_offset_and_mismatch_model_coefficients.txt</v>
      </c>
      <c r="Y21" t="s">
        <v>184</v>
      </c>
      <c r="Z21" t="s">
        <v>184</v>
      </c>
      <c r="AA21" t="s">
        <v>184</v>
      </c>
      <c r="AB21" t="s">
        <v>184</v>
      </c>
      <c r="AC21" t="s">
        <v>184</v>
      </c>
      <c r="AD21" t="s">
        <v>184</v>
      </c>
      <c r="AE21" t="str">
        <f t="shared" si="6"/>
        <v>agorbns_miR-1_purification1_1.265percent.txt.gz</v>
      </c>
      <c r="AF21">
        <f>FIND("#", SUBSTITUTE(C21,"/","#",5)) + 1</f>
        <v>36</v>
      </c>
      <c r="AG21">
        <f>FIND("#", SUBSTITUTE(C21,"/","#",6)) - 1</f>
        <v>40</v>
      </c>
      <c r="AH21">
        <f>FIND("#", SUBSTITUTE(C21,"/","#",7)) - 1</f>
        <v>51</v>
      </c>
      <c r="AI21">
        <f>FIND("#", SUBSTITUTE(C21,"/","#",8)) + 1</f>
        <v>59</v>
      </c>
      <c r="AJ21">
        <f>LEN(C21)</f>
        <v>66</v>
      </c>
      <c r="AK21" t="b">
        <f>EXACT(B21,C21)</f>
        <v>1</v>
      </c>
    </row>
    <row r="22" spans="1:37" x14ac:dyDescent="0.2">
      <c r="A22" t="s">
        <v>40</v>
      </c>
      <c r="B22" t="s">
        <v>41</v>
      </c>
      <c r="C22" t="s">
        <v>41</v>
      </c>
      <c r="D22" t="str">
        <f>MID(C22,AF22, AG22-AF22+1)</f>
        <v>miR-1</v>
      </c>
      <c r="E22" t="str">
        <f>MID(C22,AI22, AJ22 - AI22 + - 3)</f>
        <v>0.4</v>
      </c>
      <c r="F22" t="str">
        <f>MID(C22,AG22 + 2, AH22-AG22-1)</f>
        <v>equil_c_nb</v>
      </c>
      <c r="G22" t="str">
        <f t="shared" si="7"/>
        <v>0.4percent</v>
      </c>
      <c r="H22" t="s">
        <v>120</v>
      </c>
      <c r="I22" t="s">
        <v>143</v>
      </c>
      <c r="J22" t="str">
        <f>SUBSTITUTE(_xlfn.CONCAT(M22, "_purification", N22, "_", O22, "_rep", P22), "_repNA", "")</f>
        <v>miR-1_purification1_0.4percent</v>
      </c>
      <c r="K22" t="s">
        <v>186</v>
      </c>
      <c r="L22" t="s">
        <v>184</v>
      </c>
      <c r="M22" t="str">
        <f>D22</f>
        <v>miR-1</v>
      </c>
      <c r="N22" t="str">
        <f>SUBSTITUTE(H22, "purification", "")</f>
        <v>1</v>
      </c>
      <c r="O22" t="str">
        <f>G22</f>
        <v>0.4percent</v>
      </c>
      <c r="P22" t="s">
        <v>184</v>
      </c>
      <c r="Q22" t="s">
        <v>189</v>
      </c>
      <c r="S22" t="str">
        <f t="shared" si="8"/>
        <v>agorbns_miR-1_sitecounts.txt</v>
      </c>
      <c r="T22" t="str">
        <f t="shared" si="9"/>
        <v>agorbns_miR-1_summed_8mer_mismatch_sitecounts.txt</v>
      </c>
      <c r="U22" t="str">
        <f t="shared" si="10"/>
        <v>agorbns_miR-1_kds.txt</v>
      </c>
      <c r="V22" t="str">
        <f t="shared" si="11"/>
        <v>agorbns_miR-1_summed_8mer_mismatch_kds.txt</v>
      </c>
      <c r="W22" t="str">
        <f t="shared" si="12"/>
        <v>agorbns_miR-1_pairing_and_offset_model_coefficients.txt</v>
      </c>
      <c r="X22" t="str">
        <f t="shared" si="13"/>
        <v>agorbns_miR-1_pairing_offset_and_mismatch_model_coefficients.txt</v>
      </c>
      <c r="Y22" t="s">
        <v>184</v>
      </c>
      <c r="Z22" t="s">
        <v>184</v>
      </c>
      <c r="AA22" t="s">
        <v>184</v>
      </c>
      <c r="AB22" t="s">
        <v>184</v>
      </c>
      <c r="AC22" t="s">
        <v>184</v>
      </c>
      <c r="AD22" t="s">
        <v>184</v>
      </c>
      <c r="AE22" t="str">
        <f t="shared" si="6"/>
        <v>agorbns_miR-1_purification1_0.4percent.txt.gz</v>
      </c>
      <c r="AF22">
        <f>FIND("#", SUBSTITUTE(C22,"/","#",5)) + 1</f>
        <v>36</v>
      </c>
      <c r="AG22">
        <f>FIND("#", SUBSTITUTE(C22,"/","#",6)) - 1</f>
        <v>40</v>
      </c>
      <c r="AH22">
        <f>FIND("#", SUBSTITUTE(C22,"/","#",7)) - 1</f>
        <v>51</v>
      </c>
      <c r="AI22">
        <f>FIND("#", SUBSTITUTE(C22,"/","#",8)) + 1</f>
        <v>59</v>
      </c>
      <c r="AJ22">
        <f>LEN(C22)</f>
        <v>65</v>
      </c>
      <c r="AK22" t="b">
        <f>EXACT(B22,C22)</f>
        <v>1</v>
      </c>
    </row>
    <row r="23" spans="1:37" x14ac:dyDescent="0.2">
      <c r="A23" t="s">
        <v>42</v>
      </c>
      <c r="B23" t="s">
        <v>43</v>
      </c>
      <c r="C23" t="s">
        <v>43</v>
      </c>
      <c r="D23" t="str">
        <f>MID(C23,AF23, AG23-AF23+1)</f>
        <v>miR-1</v>
      </c>
      <c r="E23" t="str">
        <f>MID(C23,AI23, AJ23 - AI23 + - 3)</f>
        <v>0</v>
      </c>
      <c r="F23" t="str">
        <f>MID(C23,AG23 + 2, AH23-AG23-1)</f>
        <v>equil_c_nb</v>
      </c>
      <c r="G23" t="str">
        <f t="shared" si="7"/>
        <v>0percent</v>
      </c>
      <c r="H23" t="s">
        <v>120</v>
      </c>
      <c r="I23" t="s">
        <v>144</v>
      </c>
      <c r="J23" t="str">
        <f>SUBSTITUTE(_xlfn.CONCAT(M23, "_purification", N23, "_", O23, "_rep", P23), "_repNA", "")</f>
        <v>miR-1_purification1_0percent</v>
      </c>
      <c r="K23" t="s">
        <v>186</v>
      </c>
      <c r="L23" t="s">
        <v>184</v>
      </c>
      <c r="M23" t="str">
        <f>D23</f>
        <v>miR-1</v>
      </c>
      <c r="N23" t="str">
        <f>SUBSTITUTE(H23, "purification", "")</f>
        <v>1</v>
      </c>
      <c r="O23" t="str">
        <f>G23</f>
        <v>0percent</v>
      </c>
      <c r="P23" t="s">
        <v>184</v>
      </c>
      <c r="Q23" t="s">
        <v>189</v>
      </c>
      <c r="S23" t="str">
        <f t="shared" si="8"/>
        <v>agorbns_miR-1_sitecounts.txt</v>
      </c>
      <c r="T23" t="str">
        <f t="shared" si="9"/>
        <v>agorbns_miR-1_summed_8mer_mismatch_sitecounts.txt</v>
      </c>
      <c r="U23" t="str">
        <f t="shared" si="10"/>
        <v>agorbns_miR-1_kds.txt</v>
      </c>
      <c r="V23" t="str">
        <f t="shared" si="11"/>
        <v>agorbns_miR-1_summed_8mer_mismatch_kds.txt</v>
      </c>
      <c r="W23" t="str">
        <f t="shared" si="12"/>
        <v>agorbns_miR-1_pairing_and_offset_model_coefficients.txt</v>
      </c>
      <c r="X23" t="str">
        <f t="shared" si="13"/>
        <v>agorbns_miR-1_pairing_offset_and_mismatch_model_coefficients.txt</v>
      </c>
      <c r="Y23" t="s">
        <v>184</v>
      </c>
      <c r="Z23" t="s">
        <v>184</v>
      </c>
      <c r="AA23" t="s">
        <v>184</v>
      </c>
      <c r="AB23" t="s">
        <v>184</v>
      </c>
      <c r="AC23" t="s">
        <v>184</v>
      </c>
      <c r="AD23" t="s">
        <v>184</v>
      </c>
      <c r="AE23" t="str">
        <f t="shared" si="6"/>
        <v>agorbns_miR-1_purification1_0percent.txt.gz</v>
      </c>
      <c r="AF23">
        <f>FIND("#", SUBSTITUTE(C23,"/","#",5)) + 1</f>
        <v>36</v>
      </c>
      <c r="AG23">
        <f>FIND("#", SUBSTITUTE(C23,"/","#",6)) - 1</f>
        <v>40</v>
      </c>
      <c r="AH23">
        <f>FIND("#", SUBSTITUTE(C23,"/","#",7)) - 1</f>
        <v>51</v>
      </c>
      <c r="AI23">
        <f>FIND("#", SUBSTITUTE(C23,"/","#",8)) + 1</f>
        <v>59</v>
      </c>
      <c r="AJ23">
        <f>LEN(C23)</f>
        <v>63</v>
      </c>
      <c r="AK23" t="b">
        <f>EXACT(B23,C23)</f>
        <v>1</v>
      </c>
    </row>
    <row r="24" spans="1:37" s="1" customFormat="1" x14ac:dyDescent="0.2">
      <c r="A24" s="1" t="s">
        <v>44</v>
      </c>
      <c r="B24" s="1" t="s">
        <v>45</v>
      </c>
      <c r="C24" s="1" t="s">
        <v>45</v>
      </c>
      <c r="D24" s="1" t="str">
        <f>MID(C24,AF24, AG24-AF24+1)</f>
        <v>let-7a_plus1</v>
      </c>
      <c r="E24" s="1" t="str">
        <f>MID(C24,AI24, AJ24 - AI24 + - 3)</f>
        <v>I</v>
      </c>
      <c r="F24" s="1" t="str">
        <f>MID(C24,AG24 + 2, AH24-AG24-1)</f>
        <v>equil_c_nb</v>
      </c>
      <c r="G24" s="1" t="str">
        <f t="shared" si="7"/>
        <v>inputlibrary</v>
      </c>
      <c r="H24" s="1" t="s">
        <v>120</v>
      </c>
      <c r="I24" s="1" t="s">
        <v>145</v>
      </c>
      <c r="J24" s="1" t="str">
        <f>SUBSTITUTE(_xlfn.CONCAT(M24, "_purification", N24, "_", O24, "_rep", P24), "_repNA", "")</f>
        <v>let-7a(+1),let-7a(−1)_purification1_inputlibrary</v>
      </c>
      <c r="K24" s="1" t="s">
        <v>186</v>
      </c>
      <c r="L24" s="1" t="s">
        <v>184</v>
      </c>
      <c r="M24" s="1" t="s">
        <v>192</v>
      </c>
      <c r="N24" s="1" t="str">
        <f>SUBSTITUTE(H24, "purification", "")</f>
        <v>1</v>
      </c>
      <c r="O24" s="1" t="str">
        <f>G24</f>
        <v>inputlibrary</v>
      </c>
      <c r="P24" s="1" t="s">
        <v>184</v>
      </c>
      <c r="Q24" s="1" t="s">
        <v>189</v>
      </c>
      <c r="S24" s="1" t="str">
        <f>S25</f>
        <v>agorbns_let-7a(+1)_sitecounts.txt</v>
      </c>
      <c r="T24" s="1" t="str">
        <f t="shared" ref="T24:X24" si="14">T25</f>
        <v>agorbns_let-7a(+1)_summed_8mer_mismatch_sitecounts.txt</v>
      </c>
      <c r="U24" s="1" t="str">
        <f t="shared" si="14"/>
        <v>agorbns_let-7a(+1)_kds.txt</v>
      </c>
      <c r="V24" s="1" t="str">
        <f t="shared" si="14"/>
        <v>agorbns_let-7a(+1)_summed_8mer_mismatch_kds.txt</v>
      </c>
      <c r="W24" s="1" t="str">
        <f t="shared" si="14"/>
        <v>agorbns_let-7a(+1)_pairing_and_offset_model_coefficients.txt</v>
      </c>
      <c r="X24" s="1" t="str">
        <f t="shared" si="14"/>
        <v>agorbns_let-7a(+1)_pairing_offset_and_mismatch_model_coefficients.txt</v>
      </c>
      <c r="Y24" s="1" t="str">
        <f>S31</f>
        <v>agorbns_let-7a(−1)_sitecounts.txt</v>
      </c>
      <c r="Z24" s="1" t="str">
        <f t="shared" ref="Z24:AD24" si="15">T31</f>
        <v>agorbns_let-7a(−1)_summed_8mer_mismatch_sitecounts.txt</v>
      </c>
      <c r="AA24" s="1" t="str">
        <f t="shared" si="15"/>
        <v>agorbns_let-7a(−1)_kds.txt</v>
      </c>
      <c r="AB24" s="1" t="str">
        <f t="shared" si="15"/>
        <v>agorbns_let-7a(−1)_summed_8mer_mismatch_kds.txt</v>
      </c>
      <c r="AC24" s="1" t="str">
        <f t="shared" si="15"/>
        <v>agorbns_let-7a(−1)_pairing_and_offset_model_coefficients.txt</v>
      </c>
      <c r="AD24" s="1" t="str">
        <f t="shared" si="15"/>
        <v>agorbns_let-7a(−1)_pairing_offset_and_mismatch_model_coefficients.txt</v>
      </c>
      <c r="AE24" s="1" t="str">
        <f t="shared" si="6"/>
        <v>agorbns_let-7a(+1),let-7a(−1)_purification1_inputlibrary.txt.gz</v>
      </c>
      <c r="AF24" s="1">
        <f>FIND("#", SUBSTITUTE(C24,"/","#",5)) + 1</f>
        <v>36</v>
      </c>
      <c r="AG24" s="1">
        <f>FIND("#", SUBSTITUTE(C24,"/","#",6)) - 1</f>
        <v>47</v>
      </c>
      <c r="AH24" s="1">
        <f>FIND("#", SUBSTITUTE(C24,"/","#",7)) - 1</f>
        <v>58</v>
      </c>
      <c r="AI24" s="1">
        <f>FIND("#", SUBSTITUTE(C24,"/","#",8)) + 1</f>
        <v>66</v>
      </c>
      <c r="AJ24" s="1">
        <f>LEN(C24)</f>
        <v>70</v>
      </c>
      <c r="AK24" s="1" t="b">
        <f>EXACT(B24,C24)</f>
        <v>1</v>
      </c>
    </row>
    <row r="25" spans="1:37" x14ac:dyDescent="0.2">
      <c r="A25" t="s">
        <v>46</v>
      </c>
      <c r="B25" t="s">
        <v>47</v>
      </c>
      <c r="C25" t="s">
        <v>47</v>
      </c>
      <c r="D25" t="str">
        <f>MID(C25,AF25, AG25-AF25+1)</f>
        <v>let-7a_plus1</v>
      </c>
      <c r="E25" t="str">
        <f>MID(C25,AI25, AJ25 - AI25 + - 3)</f>
        <v>40</v>
      </c>
      <c r="F25" t="str">
        <f>MID(C25,AG25 + 2, AH25-AG25-1)</f>
        <v>equil_c_nb</v>
      </c>
      <c r="G25" t="str">
        <f t="shared" si="7"/>
        <v>40percent</v>
      </c>
      <c r="H25" t="s">
        <v>120</v>
      </c>
      <c r="I25" t="s">
        <v>146</v>
      </c>
      <c r="J25" t="str">
        <f>SUBSTITUTE(_xlfn.CONCAT(M25, "_purification", N25, "_", O25, "_rep", P25), "_repNA", "")</f>
        <v>let-7a(+1)_purification1_40percent</v>
      </c>
      <c r="K25" t="s">
        <v>186</v>
      </c>
      <c r="L25" t="s">
        <v>184</v>
      </c>
      <c r="M25" t="s">
        <v>193</v>
      </c>
      <c r="N25" t="str">
        <f>SUBSTITUTE(H25, "purification", "")</f>
        <v>1</v>
      </c>
      <c r="O25" t="str">
        <f>G25</f>
        <v>40percent</v>
      </c>
      <c r="P25" t="s">
        <v>184</v>
      </c>
      <c r="Q25" t="s">
        <v>189</v>
      </c>
      <c r="S25" t="str">
        <f t="shared" si="8"/>
        <v>agorbns_let-7a(+1)_sitecounts.txt</v>
      </c>
      <c r="T25" t="str">
        <f t="shared" si="9"/>
        <v>agorbns_let-7a(+1)_summed_8mer_mismatch_sitecounts.txt</v>
      </c>
      <c r="U25" t="str">
        <f t="shared" si="10"/>
        <v>agorbns_let-7a(+1)_kds.txt</v>
      </c>
      <c r="V25" t="str">
        <f t="shared" si="11"/>
        <v>agorbns_let-7a(+1)_summed_8mer_mismatch_kds.txt</v>
      </c>
      <c r="W25" t="str">
        <f t="shared" si="12"/>
        <v>agorbns_let-7a(+1)_pairing_and_offset_model_coefficients.txt</v>
      </c>
      <c r="X25" t="str">
        <f t="shared" si="13"/>
        <v>agorbns_let-7a(+1)_pairing_offset_and_mismatch_model_coefficients.txt</v>
      </c>
      <c r="Y25" t="s">
        <v>184</v>
      </c>
      <c r="Z25" t="s">
        <v>184</v>
      </c>
      <c r="AA25" t="s">
        <v>184</v>
      </c>
      <c r="AB25" t="s">
        <v>184</v>
      </c>
      <c r="AC25" t="s">
        <v>184</v>
      </c>
      <c r="AD25" t="s">
        <v>184</v>
      </c>
      <c r="AE25" t="str">
        <f t="shared" si="6"/>
        <v>agorbns_let-7a(+1)_purification1_40percent.txt.gz</v>
      </c>
      <c r="AF25">
        <f>FIND("#", SUBSTITUTE(C25,"/","#",5)) + 1</f>
        <v>36</v>
      </c>
      <c r="AG25">
        <f>FIND("#", SUBSTITUTE(C25,"/","#",6)) - 1</f>
        <v>47</v>
      </c>
      <c r="AH25">
        <f>FIND("#", SUBSTITUTE(C25,"/","#",7)) - 1</f>
        <v>58</v>
      </c>
      <c r="AI25">
        <f>FIND("#", SUBSTITUTE(C25,"/","#",8)) + 1</f>
        <v>66</v>
      </c>
      <c r="AJ25">
        <f>LEN(C25)</f>
        <v>71</v>
      </c>
      <c r="AK25" t="b">
        <f>EXACT(B25,C25)</f>
        <v>1</v>
      </c>
    </row>
    <row r="26" spans="1:37" x14ac:dyDescent="0.2">
      <c r="A26" t="s">
        <v>48</v>
      </c>
      <c r="B26" t="s">
        <v>49</v>
      </c>
      <c r="C26" t="s">
        <v>49</v>
      </c>
      <c r="D26" t="str">
        <f>MID(C26,AF26, AG26-AF26+1)</f>
        <v>let-7a_plus1</v>
      </c>
      <c r="E26" t="str">
        <f>MID(C26,AI26, AJ26 - AI26 + - 3)</f>
        <v>12.6</v>
      </c>
      <c r="F26" t="str">
        <f>MID(C26,AG26 + 2, AH26-AG26-1)</f>
        <v>equil_c_nb</v>
      </c>
      <c r="G26" t="str">
        <f t="shared" si="7"/>
        <v>12.65percent</v>
      </c>
      <c r="H26" t="s">
        <v>120</v>
      </c>
      <c r="I26" t="s">
        <v>147</v>
      </c>
      <c r="J26" t="str">
        <f>SUBSTITUTE(_xlfn.CONCAT(M26, "_purification", N26, "_", O26, "_rep", P26), "_repNA", "")</f>
        <v>let-7a(+1)_purification1_12.65percent</v>
      </c>
      <c r="K26" t="s">
        <v>186</v>
      </c>
      <c r="L26" t="s">
        <v>184</v>
      </c>
      <c r="M26" t="s">
        <v>193</v>
      </c>
      <c r="N26" t="str">
        <f>SUBSTITUTE(H26, "purification", "")</f>
        <v>1</v>
      </c>
      <c r="O26" t="str">
        <f>G26</f>
        <v>12.65percent</v>
      </c>
      <c r="P26" t="s">
        <v>184</v>
      </c>
      <c r="Q26" t="s">
        <v>189</v>
      </c>
      <c r="S26" t="str">
        <f t="shared" si="8"/>
        <v>agorbns_let-7a(+1)_sitecounts.txt</v>
      </c>
      <c r="T26" t="str">
        <f t="shared" si="9"/>
        <v>agorbns_let-7a(+1)_summed_8mer_mismatch_sitecounts.txt</v>
      </c>
      <c r="U26" t="str">
        <f t="shared" si="10"/>
        <v>agorbns_let-7a(+1)_kds.txt</v>
      </c>
      <c r="V26" t="str">
        <f t="shared" si="11"/>
        <v>agorbns_let-7a(+1)_summed_8mer_mismatch_kds.txt</v>
      </c>
      <c r="W26" t="str">
        <f t="shared" si="12"/>
        <v>agorbns_let-7a(+1)_pairing_and_offset_model_coefficients.txt</v>
      </c>
      <c r="X26" t="str">
        <f t="shared" si="13"/>
        <v>agorbns_let-7a(+1)_pairing_offset_and_mismatch_model_coefficients.txt</v>
      </c>
      <c r="Y26" t="s">
        <v>184</v>
      </c>
      <c r="Z26" t="s">
        <v>184</v>
      </c>
      <c r="AA26" t="s">
        <v>184</v>
      </c>
      <c r="AB26" t="s">
        <v>184</v>
      </c>
      <c r="AC26" t="s">
        <v>184</v>
      </c>
      <c r="AD26" t="s">
        <v>184</v>
      </c>
      <c r="AE26" t="str">
        <f t="shared" si="6"/>
        <v>agorbns_let-7a(+1)_purification1_12.65percent.txt.gz</v>
      </c>
      <c r="AF26">
        <f>FIND("#", SUBSTITUTE(C26,"/","#",5)) + 1</f>
        <v>36</v>
      </c>
      <c r="AG26">
        <f>FIND("#", SUBSTITUTE(C26,"/","#",6)) - 1</f>
        <v>47</v>
      </c>
      <c r="AH26">
        <f>FIND("#", SUBSTITUTE(C26,"/","#",7)) - 1</f>
        <v>58</v>
      </c>
      <c r="AI26">
        <f>FIND("#", SUBSTITUTE(C26,"/","#",8)) + 1</f>
        <v>66</v>
      </c>
      <c r="AJ26">
        <f>LEN(C26)</f>
        <v>73</v>
      </c>
      <c r="AK26" t="b">
        <f>EXACT(B26,C26)</f>
        <v>1</v>
      </c>
    </row>
    <row r="27" spans="1:37" x14ac:dyDescent="0.2">
      <c r="A27" t="s">
        <v>50</v>
      </c>
      <c r="B27" t="s">
        <v>51</v>
      </c>
      <c r="C27" t="s">
        <v>51</v>
      </c>
      <c r="D27" t="str">
        <f>MID(C27,AF27, AG27-AF27+1)</f>
        <v>let-7a_plus1</v>
      </c>
      <c r="E27" t="str">
        <f>MID(C27,AI27, AJ27 - AI27 + - 3)</f>
        <v>4</v>
      </c>
      <c r="F27" t="str">
        <f>MID(C27,AG27 + 2, AH27-AG27-1)</f>
        <v>equil_c_nb</v>
      </c>
      <c r="G27" t="str">
        <f t="shared" si="7"/>
        <v>4percent</v>
      </c>
      <c r="H27" t="s">
        <v>120</v>
      </c>
      <c r="I27" t="s">
        <v>148</v>
      </c>
      <c r="J27" t="str">
        <f>SUBSTITUTE(_xlfn.CONCAT(M27, "_purification", N27, "_", O27, "_rep", P27), "_repNA", "")</f>
        <v>let-7a(+1)_purification1_4percent</v>
      </c>
      <c r="K27" t="s">
        <v>186</v>
      </c>
      <c r="L27" t="s">
        <v>184</v>
      </c>
      <c r="M27" t="s">
        <v>193</v>
      </c>
      <c r="N27" t="str">
        <f>SUBSTITUTE(H27, "purification", "")</f>
        <v>1</v>
      </c>
      <c r="O27" t="str">
        <f>G27</f>
        <v>4percent</v>
      </c>
      <c r="P27" t="s">
        <v>184</v>
      </c>
      <c r="Q27" t="s">
        <v>189</v>
      </c>
      <c r="S27" t="str">
        <f t="shared" si="8"/>
        <v>agorbns_let-7a(+1)_sitecounts.txt</v>
      </c>
      <c r="T27" t="str">
        <f t="shared" si="9"/>
        <v>agorbns_let-7a(+1)_summed_8mer_mismatch_sitecounts.txt</v>
      </c>
      <c r="U27" t="str">
        <f t="shared" si="10"/>
        <v>agorbns_let-7a(+1)_kds.txt</v>
      </c>
      <c r="V27" t="str">
        <f t="shared" si="11"/>
        <v>agorbns_let-7a(+1)_summed_8mer_mismatch_kds.txt</v>
      </c>
      <c r="W27" t="str">
        <f t="shared" si="12"/>
        <v>agorbns_let-7a(+1)_pairing_and_offset_model_coefficients.txt</v>
      </c>
      <c r="X27" t="str">
        <f t="shared" si="13"/>
        <v>agorbns_let-7a(+1)_pairing_offset_and_mismatch_model_coefficients.txt</v>
      </c>
      <c r="Y27" t="s">
        <v>184</v>
      </c>
      <c r="Z27" t="s">
        <v>184</v>
      </c>
      <c r="AA27" t="s">
        <v>184</v>
      </c>
      <c r="AB27" t="s">
        <v>184</v>
      </c>
      <c r="AC27" t="s">
        <v>184</v>
      </c>
      <c r="AD27" t="s">
        <v>184</v>
      </c>
      <c r="AE27" t="str">
        <f t="shared" si="6"/>
        <v>agorbns_let-7a(+1)_purification1_4percent.txt.gz</v>
      </c>
      <c r="AF27">
        <f>FIND("#", SUBSTITUTE(C27,"/","#",5)) + 1</f>
        <v>36</v>
      </c>
      <c r="AG27">
        <f>FIND("#", SUBSTITUTE(C27,"/","#",6)) - 1</f>
        <v>47</v>
      </c>
      <c r="AH27">
        <f>FIND("#", SUBSTITUTE(C27,"/","#",7)) - 1</f>
        <v>58</v>
      </c>
      <c r="AI27">
        <f>FIND("#", SUBSTITUTE(C27,"/","#",8)) + 1</f>
        <v>66</v>
      </c>
      <c r="AJ27">
        <f>LEN(C27)</f>
        <v>70</v>
      </c>
      <c r="AK27" t="b">
        <f>EXACT(B27,C27)</f>
        <v>1</v>
      </c>
    </row>
    <row r="28" spans="1:37" x14ac:dyDescent="0.2">
      <c r="A28" t="s">
        <v>52</v>
      </c>
      <c r="B28" t="s">
        <v>53</v>
      </c>
      <c r="C28" t="s">
        <v>53</v>
      </c>
      <c r="D28" t="str">
        <f>MID(C28,AF28, AG28-AF28+1)</f>
        <v>let-7a_plus1</v>
      </c>
      <c r="E28" t="str">
        <f>MID(C28,AI28, AJ28 - AI28 + - 3)</f>
        <v>1.26</v>
      </c>
      <c r="F28" t="str">
        <f>MID(C28,AG28 + 2, AH28-AG28-1)</f>
        <v>equil_c_nb</v>
      </c>
      <c r="G28" t="str">
        <f t="shared" si="7"/>
        <v>1.265percent</v>
      </c>
      <c r="H28" t="s">
        <v>120</v>
      </c>
      <c r="I28" t="s">
        <v>149</v>
      </c>
      <c r="J28" t="str">
        <f>SUBSTITUTE(_xlfn.CONCAT(M28, "_purification", N28, "_", O28, "_rep", P28), "_repNA", "")</f>
        <v>let-7a(+1)_purification1_1.265percent</v>
      </c>
      <c r="K28" t="s">
        <v>186</v>
      </c>
      <c r="L28" t="s">
        <v>184</v>
      </c>
      <c r="M28" t="s">
        <v>193</v>
      </c>
      <c r="N28" t="str">
        <f>SUBSTITUTE(H28, "purification", "")</f>
        <v>1</v>
      </c>
      <c r="O28" t="str">
        <f>G28</f>
        <v>1.265percent</v>
      </c>
      <c r="P28" t="s">
        <v>184</v>
      </c>
      <c r="Q28" t="s">
        <v>189</v>
      </c>
      <c r="S28" t="str">
        <f t="shared" si="8"/>
        <v>agorbns_let-7a(+1)_sitecounts.txt</v>
      </c>
      <c r="T28" t="str">
        <f t="shared" si="9"/>
        <v>agorbns_let-7a(+1)_summed_8mer_mismatch_sitecounts.txt</v>
      </c>
      <c r="U28" t="str">
        <f t="shared" si="10"/>
        <v>agorbns_let-7a(+1)_kds.txt</v>
      </c>
      <c r="V28" t="str">
        <f t="shared" si="11"/>
        <v>agorbns_let-7a(+1)_summed_8mer_mismatch_kds.txt</v>
      </c>
      <c r="W28" t="str">
        <f t="shared" si="12"/>
        <v>agorbns_let-7a(+1)_pairing_and_offset_model_coefficients.txt</v>
      </c>
      <c r="X28" t="str">
        <f t="shared" si="13"/>
        <v>agorbns_let-7a(+1)_pairing_offset_and_mismatch_model_coefficients.txt</v>
      </c>
      <c r="Y28" t="s">
        <v>184</v>
      </c>
      <c r="Z28" t="s">
        <v>184</v>
      </c>
      <c r="AA28" t="s">
        <v>184</v>
      </c>
      <c r="AB28" t="s">
        <v>184</v>
      </c>
      <c r="AC28" t="s">
        <v>184</v>
      </c>
      <c r="AD28" t="s">
        <v>184</v>
      </c>
      <c r="AE28" t="str">
        <f t="shared" si="6"/>
        <v>agorbns_let-7a(+1)_purification1_1.265percent.txt.gz</v>
      </c>
      <c r="AF28">
        <f>FIND("#", SUBSTITUTE(C28,"/","#",5)) + 1</f>
        <v>36</v>
      </c>
      <c r="AG28">
        <f>FIND("#", SUBSTITUTE(C28,"/","#",6)) - 1</f>
        <v>47</v>
      </c>
      <c r="AH28">
        <f>FIND("#", SUBSTITUTE(C28,"/","#",7)) - 1</f>
        <v>58</v>
      </c>
      <c r="AI28">
        <f>FIND("#", SUBSTITUTE(C28,"/","#",8)) + 1</f>
        <v>66</v>
      </c>
      <c r="AJ28">
        <f>LEN(C28)</f>
        <v>73</v>
      </c>
      <c r="AK28" t="b">
        <f>EXACT(B28,C28)</f>
        <v>1</v>
      </c>
    </row>
    <row r="29" spans="1:37" x14ac:dyDescent="0.2">
      <c r="A29" t="s">
        <v>54</v>
      </c>
      <c r="B29" t="s">
        <v>55</v>
      </c>
      <c r="C29" t="s">
        <v>55</v>
      </c>
      <c r="D29" t="str">
        <f>MID(C29,AF29, AG29-AF29+1)</f>
        <v>let-7a_plus1</v>
      </c>
      <c r="E29" t="str">
        <f>MID(C29,AI29, AJ29 - AI29 + - 3)</f>
        <v>0.4</v>
      </c>
      <c r="F29" t="str">
        <f>MID(C29,AG29 + 2, AH29-AG29-1)</f>
        <v>equil_c_nb</v>
      </c>
      <c r="G29" t="str">
        <f t="shared" si="7"/>
        <v>0.4percent</v>
      </c>
      <c r="H29" t="s">
        <v>120</v>
      </c>
      <c r="I29" t="s">
        <v>150</v>
      </c>
      <c r="J29" t="str">
        <f>SUBSTITUTE(_xlfn.CONCAT(M29, "_purification", N29, "_", O29, "_rep", P29), "_repNA", "")</f>
        <v>let-7a(+1)_purification1_0.4percent</v>
      </c>
      <c r="K29" t="s">
        <v>186</v>
      </c>
      <c r="L29" t="s">
        <v>184</v>
      </c>
      <c r="M29" t="s">
        <v>193</v>
      </c>
      <c r="N29" t="str">
        <f>SUBSTITUTE(H29, "purification", "")</f>
        <v>1</v>
      </c>
      <c r="O29" t="str">
        <f>G29</f>
        <v>0.4percent</v>
      </c>
      <c r="P29" t="s">
        <v>184</v>
      </c>
      <c r="Q29" t="s">
        <v>189</v>
      </c>
      <c r="S29" t="str">
        <f t="shared" si="8"/>
        <v>agorbns_let-7a(+1)_sitecounts.txt</v>
      </c>
      <c r="T29" t="str">
        <f t="shared" si="9"/>
        <v>agorbns_let-7a(+1)_summed_8mer_mismatch_sitecounts.txt</v>
      </c>
      <c r="U29" t="str">
        <f t="shared" si="10"/>
        <v>agorbns_let-7a(+1)_kds.txt</v>
      </c>
      <c r="V29" t="str">
        <f t="shared" si="11"/>
        <v>agorbns_let-7a(+1)_summed_8mer_mismatch_kds.txt</v>
      </c>
      <c r="W29" t="str">
        <f t="shared" si="12"/>
        <v>agorbns_let-7a(+1)_pairing_and_offset_model_coefficients.txt</v>
      </c>
      <c r="X29" t="str">
        <f t="shared" si="13"/>
        <v>agorbns_let-7a(+1)_pairing_offset_and_mismatch_model_coefficients.txt</v>
      </c>
      <c r="Y29" t="s">
        <v>184</v>
      </c>
      <c r="Z29" t="s">
        <v>184</v>
      </c>
      <c r="AA29" t="s">
        <v>184</v>
      </c>
      <c r="AB29" t="s">
        <v>184</v>
      </c>
      <c r="AC29" t="s">
        <v>184</v>
      </c>
      <c r="AD29" t="s">
        <v>184</v>
      </c>
      <c r="AE29" t="str">
        <f t="shared" si="6"/>
        <v>agorbns_let-7a(+1)_purification1_0.4percent.txt.gz</v>
      </c>
      <c r="AF29">
        <f>FIND("#", SUBSTITUTE(C29,"/","#",5)) + 1</f>
        <v>36</v>
      </c>
      <c r="AG29">
        <f>FIND("#", SUBSTITUTE(C29,"/","#",6)) - 1</f>
        <v>47</v>
      </c>
      <c r="AH29">
        <f>FIND("#", SUBSTITUTE(C29,"/","#",7)) - 1</f>
        <v>58</v>
      </c>
      <c r="AI29">
        <f>FIND("#", SUBSTITUTE(C29,"/","#",8)) + 1</f>
        <v>66</v>
      </c>
      <c r="AJ29">
        <f>LEN(C29)</f>
        <v>72</v>
      </c>
      <c r="AK29" t="b">
        <f>EXACT(B29,C29)</f>
        <v>1</v>
      </c>
    </row>
    <row r="30" spans="1:37" x14ac:dyDescent="0.2">
      <c r="A30" t="s">
        <v>56</v>
      </c>
      <c r="B30" t="s">
        <v>57</v>
      </c>
      <c r="C30" t="s">
        <v>57</v>
      </c>
      <c r="D30" t="str">
        <f>MID(C30,AF30, AG30-AF30+1)</f>
        <v>let-7a_plus1</v>
      </c>
      <c r="E30" t="str">
        <f>MID(C30,AI30, AJ30 - AI30 + - 3)</f>
        <v>0</v>
      </c>
      <c r="F30" t="str">
        <f>MID(C30,AG30 + 2, AH30-AG30-1)</f>
        <v>equil_c_nb</v>
      </c>
      <c r="G30" t="str">
        <f t="shared" si="7"/>
        <v>0percent</v>
      </c>
      <c r="H30" t="s">
        <v>120</v>
      </c>
      <c r="I30" t="s">
        <v>151</v>
      </c>
      <c r="J30" t="str">
        <f>SUBSTITUTE(_xlfn.CONCAT(M30, "_purification", N30, "_", O30, "_rep", P30), "_repNA", "")</f>
        <v>let-7a(+1)_purification1_0percent</v>
      </c>
      <c r="K30" t="s">
        <v>186</v>
      </c>
      <c r="L30" t="s">
        <v>184</v>
      </c>
      <c r="M30" t="s">
        <v>193</v>
      </c>
      <c r="N30" t="str">
        <f>SUBSTITUTE(H30, "purification", "")</f>
        <v>1</v>
      </c>
      <c r="O30" t="str">
        <f>G30</f>
        <v>0percent</v>
      </c>
      <c r="P30" t="s">
        <v>184</v>
      </c>
      <c r="Q30" t="s">
        <v>189</v>
      </c>
      <c r="S30" t="str">
        <f t="shared" si="8"/>
        <v>agorbns_let-7a(+1)_sitecounts.txt</v>
      </c>
      <c r="T30" t="str">
        <f t="shared" si="9"/>
        <v>agorbns_let-7a(+1)_summed_8mer_mismatch_sitecounts.txt</v>
      </c>
      <c r="U30" t="str">
        <f t="shared" si="10"/>
        <v>agorbns_let-7a(+1)_kds.txt</v>
      </c>
      <c r="V30" t="str">
        <f t="shared" si="11"/>
        <v>agorbns_let-7a(+1)_summed_8mer_mismatch_kds.txt</v>
      </c>
      <c r="W30" t="str">
        <f t="shared" si="12"/>
        <v>agorbns_let-7a(+1)_pairing_and_offset_model_coefficients.txt</v>
      </c>
      <c r="X30" t="str">
        <f t="shared" si="13"/>
        <v>agorbns_let-7a(+1)_pairing_offset_and_mismatch_model_coefficients.txt</v>
      </c>
      <c r="Y30" t="s">
        <v>184</v>
      </c>
      <c r="Z30" t="s">
        <v>184</v>
      </c>
      <c r="AA30" t="s">
        <v>184</v>
      </c>
      <c r="AB30" t="s">
        <v>184</v>
      </c>
      <c r="AC30" t="s">
        <v>184</v>
      </c>
      <c r="AD30" t="s">
        <v>184</v>
      </c>
      <c r="AE30" t="str">
        <f t="shared" si="6"/>
        <v>agorbns_let-7a(+1)_purification1_0percent.txt.gz</v>
      </c>
      <c r="AF30">
        <f>FIND("#", SUBSTITUTE(C30,"/","#",5)) + 1</f>
        <v>36</v>
      </c>
      <c r="AG30">
        <f>FIND("#", SUBSTITUTE(C30,"/","#",6)) - 1</f>
        <v>47</v>
      </c>
      <c r="AH30">
        <f>FIND("#", SUBSTITUTE(C30,"/","#",7)) - 1</f>
        <v>58</v>
      </c>
      <c r="AI30">
        <f>FIND("#", SUBSTITUTE(C30,"/","#",8)) + 1</f>
        <v>66</v>
      </c>
      <c r="AJ30">
        <f>LEN(C30)</f>
        <v>70</v>
      </c>
      <c r="AK30" t="b">
        <f>EXACT(B30,C30)</f>
        <v>1</v>
      </c>
    </row>
    <row r="31" spans="1:37" x14ac:dyDescent="0.2">
      <c r="A31" t="s">
        <v>58</v>
      </c>
      <c r="B31" t="s">
        <v>59</v>
      </c>
      <c r="C31" t="s">
        <v>59</v>
      </c>
      <c r="D31" t="str">
        <f>MID(C31,AF31, AG31-AF31+1)</f>
        <v>let-7a_minus1</v>
      </c>
      <c r="E31" t="str">
        <f>MID(C31,AI31, AJ31 - AI31 + - 3)</f>
        <v>40</v>
      </c>
      <c r="F31" t="str">
        <f>MID(C31,AG31 + 2, AH31-AG31-1)</f>
        <v>equil_c_nb</v>
      </c>
      <c r="G31" t="str">
        <f t="shared" si="7"/>
        <v>40percent</v>
      </c>
      <c r="H31" t="s">
        <v>120</v>
      </c>
      <c r="I31" t="s">
        <v>152</v>
      </c>
      <c r="J31" t="str">
        <f>SUBSTITUTE(_xlfn.CONCAT(M31, "_purification", N31, "_", O31, "_rep", P31), "_repNA", "")</f>
        <v>let-7a(−1)_purification1_40percent</v>
      </c>
      <c r="K31" t="s">
        <v>186</v>
      </c>
      <c r="L31" t="s">
        <v>184</v>
      </c>
      <c r="M31" t="s">
        <v>194</v>
      </c>
      <c r="N31" t="str">
        <f>SUBSTITUTE(H31, "purification", "")</f>
        <v>1</v>
      </c>
      <c r="O31" t="str">
        <f>G31</f>
        <v>40percent</v>
      </c>
      <c r="P31" t="s">
        <v>184</v>
      </c>
      <c r="Q31" t="s">
        <v>189</v>
      </c>
      <c r="S31" t="str">
        <f t="shared" si="8"/>
        <v>agorbns_let-7a(−1)_sitecounts.txt</v>
      </c>
      <c r="T31" t="str">
        <f t="shared" si="9"/>
        <v>agorbns_let-7a(−1)_summed_8mer_mismatch_sitecounts.txt</v>
      </c>
      <c r="U31" t="str">
        <f t="shared" si="10"/>
        <v>agorbns_let-7a(−1)_kds.txt</v>
      </c>
      <c r="V31" t="str">
        <f t="shared" si="11"/>
        <v>agorbns_let-7a(−1)_summed_8mer_mismatch_kds.txt</v>
      </c>
      <c r="W31" t="str">
        <f t="shared" si="12"/>
        <v>agorbns_let-7a(−1)_pairing_and_offset_model_coefficients.txt</v>
      </c>
      <c r="X31" t="str">
        <f t="shared" si="13"/>
        <v>agorbns_let-7a(−1)_pairing_offset_and_mismatch_model_coefficients.txt</v>
      </c>
      <c r="Y31" t="s">
        <v>184</v>
      </c>
      <c r="Z31" t="s">
        <v>184</v>
      </c>
      <c r="AA31" t="s">
        <v>184</v>
      </c>
      <c r="AB31" t="s">
        <v>184</v>
      </c>
      <c r="AC31" t="s">
        <v>184</v>
      </c>
      <c r="AD31" t="s">
        <v>184</v>
      </c>
      <c r="AE31" t="str">
        <f t="shared" si="6"/>
        <v>agorbns_let-7a(−1)_purification1_40percent.txt.gz</v>
      </c>
      <c r="AF31">
        <f>FIND("#", SUBSTITUTE(C31,"/","#",5)) + 1</f>
        <v>36</v>
      </c>
      <c r="AG31">
        <f>FIND("#", SUBSTITUTE(C31,"/","#",6)) - 1</f>
        <v>48</v>
      </c>
      <c r="AH31">
        <f>FIND("#", SUBSTITUTE(C31,"/","#",7)) - 1</f>
        <v>59</v>
      </c>
      <c r="AI31">
        <f>FIND("#", SUBSTITUTE(C31,"/","#",8)) + 1</f>
        <v>67</v>
      </c>
      <c r="AJ31">
        <f>LEN(C31)</f>
        <v>72</v>
      </c>
      <c r="AK31" t="b">
        <f>EXACT(B31,C31)</f>
        <v>1</v>
      </c>
    </row>
    <row r="32" spans="1:37" x14ac:dyDescent="0.2">
      <c r="A32" t="s">
        <v>60</v>
      </c>
      <c r="B32" t="s">
        <v>61</v>
      </c>
      <c r="C32" t="s">
        <v>61</v>
      </c>
      <c r="D32" t="str">
        <f>MID(C32,AF32, AG32-AF32+1)</f>
        <v>let-7a_minus1</v>
      </c>
      <c r="E32" t="str">
        <f>MID(C32,AI32, AJ32 - AI32 + - 3)</f>
        <v>12.6</v>
      </c>
      <c r="F32" t="str">
        <f>MID(C32,AG32 + 2, AH32-AG32-1)</f>
        <v>equil_c_nb</v>
      </c>
      <c r="G32" t="str">
        <f t="shared" si="7"/>
        <v>12.65percent</v>
      </c>
      <c r="H32" t="s">
        <v>120</v>
      </c>
      <c r="I32" t="s">
        <v>153</v>
      </c>
      <c r="J32" t="str">
        <f>SUBSTITUTE(_xlfn.CONCAT(M32, "_purification", N32, "_", O32, "_rep", P32), "_repNA", "")</f>
        <v>let-7a(−1)_purification1_12.65percent</v>
      </c>
      <c r="K32" t="s">
        <v>186</v>
      </c>
      <c r="L32" t="s">
        <v>184</v>
      </c>
      <c r="M32" t="s">
        <v>194</v>
      </c>
      <c r="N32" t="str">
        <f>SUBSTITUTE(H32, "purification", "")</f>
        <v>1</v>
      </c>
      <c r="O32" t="str">
        <f>G32</f>
        <v>12.65percent</v>
      </c>
      <c r="P32" t="s">
        <v>184</v>
      </c>
      <c r="Q32" t="s">
        <v>189</v>
      </c>
      <c r="S32" t="str">
        <f t="shared" si="8"/>
        <v>agorbns_let-7a(−1)_sitecounts.txt</v>
      </c>
      <c r="T32" t="str">
        <f t="shared" si="9"/>
        <v>agorbns_let-7a(−1)_summed_8mer_mismatch_sitecounts.txt</v>
      </c>
      <c r="U32" t="str">
        <f t="shared" si="10"/>
        <v>agorbns_let-7a(−1)_kds.txt</v>
      </c>
      <c r="V32" t="str">
        <f t="shared" si="11"/>
        <v>agorbns_let-7a(−1)_summed_8mer_mismatch_kds.txt</v>
      </c>
      <c r="W32" t="str">
        <f t="shared" si="12"/>
        <v>agorbns_let-7a(−1)_pairing_and_offset_model_coefficients.txt</v>
      </c>
      <c r="X32" t="str">
        <f t="shared" si="13"/>
        <v>agorbns_let-7a(−1)_pairing_offset_and_mismatch_model_coefficients.txt</v>
      </c>
      <c r="Y32" t="s">
        <v>184</v>
      </c>
      <c r="Z32" t="s">
        <v>184</v>
      </c>
      <c r="AA32" t="s">
        <v>184</v>
      </c>
      <c r="AB32" t="s">
        <v>184</v>
      </c>
      <c r="AC32" t="s">
        <v>184</v>
      </c>
      <c r="AD32" t="s">
        <v>184</v>
      </c>
      <c r="AE32" t="str">
        <f t="shared" si="6"/>
        <v>agorbns_let-7a(−1)_purification1_12.65percent.txt.gz</v>
      </c>
      <c r="AF32">
        <f>FIND("#", SUBSTITUTE(C32,"/","#",5)) + 1</f>
        <v>36</v>
      </c>
      <c r="AG32">
        <f>FIND("#", SUBSTITUTE(C32,"/","#",6)) - 1</f>
        <v>48</v>
      </c>
      <c r="AH32">
        <f>FIND("#", SUBSTITUTE(C32,"/","#",7)) - 1</f>
        <v>59</v>
      </c>
      <c r="AI32">
        <f>FIND("#", SUBSTITUTE(C32,"/","#",8)) + 1</f>
        <v>67</v>
      </c>
      <c r="AJ32">
        <f>LEN(C32)</f>
        <v>74</v>
      </c>
      <c r="AK32" t="b">
        <f>EXACT(B32,C32)</f>
        <v>1</v>
      </c>
    </row>
    <row r="33" spans="1:37" x14ac:dyDescent="0.2">
      <c r="A33" t="s">
        <v>62</v>
      </c>
      <c r="B33" t="s">
        <v>63</v>
      </c>
      <c r="C33" t="s">
        <v>63</v>
      </c>
      <c r="D33" t="str">
        <f>MID(C33,AF33, AG33-AF33+1)</f>
        <v>let-7a_minus1</v>
      </c>
      <c r="E33" t="str">
        <f>MID(C33,AI33, AJ33 - AI33 + - 3)</f>
        <v>4</v>
      </c>
      <c r="F33" t="str">
        <f>MID(C33,AG33 + 2, AH33-AG33-1)</f>
        <v>equil_c_nb</v>
      </c>
      <c r="G33" t="str">
        <f t="shared" si="7"/>
        <v>4percent</v>
      </c>
      <c r="H33" t="s">
        <v>120</v>
      </c>
      <c r="I33" t="s">
        <v>154</v>
      </c>
      <c r="J33" t="str">
        <f>SUBSTITUTE(_xlfn.CONCAT(M33, "_purification", N33, "_", O33, "_rep", P33), "_repNA", "")</f>
        <v>let-7a(−1)_purification1_4percent</v>
      </c>
      <c r="K33" t="s">
        <v>186</v>
      </c>
      <c r="L33" t="s">
        <v>184</v>
      </c>
      <c r="M33" t="s">
        <v>194</v>
      </c>
      <c r="N33" t="str">
        <f>SUBSTITUTE(H33, "purification", "")</f>
        <v>1</v>
      </c>
      <c r="O33" t="str">
        <f>G33</f>
        <v>4percent</v>
      </c>
      <c r="P33" t="s">
        <v>184</v>
      </c>
      <c r="Q33" t="s">
        <v>189</v>
      </c>
      <c r="S33" t="str">
        <f t="shared" si="8"/>
        <v>agorbns_let-7a(−1)_sitecounts.txt</v>
      </c>
      <c r="T33" t="str">
        <f t="shared" si="9"/>
        <v>agorbns_let-7a(−1)_summed_8mer_mismatch_sitecounts.txt</v>
      </c>
      <c r="U33" t="str">
        <f t="shared" si="10"/>
        <v>agorbns_let-7a(−1)_kds.txt</v>
      </c>
      <c r="V33" t="str">
        <f t="shared" si="11"/>
        <v>agorbns_let-7a(−1)_summed_8mer_mismatch_kds.txt</v>
      </c>
      <c r="W33" t="str">
        <f t="shared" si="12"/>
        <v>agorbns_let-7a(−1)_pairing_and_offset_model_coefficients.txt</v>
      </c>
      <c r="X33" t="str">
        <f t="shared" si="13"/>
        <v>agorbns_let-7a(−1)_pairing_offset_and_mismatch_model_coefficients.txt</v>
      </c>
      <c r="Y33" t="s">
        <v>184</v>
      </c>
      <c r="Z33" t="s">
        <v>184</v>
      </c>
      <c r="AA33" t="s">
        <v>184</v>
      </c>
      <c r="AB33" t="s">
        <v>184</v>
      </c>
      <c r="AC33" t="s">
        <v>184</v>
      </c>
      <c r="AD33" t="s">
        <v>184</v>
      </c>
      <c r="AE33" t="str">
        <f t="shared" si="6"/>
        <v>agorbns_let-7a(−1)_purification1_4percent.txt.gz</v>
      </c>
      <c r="AF33">
        <f>FIND("#", SUBSTITUTE(C33,"/","#",5)) + 1</f>
        <v>36</v>
      </c>
      <c r="AG33">
        <f>FIND("#", SUBSTITUTE(C33,"/","#",6)) - 1</f>
        <v>48</v>
      </c>
      <c r="AH33">
        <f>FIND("#", SUBSTITUTE(C33,"/","#",7)) - 1</f>
        <v>59</v>
      </c>
      <c r="AI33">
        <f>FIND("#", SUBSTITUTE(C33,"/","#",8)) + 1</f>
        <v>67</v>
      </c>
      <c r="AJ33">
        <f>LEN(C33)</f>
        <v>71</v>
      </c>
      <c r="AK33" t="b">
        <f>EXACT(B33,C33)</f>
        <v>1</v>
      </c>
    </row>
    <row r="34" spans="1:37" x14ac:dyDescent="0.2">
      <c r="A34" t="s">
        <v>64</v>
      </c>
      <c r="B34" t="s">
        <v>65</v>
      </c>
      <c r="C34" t="s">
        <v>65</v>
      </c>
      <c r="D34" t="str">
        <f>MID(C34,AF34, AG34-AF34+1)</f>
        <v>let-7a_minus1</v>
      </c>
      <c r="E34" t="str">
        <f>MID(C34,AI34, AJ34 - AI34 + - 3)</f>
        <v>1.26</v>
      </c>
      <c r="F34" t="str">
        <f>MID(C34,AG34 + 2, AH34-AG34-1)</f>
        <v>equil_c_nb</v>
      </c>
      <c r="G34" t="str">
        <f t="shared" si="7"/>
        <v>1.265percent</v>
      </c>
      <c r="H34" t="s">
        <v>120</v>
      </c>
      <c r="I34" t="s">
        <v>155</v>
      </c>
      <c r="J34" t="str">
        <f>SUBSTITUTE(_xlfn.CONCAT(M34, "_purification", N34, "_", O34, "_rep", P34), "_repNA", "")</f>
        <v>let-7a(−1)_purification1_1.265percent</v>
      </c>
      <c r="K34" t="s">
        <v>186</v>
      </c>
      <c r="L34" t="s">
        <v>184</v>
      </c>
      <c r="M34" t="s">
        <v>194</v>
      </c>
      <c r="N34" t="str">
        <f>SUBSTITUTE(H34, "purification", "")</f>
        <v>1</v>
      </c>
      <c r="O34" t="str">
        <f>G34</f>
        <v>1.265percent</v>
      </c>
      <c r="P34" t="s">
        <v>184</v>
      </c>
      <c r="Q34" t="s">
        <v>189</v>
      </c>
      <c r="S34" t="str">
        <f t="shared" si="8"/>
        <v>agorbns_let-7a(−1)_sitecounts.txt</v>
      </c>
      <c r="T34" t="str">
        <f t="shared" si="9"/>
        <v>agorbns_let-7a(−1)_summed_8mer_mismatch_sitecounts.txt</v>
      </c>
      <c r="U34" t="str">
        <f t="shared" si="10"/>
        <v>agorbns_let-7a(−1)_kds.txt</v>
      </c>
      <c r="V34" t="str">
        <f t="shared" si="11"/>
        <v>agorbns_let-7a(−1)_summed_8mer_mismatch_kds.txt</v>
      </c>
      <c r="W34" t="str">
        <f t="shared" si="12"/>
        <v>agorbns_let-7a(−1)_pairing_and_offset_model_coefficients.txt</v>
      </c>
      <c r="X34" t="str">
        <f t="shared" si="13"/>
        <v>agorbns_let-7a(−1)_pairing_offset_and_mismatch_model_coefficients.txt</v>
      </c>
      <c r="Y34" t="s">
        <v>184</v>
      </c>
      <c r="Z34" t="s">
        <v>184</v>
      </c>
      <c r="AA34" t="s">
        <v>184</v>
      </c>
      <c r="AB34" t="s">
        <v>184</v>
      </c>
      <c r="AC34" t="s">
        <v>184</v>
      </c>
      <c r="AD34" t="s">
        <v>184</v>
      </c>
      <c r="AE34" t="str">
        <f t="shared" si="6"/>
        <v>agorbns_let-7a(−1)_purification1_1.265percent.txt.gz</v>
      </c>
      <c r="AF34">
        <f>FIND("#", SUBSTITUTE(C34,"/","#",5)) + 1</f>
        <v>36</v>
      </c>
      <c r="AG34">
        <f>FIND("#", SUBSTITUTE(C34,"/","#",6)) - 1</f>
        <v>48</v>
      </c>
      <c r="AH34">
        <f>FIND("#", SUBSTITUTE(C34,"/","#",7)) - 1</f>
        <v>59</v>
      </c>
      <c r="AI34">
        <f>FIND("#", SUBSTITUTE(C34,"/","#",8)) + 1</f>
        <v>67</v>
      </c>
      <c r="AJ34">
        <f>LEN(C34)</f>
        <v>74</v>
      </c>
      <c r="AK34" t="b">
        <f>EXACT(B34,C34)</f>
        <v>1</v>
      </c>
    </row>
    <row r="35" spans="1:37" x14ac:dyDescent="0.2">
      <c r="A35" t="s">
        <v>66</v>
      </c>
      <c r="B35" t="s">
        <v>67</v>
      </c>
      <c r="C35" t="s">
        <v>67</v>
      </c>
      <c r="D35" t="str">
        <f>MID(C35,AF35, AG35-AF35+1)</f>
        <v>let-7a_minus1</v>
      </c>
      <c r="E35" t="str">
        <f>MID(C35,AI35, AJ35 - AI35 + - 3)</f>
        <v>0.4</v>
      </c>
      <c r="F35" t="str">
        <f>MID(C35,AG35 + 2, AH35-AG35-1)</f>
        <v>equil_c_nb</v>
      </c>
      <c r="G35" t="str">
        <f t="shared" si="7"/>
        <v>0.4percent</v>
      </c>
      <c r="H35" t="s">
        <v>120</v>
      </c>
      <c r="I35" t="s">
        <v>156</v>
      </c>
      <c r="J35" t="str">
        <f>SUBSTITUTE(_xlfn.CONCAT(M35, "_purification", N35, "_", O35, "_rep", P35), "_repNA", "")</f>
        <v>let-7a(−1)_purification1_0.4percent</v>
      </c>
      <c r="K35" t="s">
        <v>186</v>
      </c>
      <c r="L35" t="s">
        <v>184</v>
      </c>
      <c r="M35" t="s">
        <v>194</v>
      </c>
      <c r="N35" t="str">
        <f>SUBSTITUTE(H35, "purification", "")</f>
        <v>1</v>
      </c>
      <c r="O35" t="str">
        <f>G35</f>
        <v>0.4percent</v>
      </c>
      <c r="P35" t="s">
        <v>184</v>
      </c>
      <c r="Q35" t="s">
        <v>189</v>
      </c>
      <c r="S35" t="str">
        <f t="shared" si="8"/>
        <v>agorbns_let-7a(−1)_sitecounts.txt</v>
      </c>
      <c r="T35" t="str">
        <f t="shared" si="9"/>
        <v>agorbns_let-7a(−1)_summed_8mer_mismatch_sitecounts.txt</v>
      </c>
      <c r="U35" t="str">
        <f t="shared" si="10"/>
        <v>agorbns_let-7a(−1)_kds.txt</v>
      </c>
      <c r="V35" t="str">
        <f t="shared" si="11"/>
        <v>agorbns_let-7a(−1)_summed_8mer_mismatch_kds.txt</v>
      </c>
      <c r="W35" t="str">
        <f t="shared" si="12"/>
        <v>agorbns_let-7a(−1)_pairing_and_offset_model_coefficients.txt</v>
      </c>
      <c r="X35" t="str">
        <f t="shared" si="13"/>
        <v>agorbns_let-7a(−1)_pairing_offset_and_mismatch_model_coefficients.txt</v>
      </c>
      <c r="Y35" t="s">
        <v>184</v>
      </c>
      <c r="Z35" t="s">
        <v>184</v>
      </c>
      <c r="AA35" t="s">
        <v>184</v>
      </c>
      <c r="AB35" t="s">
        <v>184</v>
      </c>
      <c r="AC35" t="s">
        <v>184</v>
      </c>
      <c r="AD35" t="s">
        <v>184</v>
      </c>
      <c r="AE35" t="str">
        <f t="shared" si="6"/>
        <v>agorbns_let-7a(−1)_purification1_0.4percent.txt.gz</v>
      </c>
      <c r="AF35">
        <f>FIND("#", SUBSTITUTE(C35,"/","#",5)) + 1</f>
        <v>36</v>
      </c>
      <c r="AG35">
        <f>FIND("#", SUBSTITUTE(C35,"/","#",6)) - 1</f>
        <v>48</v>
      </c>
      <c r="AH35">
        <f>FIND("#", SUBSTITUTE(C35,"/","#",7)) - 1</f>
        <v>59</v>
      </c>
      <c r="AI35">
        <f>FIND("#", SUBSTITUTE(C35,"/","#",8)) + 1</f>
        <v>67</v>
      </c>
      <c r="AJ35">
        <f>LEN(C35)</f>
        <v>73</v>
      </c>
      <c r="AK35" t="b">
        <f>EXACT(B35,C35)</f>
        <v>1</v>
      </c>
    </row>
    <row r="36" spans="1:37" x14ac:dyDescent="0.2">
      <c r="A36" t="s">
        <v>68</v>
      </c>
      <c r="B36" t="s">
        <v>69</v>
      </c>
      <c r="C36" t="s">
        <v>69</v>
      </c>
      <c r="D36" t="str">
        <f>MID(C36,AF36, AG36-AF36+1)</f>
        <v>let-7a_minus1</v>
      </c>
      <c r="E36" t="str">
        <f>MID(C36,AI36, AJ36 - AI36 + - 3)</f>
        <v>0</v>
      </c>
      <c r="F36" t="str">
        <f>MID(C36,AG36 + 2, AH36-AG36-1)</f>
        <v>equil_c_nb</v>
      </c>
      <c r="G36" t="str">
        <f t="shared" si="7"/>
        <v>0percent</v>
      </c>
      <c r="H36" t="s">
        <v>120</v>
      </c>
      <c r="I36" t="s">
        <v>157</v>
      </c>
      <c r="J36" t="str">
        <f>SUBSTITUTE(_xlfn.CONCAT(M36, "_purification", N36, "_", O36, "_rep", P36), "_repNA", "")</f>
        <v>let-7a(−1)_purification1_0percent</v>
      </c>
      <c r="K36" t="s">
        <v>186</v>
      </c>
      <c r="L36" t="s">
        <v>184</v>
      </c>
      <c r="M36" t="s">
        <v>194</v>
      </c>
      <c r="N36" t="str">
        <f>SUBSTITUTE(H36, "purification", "")</f>
        <v>1</v>
      </c>
      <c r="O36" t="str">
        <f>G36</f>
        <v>0percent</v>
      </c>
      <c r="P36" t="s">
        <v>184</v>
      </c>
      <c r="Q36" t="s">
        <v>189</v>
      </c>
      <c r="S36" t="str">
        <f t="shared" si="8"/>
        <v>agorbns_let-7a(−1)_sitecounts.txt</v>
      </c>
      <c r="T36" t="str">
        <f t="shared" si="9"/>
        <v>agorbns_let-7a(−1)_summed_8mer_mismatch_sitecounts.txt</v>
      </c>
      <c r="U36" t="str">
        <f t="shared" si="10"/>
        <v>agorbns_let-7a(−1)_kds.txt</v>
      </c>
      <c r="V36" t="str">
        <f t="shared" si="11"/>
        <v>agorbns_let-7a(−1)_summed_8mer_mismatch_kds.txt</v>
      </c>
      <c r="W36" t="str">
        <f t="shared" si="12"/>
        <v>agorbns_let-7a(−1)_pairing_and_offset_model_coefficients.txt</v>
      </c>
      <c r="X36" t="str">
        <f t="shared" si="13"/>
        <v>agorbns_let-7a(−1)_pairing_offset_and_mismatch_model_coefficients.txt</v>
      </c>
      <c r="Y36" t="s">
        <v>184</v>
      </c>
      <c r="Z36" t="s">
        <v>184</v>
      </c>
      <c r="AA36" t="s">
        <v>184</v>
      </c>
      <c r="AB36" t="s">
        <v>184</v>
      </c>
      <c r="AC36" t="s">
        <v>184</v>
      </c>
      <c r="AD36" t="s">
        <v>184</v>
      </c>
      <c r="AE36" t="str">
        <f t="shared" si="6"/>
        <v>agorbns_let-7a(−1)_purification1_0percent.txt.gz</v>
      </c>
      <c r="AF36">
        <f>FIND("#", SUBSTITUTE(C36,"/","#",5)) + 1</f>
        <v>36</v>
      </c>
      <c r="AG36">
        <f>FIND("#", SUBSTITUTE(C36,"/","#",6)) - 1</f>
        <v>48</v>
      </c>
      <c r="AH36">
        <f>FIND("#", SUBSTITUTE(C36,"/","#",7)) - 1</f>
        <v>59</v>
      </c>
      <c r="AI36">
        <f>FIND("#", SUBSTITUTE(C36,"/","#",8)) + 1</f>
        <v>67</v>
      </c>
      <c r="AJ36">
        <f>LEN(C36)</f>
        <v>71</v>
      </c>
      <c r="AK36" t="b">
        <f>EXACT(B36,C36)</f>
        <v>1</v>
      </c>
    </row>
    <row r="37" spans="1:37" x14ac:dyDescent="0.2">
      <c r="A37" t="s">
        <v>70</v>
      </c>
      <c r="B37" t="s">
        <v>71</v>
      </c>
      <c r="C37" t="s">
        <v>71</v>
      </c>
      <c r="D37" t="str">
        <f>MID(C37,AF37, AG37-AF37+1)</f>
        <v>miR-155</v>
      </c>
      <c r="E37" t="str">
        <f>MID(C37,AI37, AJ37 - AI37 + - 3)</f>
        <v>I</v>
      </c>
      <c r="F37" t="str">
        <f>MID(C37,AG37 + 2, AH37-AG37-1)</f>
        <v>equil_sc_nb</v>
      </c>
      <c r="G37" t="str">
        <f t="shared" si="7"/>
        <v>inputlibrary</v>
      </c>
      <c r="H37" t="s">
        <v>120</v>
      </c>
      <c r="I37" t="s">
        <v>158</v>
      </c>
      <c r="J37" t="str">
        <f>SUBSTITUTE(_xlfn.CONCAT(M37, "_purification", N37, "_", O37, "_rep", P37), "_repNA", "")</f>
        <v>miR-155_purification1_inputlibrary</v>
      </c>
      <c r="K37" t="s">
        <v>186</v>
      </c>
      <c r="L37" t="s">
        <v>184</v>
      </c>
      <c r="M37" t="str">
        <f>D37</f>
        <v>miR-155</v>
      </c>
      <c r="N37" t="str">
        <f>SUBSTITUTE(H37, "purification", "")</f>
        <v>1</v>
      </c>
      <c r="O37" t="str">
        <f>G37</f>
        <v>inputlibrary</v>
      </c>
      <c r="P37" t="s">
        <v>184</v>
      </c>
      <c r="Q37" t="s">
        <v>189</v>
      </c>
      <c r="S37" t="str">
        <f t="shared" si="8"/>
        <v>agorbns_miR-155_sitecounts.txt</v>
      </c>
      <c r="T37" t="str">
        <f t="shared" si="9"/>
        <v>agorbns_miR-155_summed_8mer_mismatch_sitecounts.txt</v>
      </c>
      <c r="U37" t="str">
        <f t="shared" si="10"/>
        <v>agorbns_miR-155_kds.txt</v>
      </c>
      <c r="V37" t="str">
        <f t="shared" si="11"/>
        <v>agorbns_miR-155_summed_8mer_mismatch_kds.txt</v>
      </c>
      <c r="W37" t="str">
        <f t="shared" si="12"/>
        <v>agorbns_miR-155_pairing_and_offset_model_coefficients.txt</v>
      </c>
      <c r="X37" t="str">
        <f t="shared" si="13"/>
        <v>agorbns_miR-155_pairing_offset_and_mismatch_model_coefficients.txt</v>
      </c>
      <c r="Y37" t="s">
        <v>184</v>
      </c>
      <c r="Z37" t="s">
        <v>184</v>
      </c>
      <c r="AA37" t="s">
        <v>184</v>
      </c>
      <c r="AB37" t="s">
        <v>184</v>
      </c>
      <c r="AC37" t="s">
        <v>184</v>
      </c>
      <c r="AD37" t="s">
        <v>184</v>
      </c>
      <c r="AE37" t="str">
        <f t="shared" si="6"/>
        <v>agorbns_miR-155_purification1_inputlibrary.txt.gz</v>
      </c>
      <c r="AF37">
        <f>FIND("#", SUBSTITUTE(C37,"/","#",5)) + 1</f>
        <v>36</v>
      </c>
      <c r="AG37">
        <f>FIND("#", SUBSTITUTE(C37,"/","#",6)) - 1</f>
        <v>42</v>
      </c>
      <c r="AH37">
        <f>FIND("#", SUBSTITUTE(C37,"/","#",7)) - 1</f>
        <v>54</v>
      </c>
      <c r="AI37">
        <f>FIND("#", SUBSTITUTE(C37,"/","#",8)) + 1</f>
        <v>62</v>
      </c>
      <c r="AJ37">
        <f>LEN(C37)</f>
        <v>66</v>
      </c>
      <c r="AK37" t="b">
        <f>EXACT(B37,C37)</f>
        <v>1</v>
      </c>
    </row>
    <row r="38" spans="1:37" x14ac:dyDescent="0.2">
      <c r="A38" t="s">
        <v>72</v>
      </c>
      <c r="B38" t="s">
        <v>73</v>
      </c>
      <c r="C38" t="s">
        <v>73</v>
      </c>
      <c r="D38" t="str">
        <f>MID(C38,AF38, AG38-AF38+1)</f>
        <v>miR-155</v>
      </c>
      <c r="E38" t="str">
        <f>MID(C38,AI38, AJ38 - AI38 + - 3)</f>
        <v>40</v>
      </c>
      <c r="F38" t="str">
        <f>MID(C38,AG38 + 2, AH38-AG38-1)</f>
        <v>equil_sc_nb</v>
      </c>
      <c r="G38" t="str">
        <f t="shared" si="7"/>
        <v>40percent</v>
      </c>
      <c r="H38" t="s">
        <v>120</v>
      </c>
      <c r="I38" t="s">
        <v>159</v>
      </c>
      <c r="J38" t="str">
        <f>SUBSTITUTE(_xlfn.CONCAT(M38, "_purification", N38, "_", O38, "_rep", P38), "_repNA", "")</f>
        <v>miR-155_purification1_40percent</v>
      </c>
      <c r="K38" t="s">
        <v>186</v>
      </c>
      <c r="L38" t="s">
        <v>184</v>
      </c>
      <c r="M38" t="str">
        <f>D38</f>
        <v>miR-155</v>
      </c>
      <c r="N38" t="str">
        <f>SUBSTITUTE(H38, "purification", "")</f>
        <v>1</v>
      </c>
      <c r="O38" t="str">
        <f>G38</f>
        <v>40percent</v>
      </c>
      <c r="P38" t="s">
        <v>184</v>
      </c>
      <c r="Q38" t="s">
        <v>189</v>
      </c>
      <c r="S38" t="str">
        <f t="shared" si="8"/>
        <v>agorbns_miR-155_sitecounts.txt</v>
      </c>
      <c r="T38" t="str">
        <f t="shared" si="9"/>
        <v>agorbns_miR-155_summed_8mer_mismatch_sitecounts.txt</v>
      </c>
      <c r="U38" t="str">
        <f t="shared" si="10"/>
        <v>agorbns_miR-155_kds.txt</v>
      </c>
      <c r="V38" t="str">
        <f t="shared" si="11"/>
        <v>agorbns_miR-155_summed_8mer_mismatch_kds.txt</v>
      </c>
      <c r="W38" t="str">
        <f t="shared" si="12"/>
        <v>agorbns_miR-155_pairing_and_offset_model_coefficients.txt</v>
      </c>
      <c r="X38" t="str">
        <f t="shared" si="13"/>
        <v>agorbns_miR-155_pairing_offset_and_mismatch_model_coefficients.txt</v>
      </c>
      <c r="Y38" t="s">
        <v>184</v>
      </c>
      <c r="Z38" t="s">
        <v>184</v>
      </c>
      <c r="AA38" t="s">
        <v>184</v>
      </c>
      <c r="AB38" t="s">
        <v>184</v>
      </c>
      <c r="AC38" t="s">
        <v>184</v>
      </c>
      <c r="AD38" t="s">
        <v>184</v>
      </c>
      <c r="AE38" t="str">
        <f t="shared" si="6"/>
        <v>agorbns_miR-155_purification1_40percent.txt.gz</v>
      </c>
      <c r="AF38">
        <f>FIND("#", SUBSTITUTE(C38,"/","#",5)) + 1</f>
        <v>36</v>
      </c>
      <c r="AG38">
        <f>FIND("#", SUBSTITUTE(C38,"/","#",6)) - 1</f>
        <v>42</v>
      </c>
      <c r="AH38">
        <f>FIND("#", SUBSTITUTE(C38,"/","#",7)) - 1</f>
        <v>54</v>
      </c>
      <c r="AI38">
        <f>FIND("#", SUBSTITUTE(C38,"/","#",8)) + 1</f>
        <v>62</v>
      </c>
      <c r="AJ38">
        <f>LEN(C38)</f>
        <v>67</v>
      </c>
      <c r="AK38" t="b">
        <f>EXACT(B38,C38)</f>
        <v>1</v>
      </c>
    </row>
    <row r="39" spans="1:37" x14ac:dyDescent="0.2">
      <c r="A39" t="s">
        <v>74</v>
      </c>
      <c r="B39" t="s">
        <v>75</v>
      </c>
      <c r="C39" t="s">
        <v>75</v>
      </c>
      <c r="D39" t="str">
        <f>MID(C39,AF39, AG39-AF39+1)</f>
        <v>miR-155</v>
      </c>
      <c r="E39" t="str">
        <f>MID(C39,AI39, AJ39 - AI39 + - 3)</f>
        <v>12.6</v>
      </c>
      <c r="F39" t="str">
        <f>MID(C39,AG39 + 2, AH39-AG39-1)</f>
        <v>equil_sc_nb</v>
      </c>
      <c r="G39" t="str">
        <f t="shared" si="7"/>
        <v>12.65percent</v>
      </c>
      <c r="H39" t="s">
        <v>120</v>
      </c>
      <c r="I39" t="s">
        <v>160</v>
      </c>
      <c r="J39" t="str">
        <f>SUBSTITUTE(_xlfn.CONCAT(M39, "_purification", N39, "_", O39, "_rep", P39), "_repNA", "")</f>
        <v>miR-155_purification1_12.65percent</v>
      </c>
      <c r="K39" t="s">
        <v>186</v>
      </c>
      <c r="L39" t="s">
        <v>184</v>
      </c>
      <c r="M39" t="str">
        <f>D39</f>
        <v>miR-155</v>
      </c>
      <c r="N39" t="str">
        <f>SUBSTITUTE(H39, "purification", "")</f>
        <v>1</v>
      </c>
      <c r="O39" t="str">
        <f>G39</f>
        <v>12.65percent</v>
      </c>
      <c r="P39" t="s">
        <v>184</v>
      </c>
      <c r="Q39" t="s">
        <v>189</v>
      </c>
      <c r="S39" t="str">
        <f t="shared" si="8"/>
        <v>agorbns_miR-155_sitecounts.txt</v>
      </c>
      <c r="T39" t="str">
        <f t="shared" si="9"/>
        <v>agorbns_miR-155_summed_8mer_mismatch_sitecounts.txt</v>
      </c>
      <c r="U39" t="str">
        <f t="shared" si="10"/>
        <v>agorbns_miR-155_kds.txt</v>
      </c>
      <c r="V39" t="str">
        <f t="shared" si="11"/>
        <v>agorbns_miR-155_summed_8mer_mismatch_kds.txt</v>
      </c>
      <c r="W39" t="str">
        <f t="shared" si="12"/>
        <v>agorbns_miR-155_pairing_and_offset_model_coefficients.txt</v>
      </c>
      <c r="X39" t="str">
        <f t="shared" si="13"/>
        <v>agorbns_miR-155_pairing_offset_and_mismatch_model_coefficients.txt</v>
      </c>
      <c r="Y39" t="s">
        <v>184</v>
      </c>
      <c r="Z39" t="s">
        <v>184</v>
      </c>
      <c r="AA39" t="s">
        <v>184</v>
      </c>
      <c r="AB39" t="s">
        <v>184</v>
      </c>
      <c r="AC39" t="s">
        <v>184</v>
      </c>
      <c r="AD39" t="s">
        <v>184</v>
      </c>
      <c r="AE39" t="str">
        <f t="shared" si="6"/>
        <v>agorbns_miR-155_purification1_12.65percent.txt.gz</v>
      </c>
      <c r="AF39">
        <f>FIND("#", SUBSTITUTE(C39,"/","#",5)) + 1</f>
        <v>36</v>
      </c>
      <c r="AG39">
        <f>FIND("#", SUBSTITUTE(C39,"/","#",6)) - 1</f>
        <v>42</v>
      </c>
      <c r="AH39">
        <f>FIND("#", SUBSTITUTE(C39,"/","#",7)) - 1</f>
        <v>54</v>
      </c>
      <c r="AI39">
        <f>FIND("#", SUBSTITUTE(C39,"/","#",8)) + 1</f>
        <v>62</v>
      </c>
      <c r="AJ39">
        <f>LEN(C39)</f>
        <v>69</v>
      </c>
      <c r="AK39" t="b">
        <f>EXACT(B39,C39)</f>
        <v>1</v>
      </c>
    </row>
    <row r="40" spans="1:37" x14ac:dyDescent="0.2">
      <c r="A40" t="s">
        <v>76</v>
      </c>
      <c r="B40" t="s">
        <v>77</v>
      </c>
      <c r="C40" t="s">
        <v>77</v>
      </c>
      <c r="D40" t="str">
        <f>MID(C40,AF40, AG40-AF40+1)</f>
        <v>miR-155</v>
      </c>
      <c r="E40" t="str">
        <f>MID(C40,AI40, AJ40 - AI40 + - 3)</f>
        <v>4</v>
      </c>
      <c r="F40" t="str">
        <f>MID(C40,AG40 + 2, AH40-AG40-1)</f>
        <v>equil_sc_nb</v>
      </c>
      <c r="G40" t="str">
        <f t="shared" si="7"/>
        <v>4percent</v>
      </c>
      <c r="H40" t="s">
        <v>120</v>
      </c>
      <c r="I40" t="s">
        <v>161</v>
      </c>
      <c r="J40" t="str">
        <f>SUBSTITUTE(_xlfn.CONCAT(M40, "_purification", N40, "_", O40, "_rep", P40), "_repNA", "")</f>
        <v>miR-155_purification1_4percent</v>
      </c>
      <c r="K40" t="s">
        <v>186</v>
      </c>
      <c r="L40" t="s">
        <v>184</v>
      </c>
      <c r="M40" t="str">
        <f>D40</f>
        <v>miR-155</v>
      </c>
      <c r="N40" t="str">
        <f>SUBSTITUTE(H40, "purification", "")</f>
        <v>1</v>
      </c>
      <c r="O40" t="str">
        <f>G40</f>
        <v>4percent</v>
      </c>
      <c r="P40" t="s">
        <v>184</v>
      </c>
      <c r="Q40" t="s">
        <v>189</v>
      </c>
      <c r="S40" t="str">
        <f t="shared" si="8"/>
        <v>agorbns_miR-155_sitecounts.txt</v>
      </c>
      <c r="T40" t="str">
        <f t="shared" si="9"/>
        <v>agorbns_miR-155_summed_8mer_mismatch_sitecounts.txt</v>
      </c>
      <c r="U40" t="str">
        <f t="shared" si="10"/>
        <v>agorbns_miR-155_kds.txt</v>
      </c>
      <c r="V40" t="str">
        <f t="shared" si="11"/>
        <v>agorbns_miR-155_summed_8mer_mismatch_kds.txt</v>
      </c>
      <c r="W40" t="str">
        <f t="shared" si="12"/>
        <v>agorbns_miR-155_pairing_and_offset_model_coefficients.txt</v>
      </c>
      <c r="X40" t="str">
        <f t="shared" si="13"/>
        <v>agorbns_miR-155_pairing_offset_and_mismatch_model_coefficients.txt</v>
      </c>
      <c r="Y40" t="s">
        <v>184</v>
      </c>
      <c r="Z40" t="s">
        <v>184</v>
      </c>
      <c r="AA40" t="s">
        <v>184</v>
      </c>
      <c r="AB40" t="s">
        <v>184</v>
      </c>
      <c r="AC40" t="s">
        <v>184</v>
      </c>
      <c r="AD40" t="s">
        <v>184</v>
      </c>
      <c r="AE40" t="str">
        <f t="shared" si="6"/>
        <v>agorbns_miR-155_purification1_4percent.txt.gz</v>
      </c>
      <c r="AF40">
        <f>FIND("#", SUBSTITUTE(C40,"/","#",5)) + 1</f>
        <v>36</v>
      </c>
      <c r="AG40">
        <f>FIND("#", SUBSTITUTE(C40,"/","#",6)) - 1</f>
        <v>42</v>
      </c>
      <c r="AH40">
        <f>FIND("#", SUBSTITUTE(C40,"/","#",7)) - 1</f>
        <v>54</v>
      </c>
      <c r="AI40">
        <f>FIND("#", SUBSTITUTE(C40,"/","#",8)) + 1</f>
        <v>62</v>
      </c>
      <c r="AJ40">
        <f>LEN(C40)</f>
        <v>66</v>
      </c>
      <c r="AK40" t="b">
        <f>EXACT(B40,C40)</f>
        <v>1</v>
      </c>
    </row>
    <row r="41" spans="1:37" x14ac:dyDescent="0.2">
      <c r="A41" t="s">
        <v>78</v>
      </c>
      <c r="B41" t="s">
        <v>79</v>
      </c>
      <c r="C41" t="s">
        <v>79</v>
      </c>
      <c r="D41" t="str">
        <f>MID(C41,AF41, AG41-AF41+1)</f>
        <v>miR-155</v>
      </c>
      <c r="E41" t="str">
        <f>MID(C41,AI41, AJ41 - AI41 + - 3)</f>
        <v>1.26</v>
      </c>
      <c r="F41" t="str">
        <f>MID(C41,AG41 + 2, AH41-AG41-1)</f>
        <v>equil_sc_nb</v>
      </c>
      <c r="G41" t="str">
        <f t="shared" si="7"/>
        <v>1.265percent</v>
      </c>
      <c r="H41" t="s">
        <v>120</v>
      </c>
      <c r="I41" t="s">
        <v>162</v>
      </c>
      <c r="J41" t="str">
        <f>SUBSTITUTE(_xlfn.CONCAT(M41, "_purification", N41, "_", O41, "_rep", P41), "_repNA", "")</f>
        <v>miR-155_purification1_1.265percent</v>
      </c>
      <c r="K41" t="s">
        <v>186</v>
      </c>
      <c r="L41" t="s">
        <v>184</v>
      </c>
      <c r="M41" t="str">
        <f>D41</f>
        <v>miR-155</v>
      </c>
      <c r="N41" t="str">
        <f>SUBSTITUTE(H41, "purification", "")</f>
        <v>1</v>
      </c>
      <c r="O41" t="str">
        <f>G41</f>
        <v>1.265percent</v>
      </c>
      <c r="P41" t="s">
        <v>184</v>
      </c>
      <c r="Q41" t="s">
        <v>189</v>
      </c>
      <c r="S41" t="str">
        <f t="shared" si="8"/>
        <v>agorbns_miR-155_sitecounts.txt</v>
      </c>
      <c r="T41" t="str">
        <f t="shared" si="9"/>
        <v>agorbns_miR-155_summed_8mer_mismatch_sitecounts.txt</v>
      </c>
      <c r="U41" t="str">
        <f t="shared" si="10"/>
        <v>agorbns_miR-155_kds.txt</v>
      </c>
      <c r="V41" t="str">
        <f t="shared" si="11"/>
        <v>agorbns_miR-155_summed_8mer_mismatch_kds.txt</v>
      </c>
      <c r="W41" t="str">
        <f t="shared" si="12"/>
        <v>agorbns_miR-155_pairing_and_offset_model_coefficients.txt</v>
      </c>
      <c r="X41" t="str">
        <f t="shared" si="13"/>
        <v>agorbns_miR-155_pairing_offset_and_mismatch_model_coefficients.txt</v>
      </c>
      <c r="Y41" t="s">
        <v>184</v>
      </c>
      <c r="Z41" t="s">
        <v>184</v>
      </c>
      <c r="AA41" t="s">
        <v>184</v>
      </c>
      <c r="AB41" t="s">
        <v>184</v>
      </c>
      <c r="AC41" t="s">
        <v>184</v>
      </c>
      <c r="AD41" t="s">
        <v>184</v>
      </c>
      <c r="AE41" t="str">
        <f t="shared" si="6"/>
        <v>agorbns_miR-155_purification1_1.265percent.txt.gz</v>
      </c>
      <c r="AF41">
        <f>FIND("#", SUBSTITUTE(C41,"/","#",5)) + 1</f>
        <v>36</v>
      </c>
      <c r="AG41">
        <f>FIND("#", SUBSTITUTE(C41,"/","#",6)) - 1</f>
        <v>42</v>
      </c>
      <c r="AH41">
        <f>FIND("#", SUBSTITUTE(C41,"/","#",7)) - 1</f>
        <v>54</v>
      </c>
      <c r="AI41">
        <f>FIND("#", SUBSTITUTE(C41,"/","#",8)) + 1</f>
        <v>62</v>
      </c>
      <c r="AJ41">
        <f>LEN(C41)</f>
        <v>69</v>
      </c>
      <c r="AK41" t="b">
        <f>EXACT(B41,C41)</f>
        <v>1</v>
      </c>
    </row>
    <row r="42" spans="1:37" x14ac:dyDescent="0.2">
      <c r="A42" t="s">
        <v>80</v>
      </c>
      <c r="B42" t="s">
        <v>81</v>
      </c>
      <c r="C42" t="s">
        <v>81</v>
      </c>
      <c r="D42" t="str">
        <f>MID(C42,AF42, AG42-AF42+1)</f>
        <v>miR-155</v>
      </c>
      <c r="E42" t="str">
        <f>MID(C42,AI42, AJ42 - AI42 + - 3)</f>
        <v>0.4</v>
      </c>
      <c r="F42" t="str">
        <f>MID(C42,AG42 + 2, AH42-AG42-1)</f>
        <v>equil_sc_nb</v>
      </c>
      <c r="G42" t="str">
        <f t="shared" si="7"/>
        <v>0.4percent</v>
      </c>
      <c r="H42" t="s">
        <v>120</v>
      </c>
      <c r="I42" t="s">
        <v>163</v>
      </c>
      <c r="J42" t="str">
        <f>SUBSTITUTE(_xlfn.CONCAT(M42, "_purification", N42, "_", O42, "_rep", P42), "_repNA", "")</f>
        <v>miR-155_purification1_0.4percent</v>
      </c>
      <c r="K42" t="s">
        <v>186</v>
      </c>
      <c r="L42" t="s">
        <v>184</v>
      </c>
      <c r="M42" t="str">
        <f>D42</f>
        <v>miR-155</v>
      </c>
      <c r="N42" t="str">
        <f>SUBSTITUTE(H42, "purification", "")</f>
        <v>1</v>
      </c>
      <c r="O42" t="str">
        <f>G42</f>
        <v>0.4percent</v>
      </c>
      <c r="P42" t="s">
        <v>184</v>
      </c>
      <c r="Q42" t="s">
        <v>189</v>
      </c>
      <c r="S42" t="str">
        <f t="shared" si="8"/>
        <v>agorbns_miR-155_sitecounts.txt</v>
      </c>
      <c r="T42" t="str">
        <f t="shared" si="9"/>
        <v>agorbns_miR-155_summed_8mer_mismatch_sitecounts.txt</v>
      </c>
      <c r="U42" t="str">
        <f t="shared" si="10"/>
        <v>agorbns_miR-155_kds.txt</v>
      </c>
      <c r="V42" t="str">
        <f t="shared" si="11"/>
        <v>agorbns_miR-155_summed_8mer_mismatch_kds.txt</v>
      </c>
      <c r="W42" t="str">
        <f t="shared" si="12"/>
        <v>agorbns_miR-155_pairing_and_offset_model_coefficients.txt</v>
      </c>
      <c r="X42" t="str">
        <f t="shared" si="13"/>
        <v>agorbns_miR-155_pairing_offset_and_mismatch_model_coefficients.txt</v>
      </c>
      <c r="Y42" t="s">
        <v>184</v>
      </c>
      <c r="Z42" t="s">
        <v>184</v>
      </c>
      <c r="AA42" t="s">
        <v>184</v>
      </c>
      <c r="AB42" t="s">
        <v>184</v>
      </c>
      <c r="AC42" t="s">
        <v>184</v>
      </c>
      <c r="AD42" t="s">
        <v>184</v>
      </c>
      <c r="AE42" t="str">
        <f t="shared" si="6"/>
        <v>agorbns_miR-155_purification1_0.4percent.txt.gz</v>
      </c>
      <c r="AF42">
        <f>FIND("#", SUBSTITUTE(C42,"/","#",5)) + 1</f>
        <v>36</v>
      </c>
      <c r="AG42">
        <f>FIND("#", SUBSTITUTE(C42,"/","#",6)) - 1</f>
        <v>42</v>
      </c>
      <c r="AH42">
        <f>FIND("#", SUBSTITUTE(C42,"/","#",7)) - 1</f>
        <v>54</v>
      </c>
      <c r="AI42">
        <f>FIND("#", SUBSTITUTE(C42,"/","#",8)) + 1</f>
        <v>62</v>
      </c>
      <c r="AJ42">
        <f>LEN(C42)</f>
        <v>68</v>
      </c>
      <c r="AK42" t="b">
        <f>EXACT(B42,C42)</f>
        <v>1</v>
      </c>
    </row>
    <row r="43" spans="1:37" x14ac:dyDescent="0.2">
      <c r="A43" t="s">
        <v>82</v>
      </c>
      <c r="B43" t="s">
        <v>83</v>
      </c>
      <c r="C43" t="s">
        <v>83</v>
      </c>
      <c r="D43" t="str">
        <f>MID(C43,AF43, AG43-AF43+1)</f>
        <v>miR-155</v>
      </c>
      <c r="E43" t="str">
        <f>MID(C43,AI43, AJ43 - AI43 + - 3)</f>
        <v>0</v>
      </c>
      <c r="F43" t="str">
        <f>MID(C43,AG43 + 2, AH43-AG43-1)</f>
        <v>equil_sc_nb</v>
      </c>
      <c r="G43" t="str">
        <f t="shared" si="7"/>
        <v>0percent</v>
      </c>
      <c r="H43" t="s">
        <v>120</v>
      </c>
      <c r="I43" t="s">
        <v>164</v>
      </c>
      <c r="J43" t="str">
        <f>SUBSTITUTE(_xlfn.CONCAT(M43, "_purification", N43, "_", O43, "_rep", P43), "_repNA", "")</f>
        <v>miR-155_purification1_0percent</v>
      </c>
      <c r="K43" t="s">
        <v>186</v>
      </c>
      <c r="L43" t="s">
        <v>184</v>
      </c>
      <c r="M43" t="str">
        <f>D43</f>
        <v>miR-155</v>
      </c>
      <c r="N43" t="str">
        <f>SUBSTITUTE(H43, "purification", "")</f>
        <v>1</v>
      </c>
      <c r="O43" t="str">
        <f>G43</f>
        <v>0percent</v>
      </c>
      <c r="P43" t="s">
        <v>184</v>
      </c>
      <c r="Q43" t="s">
        <v>189</v>
      </c>
      <c r="S43" t="str">
        <f t="shared" si="8"/>
        <v>agorbns_miR-155_sitecounts.txt</v>
      </c>
      <c r="T43" t="str">
        <f t="shared" si="9"/>
        <v>agorbns_miR-155_summed_8mer_mismatch_sitecounts.txt</v>
      </c>
      <c r="U43" t="str">
        <f t="shared" si="10"/>
        <v>agorbns_miR-155_kds.txt</v>
      </c>
      <c r="V43" t="str">
        <f t="shared" si="11"/>
        <v>agorbns_miR-155_summed_8mer_mismatch_kds.txt</v>
      </c>
      <c r="W43" t="str">
        <f t="shared" si="12"/>
        <v>agorbns_miR-155_pairing_and_offset_model_coefficients.txt</v>
      </c>
      <c r="X43" t="str">
        <f t="shared" si="13"/>
        <v>agorbns_miR-155_pairing_offset_and_mismatch_model_coefficients.txt</v>
      </c>
      <c r="Y43" t="s">
        <v>184</v>
      </c>
      <c r="Z43" t="s">
        <v>184</v>
      </c>
      <c r="AA43" t="s">
        <v>184</v>
      </c>
      <c r="AB43" t="s">
        <v>184</v>
      </c>
      <c r="AC43" t="s">
        <v>184</v>
      </c>
      <c r="AD43" t="s">
        <v>184</v>
      </c>
      <c r="AE43" t="str">
        <f t="shared" si="6"/>
        <v>agorbns_miR-155_purification1_0percent.txt.gz</v>
      </c>
      <c r="AF43">
        <f>FIND("#", SUBSTITUTE(C43,"/","#",5)) + 1</f>
        <v>36</v>
      </c>
      <c r="AG43">
        <f>FIND("#", SUBSTITUTE(C43,"/","#",6)) - 1</f>
        <v>42</v>
      </c>
      <c r="AH43">
        <f>FIND("#", SUBSTITUTE(C43,"/","#",7)) - 1</f>
        <v>54</v>
      </c>
      <c r="AI43">
        <f>FIND("#", SUBSTITUTE(C43,"/","#",8)) + 1</f>
        <v>62</v>
      </c>
      <c r="AJ43">
        <f>LEN(C43)</f>
        <v>66</v>
      </c>
      <c r="AK43" t="b">
        <f>EXACT(B43,C43)</f>
        <v>1</v>
      </c>
    </row>
    <row r="44" spans="1:37" x14ac:dyDescent="0.2">
      <c r="A44" t="s">
        <v>84</v>
      </c>
      <c r="B44" t="s">
        <v>85</v>
      </c>
      <c r="C44" t="s">
        <v>85</v>
      </c>
      <c r="D44" t="str">
        <f>MID(C44,AF44, AG44-AF44+1)</f>
        <v>let-7a_miR-155</v>
      </c>
      <c r="E44" t="str">
        <f>MID(C44,AI44, AJ44 - AI44 + - 3)</f>
        <v>I</v>
      </c>
      <c r="F44" t="str">
        <f>MID(C44,AG44 + 2, AH44-AG44-1)</f>
        <v>equil_c_nb</v>
      </c>
      <c r="G44" t="str">
        <f t="shared" si="7"/>
        <v>inputlibrary</v>
      </c>
      <c r="H44" t="s">
        <v>120</v>
      </c>
      <c r="I44" t="s">
        <v>165</v>
      </c>
      <c r="J44" t="str">
        <f>SUBSTITUTE(_xlfn.CONCAT(M44, "_purification", N44, "_", O44, "_rep", P44), "_repNA", "")</f>
        <v>let-7a–miR-155_purification1_inputlibrary</v>
      </c>
      <c r="K44" t="s">
        <v>186</v>
      </c>
      <c r="L44" t="s">
        <v>184</v>
      </c>
      <c r="M44" t="str">
        <f>SUBSTITUTE(D44, "_", "–")</f>
        <v>let-7a–miR-155</v>
      </c>
      <c r="N44" t="str">
        <f>SUBSTITUTE(H44, "purification", "")</f>
        <v>1</v>
      </c>
      <c r="O44" t="str">
        <f>G44</f>
        <v>inputlibrary</v>
      </c>
      <c r="P44" t="s">
        <v>184</v>
      </c>
      <c r="Q44" t="s">
        <v>189</v>
      </c>
      <c r="S44" t="str">
        <f t="shared" si="8"/>
        <v>agorbns_let-7a–miR-155_sitecounts.txt</v>
      </c>
      <c r="T44" t="str">
        <f t="shared" si="9"/>
        <v>agorbns_let-7a–miR-155_summed_8mer_mismatch_sitecounts.txt</v>
      </c>
      <c r="U44" t="str">
        <f t="shared" si="10"/>
        <v>agorbns_let-7a–miR-155_kds.txt</v>
      </c>
      <c r="V44" t="str">
        <f t="shared" si="11"/>
        <v>agorbns_let-7a–miR-155_summed_8mer_mismatch_kds.txt</v>
      </c>
      <c r="W44" t="str">
        <f t="shared" si="12"/>
        <v>agorbns_let-7a–miR-155_pairing_and_offset_model_coefficients.txt</v>
      </c>
      <c r="X44" t="str">
        <f t="shared" si="13"/>
        <v>agorbns_let-7a–miR-155_pairing_offset_and_mismatch_model_coefficients.txt</v>
      </c>
      <c r="Y44" t="s">
        <v>184</v>
      </c>
      <c r="Z44" t="s">
        <v>184</v>
      </c>
      <c r="AA44" t="s">
        <v>184</v>
      </c>
      <c r="AB44" t="s">
        <v>184</v>
      </c>
      <c r="AC44" t="s">
        <v>184</v>
      </c>
      <c r="AD44" t="s">
        <v>184</v>
      </c>
      <c r="AE44" t="str">
        <f t="shared" si="6"/>
        <v>agorbns_let-7a–miR-155_purification1_inputlibrary.txt.gz</v>
      </c>
      <c r="AF44">
        <f>FIND("#", SUBSTITUTE(C44,"/","#",5)) + 1</f>
        <v>36</v>
      </c>
      <c r="AG44">
        <f>FIND("#", SUBSTITUTE(C44,"/","#",6)) - 1</f>
        <v>49</v>
      </c>
      <c r="AH44">
        <f>FIND("#", SUBSTITUTE(C44,"/","#",7)) - 1</f>
        <v>60</v>
      </c>
      <c r="AI44">
        <f>FIND("#", SUBSTITUTE(C44,"/","#",8)) + 1</f>
        <v>68</v>
      </c>
      <c r="AJ44">
        <f>LEN(C44)</f>
        <v>72</v>
      </c>
      <c r="AK44" t="b">
        <f>EXACT(B44,C44)</f>
        <v>1</v>
      </c>
    </row>
    <row r="45" spans="1:37" x14ac:dyDescent="0.2">
      <c r="A45" t="s">
        <v>86</v>
      </c>
      <c r="B45" t="s">
        <v>87</v>
      </c>
      <c r="C45" t="s">
        <v>87</v>
      </c>
      <c r="D45" t="str">
        <f>MID(C45,AF45, AG45-AF45+1)</f>
        <v>let-7a_miR-155</v>
      </c>
      <c r="E45" t="str">
        <f>MID(C45,AI45, AJ45 - AI45 + - 3)</f>
        <v>40</v>
      </c>
      <c r="F45" t="str">
        <f>MID(C45,AG45 + 2, AH45-AG45-1)</f>
        <v>equil_c_nb</v>
      </c>
      <c r="G45" t="str">
        <f t="shared" si="7"/>
        <v>40percent</v>
      </c>
      <c r="H45" t="s">
        <v>120</v>
      </c>
      <c r="I45" t="s">
        <v>166</v>
      </c>
      <c r="J45" t="str">
        <f>SUBSTITUTE(_xlfn.CONCAT(M45, "_purification", N45, "_", O45, "_rep", P45), "_repNA", "")</f>
        <v>let-7a–miR-155_purification1_40percent</v>
      </c>
      <c r="K45" t="s">
        <v>186</v>
      </c>
      <c r="L45" t="s">
        <v>184</v>
      </c>
      <c r="M45" t="str">
        <f t="shared" ref="M45:M57" si="16">SUBSTITUTE(D45, "_", "–")</f>
        <v>let-7a–miR-155</v>
      </c>
      <c r="N45" t="str">
        <f>SUBSTITUTE(H45, "purification", "")</f>
        <v>1</v>
      </c>
      <c r="O45" t="str">
        <f>G45</f>
        <v>40percent</v>
      </c>
      <c r="P45" t="s">
        <v>184</v>
      </c>
      <c r="Q45" t="s">
        <v>189</v>
      </c>
      <c r="S45" t="str">
        <f t="shared" si="8"/>
        <v>agorbns_let-7a–miR-155_sitecounts.txt</v>
      </c>
      <c r="T45" t="str">
        <f t="shared" si="9"/>
        <v>agorbns_let-7a–miR-155_summed_8mer_mismatch_sitecounts.txt</v>
      </c>
      <c r="U45" t="str">
        <f t="shared" si="10"/>
        <v>agorbns_let-7a–miR-155_kds.txt</v>
      </c>
      <c r="V45" t="str">
        <f t="shared" si="11"/>
        <v>agorbns_let-7a–miR-155_summed_8mer_mismatch_kds.txt</v>
      </c>
      <c r="W45" t="str">
        <f t="shared" si="12"/>
        <v>agorbns_let-7a–miR-155_pairing_and_offset_model_coefficients.txt</v>
      </c>
      <c r="X45" t="str">
        <f t="shared" si="13"/>
        <v>agorbns_let-7a–miR-155_pairing_offset_and_mismatch_model_coefficients.txt</v>
      </c>
      <c r="Y45" t="s">
        <v>184</v>
      </c>
      <c r="Z45" t="s">
        <v>184</v>
      </c>
      <c r="AA45" t="s">
        <v>184</v>
      </c>
      <c r="AB45" t="s">
        <v>184</v>
      </c>
      <c r="AC45" t="s">
        <v>184</v>
      </c>
      <c r="AD45" t="s">
        <v>184</v>
      </c>
      <c r="AE45" t="str">
        <f t="shared" si="6"/>
        <v>agorbns_let-7a–miR-155_purification1_40percent.txt.gz</v>
      </c>
      <c r="AF45">
        <f>FIND("#", SUBSTITUTE(C45,"/","#",5)) + 1</f>
        <v>36</v>
      </c>
      <c r="AG45">
        <f>FIND("#", SUBSTITUTE(C45,"/","#",6)) - 1</f>
        <v>49</v>
      </c>
      <c r="AH45">
        <f>FIND("#", SUBSTITUTE(C45,"/","#",7)) - 1</f>
        <v>60</v>
      </c>
      <c r="AI45">
        <f>FIND("#", SUBSTITUTE(C45,"/","#",8)) + 1</f>
        <v>68</v>
      </c>
      <c r="AJ45">
        <f>LEN(C45)</f>
        <v>73</v>
      </c>
      <c r="AK45" t="b">
        <f>EXACT(B45,C45)</f>
        <v>1</v>
      </c>
    </row>
    <row r="46" spans="1:37" x14ac:dyDescent="0.2">
      <c r="A46" t="s">
        <v>88</v>
      </c>
      <c r="B46" t="s">
        <v>89</v>
      </c>
      <c r="C46" t="s">
        <v>89</v>
      </c>
      <c r="D46" t="str">
        <f>MID(C46,AF46, AG46-AF46+1)</f>
        <v>let-7a_miR-155</v>
      </c>
      <c r="E46" t="str">
        <f>MID(C46,AI46, AJ46 - AI46 + - 3)</f>
        <v>12.6</v>
      </c>
      <c r="F46" t="str">
        <f>MID(C46,AG46 + 2, AH46-AG46-1)</f>
        <v>equil_c_nb</v>
      </c>
      <c r="G46" t="str">
        <f t="shared" si="7"/>
        <v>12.65percent</v>
      </c>
      <c r="H46" t="s">
        <v>120</v>
      </c>
      <c r="I46" t="s">
        <v>167</v>
      </c>
      <c r="J46" t="str">
        <f>SUBSTITUTE(_xlfn.CONCAT(M46, "_purification", N46, "_", O46, "_rep", P46), "_repNA", "")</f>
        <v>let-7a–miR-155_purification1_12.65percent</v>
      </c>
      <c r="K46" t="s">
        <v>186</v>
      </c>
      <c r="L46" t="s">
        <v>184</v>
      </c>
      <c r="M46" t="str">
        <f t="shared" si="16"/>
        <v>let-7a–miR-155</v>
      </c>
      <c r="N46" t="str">
        <f>SUBSTITUTE(H46, "purification", "")</f>
        <v>1</v>
      </c>
      <c r="O46" t="str">
        <f>G46</f>
        <v>12.65percent</v>
      </c>
      <c r="P46" t="s">
        <v>184</v>
      </c>
      <c r="Q46" t="s">
        <v>189</v>
      </c>
      <c r="S46" t="str">
        <f t="shared" si="8"/>
        <v>agorbns_let-7a–miR-155_sitecounts.txt</v>
      </c>
      <c r="T46" t="str">
        <f t="shared" si="9"/>
        <v>agorbns_let-7a–miR-155_summed_8mer_mismatch_sitecounts.txt</v>
      </c>
      <c r="U46" t="str">
        <f t="shared" si="10"/>
        <v>agorbns_let-7a–miR-155_kds.txt</v>
      </c>
      <c r="V46" t="str">
        <f t="shared" si="11"/>
        <v>agorbns_let-7a–miR-155_summed_8mer_mismatch_kds.txt</v>
      </c>
      <c r="W46" t="str">
        <f t="shared" si="12"/>
        <v>agorbns_let-7a–miR-155_pairing_and_offset_model_coefficients.txt</v>
      </c>
      <c r="X46" t="str">
        <f t="shared" si="13"/>
        <v>agorbns_let-7a–miR-155_pairing_offset_and_mismatch_model_coefficients.txt</v>
      </c>
      <c r="Y46" t="s">
        <v>184</v>
      </c>
      <c r="Z46" t="s">
        <v>184</v>
      </c>
      <c r="AA46" t="s">
        <v>184</v>
      </c>
      <c r="AB46" t="s">
        <v>184</v>
      </c>
      <c r="AC46" t="s">
        <v>184</v>
      </c>
      <c r="AD46" t="s">
        <v>184</v>
      </c>
      <c r="AE46" t="str">
        <f t="shared" si="6"/>
        <v>agorbns_let-7a–miR-155_purification1_12.65percent.txt.gz</v>
      </c>
      <c r="AF46">
        <f>FIND("#", SUBSTITUTE(C46,"/","#",5)) + 1</f>
        <v>36</v>
      </c>
      <c r="AG46">
        <f>FIND("#", SUBSTITUTE(C46,"/","#",6)) - 1</f>
        <v>49</v>
      </c>
      <c r="AH46">
        <f>FIND("#", SUBSTITUTE(C46,"/","#",7)) - 1</f>
        <v>60</v>
      </c>
      <c r="AI46">
        <f>FIND("#", SUBSTITUTE(C46,"/","#",8)) + 1</f>
        <v>68</v>
      </c>
      <c r="AJ46">
        <f>LEN(C46)</f>
        <v>75</v>
      </c>
      <c r="AK46" t="b">
        <f>EXACT(B46,C46)</f>
        <v>1</v>
      </c>
    </row>
    <row r="47" spans="1:37" x14ac:dyDescent="0.2">
      <c r="A47" t="s">
        <v>90</v>
      </c>
      <c r="B47" t="s">
        <v>91</v>
      </c>
      <c r="C47" t="s">
        <v>91</v>
      </c>
      <c r="D47" t="str">
        <f>MID(C47,AF47, AG47-AF47+1)</f>
        <v>let-7a_miR-155</v>
      </c>
      <c r="E47" t="str">
        <f>MID(C47,AI47, AJ47 - AI47 + - 3)</f>
        <v>4</v>
      </c>
      <c r="F47" t="str">
        <f>MID(C47,AG47 + 2, AH47-AG47-1)</f>
        <v>equil_c_nb</v>
      </c>
      <c r="G47" t="str">
        <f t="shared" si="7"/>
        <v>4percent</v>
      </c>
      <c r="H47" t="s">
        <v>120</v>
      </c>
      <c r="I47" t="s">
        <v>168</v>
      </c>
      <c r="J47" t="str">
        <f>SUBSTITUTE(_xlfn.CONCAT(M47, "_purification", N47, "_", O47, "_rep", P47), "_repNA", "")</f>
        <v>let-7a–miR-155_purification1_4percent</v>
      </c>
      <c r="K47" t="s">
        <v>186</v>
      </c>
      <c r="L47" t="s">
        <v>184</v>
      </c>
      <c r="M47" t="str">
        <f t="shared" si="16"/>
        <v>let-7a–miR-155</v>
      </c>
      <c r="N47" t="str">
        <f>SUBSTITUTE(H47, "purification", "")</f>
        <v>1</v>
      </c>
      <c r="O47" t="str">
        <f>G47</f>
        <v>4percent</v>
      </c>
      <c r="P47" t="s">
        <v>184</v>
      </c>
      <c r="Q47" t="s">
        <v>189</v>
      </c>
      <c r="S47" t="str">
        <f t="shared" si="8"/>
        <v>agorbns_let-7a–miR-155_sitecounts.txt</v>
      </c>
      <c r="T47" t="str">
        <f t="shared" si="9"/>
        <v>agorbns_let-7a–miR-155_summed_8mer_mismatch_sitecounts.txt</v>
      </c>
      <c r="U47" t="str">
        <f t="shared" si="10"/>
        <v>agorbns_let-7a–miR-155_kds.txt</v>
      </c>
      <c r="V47" t="str">
        <f t="shared" si="11"/>
        <v>agorbns_let-7a–miR-155_summed_8mer_mismatch_kds.txt</v>
      </c>
      <c r="W47" t="str">
        <f t="shared" si="12"/>
        <v>agorbns_let-7a–miR-155_pairing_and_offset_model_coefficients.txt</v>
      </c>
      <c r="X47" t="str">
        <f t="shared" si="13"/>
        <v>agorbns_let-7a–miR-155_pairing_offset_and_mismatch_model_coefficients.txt</v>
      </c>
      <c r="Y47" t="s">
        <v>184</v>
      </c>
      <c r="Z47" t="s">
        <v>184</v>
      </c>
      <c r="AA47" t="s">
        <v>184</v>
      </c>
      <c r="AB47" t="s">
        <v>184</v>
      </c>
      <c r="AC47" t="s">
        <v>184</v>
      </c>
      <c r="AD47" t="s">
        <v>184</v>
      </c>
      <c r="AE47" t="str">
        <f t="shared" si="6"/>
        <v>agorbns_let-7a–miR-155_purification1_4percent.txt.gz</v>
      </c>
      <c r="AF47">
        <f>FIND("#", SUBSTITUTE(C47,"/","#",5)) + 1</f>
        <v>36</v>
      </c>
      <c r="AG47">
        <f>FIND("#", SUBSTITUTE(C47,"/","#",6)) - 1</f>
        <v>49</v>
      </c>
      <c r="AH47">
        <f>FIND("#", SUBSTITUTE(C47,"/","#",7)) - 1</f>
        <v>60</v>
      </c>
      <c r="AI47">
        <f>FIND("#", SUBSTITUTE(C47,"/","#",8)) + 1</f>
        <v>68</v>
      </c>
      <c r="AJ47">
        <f>LEN(C47)</f>
        <v>72</v>
      </c>
      <c r="AK47" t="b">
        <f>EXACT(B47,C47)</f>
        <v>1</v>
      </c>
    </row>
    <row r="48" spans="1:37" x14ac:dyDescent="0.2">
      <c r="A48" t="s">
        <v>92</v>
      </c>
      <c r="B48" t="s">
        <v>93</v>
      </c>
      <c r="C48" t="s">
        <v>93</v>
      </c>
      <c r="D48" t="str">
        <f>MID(C48,AF48, AG48-AF48+1)</f>
        <v>let-7a_miR-155</v>
      </c>
      <c r="E48" t="str">
        <f>MID(C48,AI48, AJ48 - AI48 + - 3)</f>
        <v>1.26</v>
      </c>
      <c r="F48" t="str">
        <f>MID(C48,AG48 + 2, AH48-AG48-1)</f>
        <v>equil_c_nb</v>
      </c>
      <c r="G48" t="str">
        <f t="shared" si="7"/>
        <v>1.265percent</v>
      </c>
      <c r="H48" t="s">
        <v>120</v>
      </c>
      <c r="I48" t="s">
        <v>169</v>
      </c>
      <c r="J48" t="str">
        <f>SUBSTITUTE(_xlfn.CONCAT(M48, "_purification", N48, "_", O48, "_rep", P48), "_repNA", "")</f>
        <v>let-7a–miR-155_purification1_1.265percent</v>
      </c>
      <c r="K48" t="s">
        <v>186</v>
      </c>
      <c r="L48" t="s">
        <v>184</v>
      </c>
      <c r="M48" t="str">
        <f t="shared" si="16"/>
        <v>let-7a–miR-155</v>
      </c>
      <c r="N48" t="str">
        <f>SUBSTITUTE(H48, "purification", "")</f>
        <v>1</v>
      </c>
      <c r="O48" t="str">
        <f>G48</f>
        <v>1.265percent</v>
      </c>
      <c r="P48" t="s">
        <v>184</v>
      </c>
      <c r="Q48" t="s">
        <v>189</v>
      </c>
      <c r="S48" t="str">
        <f t="shared" si="8"/>
        <v>agorbns_let-7a–miR-155_sitecounts.txt</v>
      </c>
      <c r="T48" t="str">
        <f t="shared" si="9"/>
        <v>agorbns_let-7a–miR-155_summed_8mer_mismatch_sitecounts.txt</v>
      </c>
      <c r="U48" t="str">
        <f t="shared" si="10"/>
        <v>agorbns_let-7a–miR-155_kds.txt</v>
      </c>
      <c r="V48" t="str">
        <f t="shared" si="11"/>
        <v>agorbns_let-7a–miR-155_summed_8mer_mismatch_kds.txt</v>
      </c>
      <c r="W48" t="str">
        <f t="shared" si="12"/>
        <v>agorbns_let-7a–miR-155_pairing_and_offset_model_coefficients.txt</v>
      </c>
      <c r="X48" t="str">
        <f t="shared" si="13"/>
        <v>agorbns_let-7a–miR-155_pairing_offset_and_mismatch_model_coefficients.txt</v>
      </c>
      <c r="Y48" t="s">
        <v>184</v>
      </c>
      <c r="Z48" t="s">
        <v>184</v>
      </c>
      <c r="AA48" t="s">
        <v>184</v>
      </c>
      <c r="AB48" t="s">
        <v>184</v>
      </c>
      <c r="AC48" t="s">
        <v>184</v>
      </c>
      <c r="AD48" t="s">
        <v>184</v>
      </c>
      <c r="AE48" t="str">
        <f t="shared" si="6"/>
        <v>agorbns_let-7a–miR-155_purification1_1.265percent.txt.gz</v>
      </c>
      <c r="AF48">
        <f>FIND("#", SUBSTITUTE(C48,"/","#",5)) + 1</f>
        <v>36</v>
      </c>
      <c r="AG48">
        <f>FIND("#", SUBSTITUTE(C48,"/","#",6)) - 1</f>
        <v>49</v>
      </c>
      <c r="AH48">
        <f>FIND("#", SUBSTITUTE(C48,"/","#",7)) - 1</f>
        <v>60</v>
      </c>
      <c r="AI48">
        <f>FIND("#", SUBSTITUTE(C48,"/","#",8)) + 1</f>
        <v>68</v>
      </c>
      <c r="AJ48">
        <f>LEN(C48)</f>
        <v>75</v>
      </c>
      <c r="AK48" t="b">
        <f>EXACT(B48,C48)</f>
        <v>1</v>
      </c>
    </row>
    <row r="49" spans="1:37" x14ac:dyDescent="0.2">
      <c r="A49" t="s">
        <v>94</v>
      </c>
      <c r="B49" t="s">
        <v>95</v>
      </c>
      <c r="C49" t="s">
        <v>95</v>
      </c>
      <c r="D49" t="str">
        <f>MID(C49,AF49, AG49-AF49+1)</f>
        <v>let-7a_miR-155</v>
      </c>
      <c r="E49" t="str">
        <f>MID(C49,AI49, AJ49 - AI49 + - 3)</f>
        <v>0.4</v>
      </c>
      <c r="F49" t="str">
        <f>MID(C49,AG49 + 2, AH49-AG49-1)</f>
        <v>equil_c_nb</v>
      </c>
      <c r="G49" t="str">
        <f t="shared" si="7"/>
        <v>0.4percent</v>
      </c>
      <c r="H49" t="s">
        <v>120</v>
      </c>
      <c r="I49" t="s">
        <v>170</v>
      </c>
      <c r="J49" t="str">
        <f>SUBSTITUTE(_xlfn.CONCAT(M49, "_purification", N49, "_", O49, "_rep", P49), "_repNA", "")</f>
        <v>let-7a–miR-155_purification1_0.4percent</v>
      </c>
      <c r="K49" t="s">
        <v>186</v>
      </c>
      <c r="L49" t="s">
        <v>184</v>
      </c>
      <c r="M49" t="str">
        <f t="shared" si="16"/>
        <v>let-7a–miR-155</v>
      </c>
      <c r="N49" t="str">
        <f>SUBSTITUTE(H49, "purification", "")</f>
        <v>1</v>
      </c>
      <c r="O49" t="str">
        <f>G49</f>
        <v>0.4percent</v>
      </c>
      <c r="P49" t="s">
        <v>184</v>
      </c>
      <c r="Q49" t="s">
        <v>189</v>
      </c>
      <c r="S49" t="str">
        <f t="shared" si="8"/>
        <v>agorbns_let-7a–miR-155_sitecounts.txt</v>
      </c>
      <c r="T49" t="str">
        <f t="shared" si="9"/>
        <v>agorbns_let-7a–miR-155_summed_8mer_mismatch_sitecounts.txt</v>
      </c>
      <c r="U49" t="str">
        <f t="shared" si="10"/>
        <v>agorbns_let-7a–miR-155_kds.txt</v>
      </c>
      <c r="V49" t="str">
        <f t="shared" si="11"/>
        <v>agorbns_let-7a–miR-155_summed_8mer_mismatch_kds.txt</v>
      </c>
      <c r="W49" t="str">
        <f t="shared" si="12"/>
        <v>agorbns_let-7a–miR-155_pairing_and_offset_model_coefficients.txt</v>
      </c>
      <c r="X49" t="str">
        <f t="shared" si="13"/>
        <v>agorbns_let-7a–miR-155_pairing_offset_and_mismatch_model_coefficients.txt</v>
      </c>
      <c r="Y49" t="s">
        <v>184</v>
      </c>
      <c r="Z49" t="s">
        <v>184</v>
      </c>
      <c r="AA49" t="s">
        <v>184</v>
      </c>
      <c r="AB49" t="s">
        <v>184</v>
      </c>
      <c r="AC49" t="s">
        <v>184</v>
      </c>
      <c r="AD49" t="s">
        <v>184</v>
      </c>
      <c r="AE49" t="str">
        <f t="shared" si="6"/>
        <v>agorbns_let-7a–miR-155_purification1_0.4percent.txt.gz</v>
      </c>
      <c r="AF49">
        <f>FIND("#", SUBSTITUTE(C49,"/","#",5)) + 1</f>
        <v>36</v>
      </c>
      <c r="AG49">
        <f>FIND("#", SUBSTITUTE(C49,"/","#",6)) - 1</f>
        <v>49</v>
      </c>
      <c r="AH49">
        <f>FIND("#", SUBSTITUTE(C49,"/","#",7)) - 1</f>
        <v>60</v>
      </c>
      <c r="AI49">
        <f>FIND("#", SUBSTITUTE(C49,"/","#",8)) + 1</f>
        <v>68</v>
      </c>
      <c r="AJ49">
        <f>LEN(C49)</f>
        <v>74</v>
      </c>
      <c r="AK49" t="b">
        <f>EXACT(B49,C49)</f>
        <v>1</v>
      </c>
    </row>
    <row r="50" spans="1:37" x14ac:dyDescent="0.2">
      <c r="A50" t="s">
        <v>96</v>
      </c>
      <c r="B50" t="s">
        <v>97</v>
      </c>
      <c r="C50" t="s">
        <v>97</v>
      </c>
      <c r="D50" t="str">
        <f>MID(C50,AF50, AG50-AF50+1)</f>
        <v>let-7a_miR-155</v>
      </c>
      <c r="E50" t="str">
        <f>MID(C50,AI50, AJ50 - AI50 + - 3)</f>
        <v>0</v>
      </c>
      <c r="F50" t="str">
        <f>MID(C50,AG50 + 2, AH50-AG50-1)</f>
        <v>equil_c_nb</v>
      </c>
      <c r="G50" t="str">
        <f t="shared" si="7"/>
        <v>0percent</v>
      </c>
      <c r="H50" t="s">
        <v>120</v>
      </c>
      <c r="I50" t="s">
        <v>171</v>
      </c>
      <c r="J50" t="str">
        <f>SUBSTITUTE(_xlfn.CONCAT(M50, "_purification", N50, "_", O50, "_rep", P50), "_repNA", "")</f>
        <v>let-7a–miR-155_purification1_0percent</v>
      </c>
      <c r="K50" t="s">
        <v>186</v>
      </c>
      <c r="L50" t="s">
        <v>184</v>
      </c>
      <c r="M50" t="str">
        <f t="shared" si="16"/>
        <v>let-7a–miR-155</v>
      </c>
      <c r="N50" t="str">
        <f>SUBSTITUTE(H50, "purification", "")</f>
        <v>1</v>
      </c>
      <c r="O50" t="str">
        <f>G50</f>
        <v>0percent</v>
      </c>
      <c r="P50" t="s">
        <v>184</v>
      </c>
      <c r="Q50" t="s">
        <v>189</v>
      </c>
      <c r="S50" t="str">
        <f t="shared" si="8"/>
        <v>agorbns_let-7a–miR-155_sitecounts.txt</v>
      </c>
      <c r="T50" t="str">
        <f t="shared" si="9"/>
        <v>agorbns_let-7a–miR-155_summed_8mer_mismatch_sitecounts.txt</v>
      </c>
      <c r="U50" t="str">
        <f t="shared" si="10"/>
        <v>agorbns_let-7a–miR-155_kds.txt</v>
      </c>
      <c r="V50" t="str">
        <f t="shared" si="11"/>
        <v>agorbns_let-7a–miR-155_summed_8mer_mismatch_kds.txt</v>
      </c>
      <c r="W50" t="str">
        <f t="shared" si="12"/>
        <v>agorbns_let-7a–miR-155_pairing_and_offset_model_coefficients.txt</v>
      </c>
      <c r="X50" t="str">
        <f t="shared" si="13"/>
        <v>agorbns_let-7a–miR-155_pairing_offset_and_mismatch_model_coefficients.txt</v>
      </c>
      <c r="Y50" t="s">
        <v>184</v>
      </c>
      <c r="Z50" t="s">
        <v>184</v>
      </c>
      <c r="AA50" t="s">
        <v>184</v>
      </c>
      <c r="AB50" t="s">
        <v>184</v>
      </c>
      <c r="AC50" t="s">
        <v>184</v>
      </c>
      <c r="AD50" t="s">
        <v>184</v>
      </c>
      <c r="AE50" t="str">
        <f t="shared" si="6"/>
        <v>agorbns_let-7a–miR-155_purification1_0percent.txt.gz</v>
      </c>
      <c r="AF50">
        <f>FIND("#", SUBSTITUTE(C50,"/","#",5)) + 1</f>
        <v>36</v>
      </c>
      <c r="AG50">
        <f>FIND("#", SUBSTITUTE(C50,"/","#",6)) - 1</f>
        <v>49</v>
      </c>
      <c r="AH50">
        <f>FIND("#", SUBSTITUTE(C50,"/","#",7)) - 1</f>
        <v>60</v>
      </c>
      <c r="AI50">
        <f>FIND("#", SUBSTITUTE(C50,"/","#",8)) + 1</f>
        <v>68</v>
      </c>
      <c r="AJ50">
        <f>LEN(C50)</f>
        <v>72</v>
      </c>
      <c r="AK50" t="b">
        <f>EXACT(B50,C50)</f>
        <v>1</v>
      </c>
    </row>
    <row r="51" spans="1:37" x14ac:dyDescent="0.2">
      <c r="A51" t="s">
        <v>98</v>
      </c>
      <c r="B51" t="s">
        <v>99</v>
      </c>
      <c r="C51" t="s">
        <v>99</v>
      </c>
      <c r="D51" t="str">
        <f>MID(C51,AF51, AG51-AF51+1)</f>
        <v>miR-155_let-7a</v>
      </c>
      <c r="E51" t="str">
        <f>MID(C51,AI51, AJ51 - AI51 + - 3)</f>
        <v>I</v>
      </c>
      <c r="F51" t="str">
        <f>MID(C51,AG51 + 2, AH51-AG51-1)</f>
        <v>equil_c_nb</v>
      </c>
      <c r="G51" t="str">
        <f t="shared" si="7"/>
        <v>inputlibrary</v>
      </c>
      <c r="H51" t="s">
        <v>120</v>
      </c>
      <c r="I51" t="s">
        <v>172</v>
      </c>
      <c r="J51" t="str">
        <f>SUBSTITUTE(_xlfn.CONCAT(M51, "_purification", N51, "_", O51, "_rep", P51), "_repNA", "")</f>
        <v>miR-155–let-7a_purification1_inputlibrary</v>
      </c>
      <c r="K51" t="s">
        <v>186</v>
      </c>
      <c r="L51" t="s">
        <v>184</v>
      </c>
      <c r="M51" t="str">
        <f t="shared" si="16"/>
        <v>miR-155–let-7a</v>
      </c>
      <c r="N51" t="str">
        <f>SUBSTITUTE(H51, "purification", "")</f>
        <v>1</v>
      </c>
      <c r="O51" t="str">
        <f>G51</f>
        <v>inputlibrary</v>
      </c>
      <c r="P51" t="s">
        <v>184</v>
      </c>
      <c r="Q51" t="s">
        <v>189</v>
      </c>
      <c r="S51" t="str">
        <f t="shared" si="8"/>
        <v>agorbns_miR-155–let-7a_sitecounts.txt</v>
      </c>
      <c r="T51" t="str">
        <f t="shared" si="9"/>
        <v>agorbns_miR-155–let-7a_summed_8mer_mismatch_sitecounts.txt</v>
      </c>
      <c r="U51" t="str">
        <f t="shared" si="10"/>
        <v>agorbns_miR-155–let-7a_kds.txt</v>
      </c>
      <c r="V51" t="str">
        <f t="shared" si="11"/>
        <v>agorbns_miR-155–let-7a_summed_8mer_mismatch_kds.txt</v>
      </c>
      <c r="W51" t="str">
        <f t="shared" si="12"/>
        <v>agorbns_miR-155–let-7a_pairing_and_offset_model_coefficients.txt</v>
      </c>
      <c r="X51" t="str">
        <f t="shared" si="13"/>
        <v>agorbns_miR-155–let-7a_pairing_offset_and_mismatch_model_coefficients.txt</v>
      </c>
      <c r="Y51" t="s">
        <v>184</v>
      </c>
      <c r="Z51" t="s">
        <v>184</v>
      </c>
      <c r="AA51" t="s">
        <v>184</v>
      </c>
      <c r="AB51" t="s">
        <v>184</v>
      </c>
      <c r="AC51" t="s">
        <v>184</v>
      </c>
      <c r="AD51" t="s">
        <v>184</v>
      </c>
      <c r="AE51" t="str">
        <f t="shared" si="6"/>
        <v>agorbns_miR-155–let-7a_purification1_inputlibrary.txt.gz</v>
      </c>
      <c r="AF51">
        <f>FIND("#", SUBSTITUTE(C51,"/","#",5)) + 1</f>
        <v>36</v>
      </c>
      <c r="AG51">
        <f>FIND("#", SUBSTITUTE(C51,"/","#",6)) - 1</f>
        <v>49</v>
      </c>
      <c r="AH51">
        <f>FIND("#", SUBSTITUTE(C51,"/","#",7)) - 1</f>
        <v>60</v>
      </c>
      <c r="AI51">
        <f>FIND("#", SUBSTITUTE(C51,"/","#",8)) + 1</f>
        <v>68</v>
      </c>
      <c r="AJ51">
        <f>LEN(C51)</f>
        <v>72</v>
      </c>
      <c r="AK51" t="b">
        <f>EXACT(B51,C51)</f>
        <v>1</v>
      </c>
    </row>
    <row r="52" spans="1:37" x14ac:dyDescent="0.2">
      <c r="A52" t="s">
        <v>100</v>
      </c>
      <c r="B52" t="s">
        <v>101</v>
      </c>
      <c r="C52" t="s">
        <v>101</v>
      </c>
      <c r="D52" t="str">
        <f>MID(C52,AF52, AG52-AF52+1)</f>
        <v>miR-155_let-7a</v>
      </c>
      <c r="E52" t="str">
        <f>MID(C52,AI52, AJ52 - AI52 + - 3)</f>
        <v>40</v>
      </c>
      <c r="F52" t="str">
        <f>MID(C52,AG52 + 2, AH52-AG52-1)</f>
        <v>equil_c_nb</v>
      </c>
      <c r="G52" t="str">
        <f t="shared" si="7"/>
        <v>40percent</v>
      </c>
      <c r="H52" t="s">
        <v>120</v>
      </c>
      <c r="I52" t="s">
        <v>173</v>
      </c>
      <c r="J52" t="str">
        <f>SUBSTITUTE(_xlfn.CONCAT(M52, "_purification", N52, "_", O52, "_rep", P52), "_repNA", "")</f>
        <v>miR-155–let-7a_purification1_40percent</v>
      </c>
      <c r="K52" t="s">
        <v>186</v>
      </c>
      <c r="L52" t="s">
        <v>184</v>
      </c>
      <c r="M52" t="str">
        <f t="shared" si="16"/>
        <v>miR-155–let-7a</v>
      </c>
      <c r="N52" t="str">
        <f>SUBSTITUTE(H52, "purification", "")</f>
        <v>1</v>
      </c>
      <c r="O52" t="str">
        <f>G52</f>
        <v>40percent</v>
      </c>
      <c r="P52" t="s">
        <v>184</v>
      </c>
      <c r="Q52" t="s">
        <v>189</v>
      </c>
      <c r="S52" t="str">
        <f t="shared" si="8"/>
        <v>agorbns_miR-155–let-7a_sitecounts.txt</v>
      </c>
      <c r="T52" t="str">
        <f t="shared" si="9"/>
        <v>agorbns_miR-155–let-7a_summed_8mer_mismatch_sitecounts.txt</v>
      </c>
      <c r="U52" t="str">
        <f t="shared" si="10"/>
        <v>agorbns_miR-155–let-7a_kds.txt</v>
      </c>
      <c r="V52" t="str">
        <f t="shared" si="11"/>
        <v>agorbns_miR-155–let-7a_summed_8mer_mismatch_kds.txt</v>
      </c>
      <c r="W52" t="str">
        <f t="shared" si="12"/>
        <v>agorbns_miR-155–let-7a_pairing_and_offset_model_coefficients.txt</v>
      </c>
      <c r="X52" t="str">
        <f t="shared" si="13"/>
        <v>agorbns_miR-155–let-7a_pairing_offset_and_mismatch_model_coefficients.txt</v>
      </c>
      <c r="Y52" t="s">
        <v>184</v>
      </c>
      <c r="Z52" t="s">
        <v>184</v>
      </c>
      <c r="AA52" t="s">
        <v>184</v>
      </c>
      <c r="AB52" t="s">
        <v>184</v>
      </c>
      <c r="AC52" t="s">
        <v>184</v>
      </c>
      <c r="AD52" t="s">
        <v>184</v>
      </c>
      <c r="AE52" t="str">
        <f t="shared" si="6"/>
        <v>agorbns_miR-155–let-7a_purification1_40percent.txt.gz</v>
      </c>
      <c r="AF52">
        <f>FIND("#", SUBSTITUTE(C52,"/","#",5)) + 1</f>
        <v>36</v>
      </c>
      <c r="AG52">
        <f>FIND("#", SUBSTITUTE(C52,"/","#",6)) - 1</f>
        <v>49</v>
      </c>
      <c r="AH52">
        <f>FIND("#", SUBSTITUTE(C52,"/","#",7)) - 1</f>
        <v>60</v>
      </c>
      <c r="AI52">
        <f>FIND("#", SUBSTITUTE(C52,"/","#",8)) + 1</f>
        <v>68</v>
      </c>
      <c r="AJ52">
        <f>LEN(C52)</f>
        <v>73</v>
      </c>
      <c r="AK52" t="b">
        <f>EXACT(B52,C52)</f>
        <v>1</v>
      </c>
    </row>
    <row r="53" spans="1:37" x14ac:dyDescent="0.2">
      <c r="A53" t="s">
        <v>102</v>
      </c>
      <c r="B53" t="s">
        <v>103</v>
      </c>
      <c r="C53" t="s">
        <v>103</v>
      </c>
      <c r="D53" t="str">
        <f>MID(C53,AF53, AG53-AF53+1)</f>
        <v>miR-155_let-7a</v>
      </c>
      <c r="E53" t="str">
        <f>MID(C53,AI53, AJ53 - AI53 + - 3)</f>
        <v>12.6</v>
      </c>
      <c r="F53" t="str">
        <f>MID(C53,AG53 + 2, AH53-AG53-1)</f>
        <v>equil_c_nb</v>
      </c>
      <c r="G53" t="str">
        <f t="shared" si="7"/>
        <v>12.65percent</v>
      </c>
      <c r="H53" t="s">
        <v>120</v>
      </c>
      <c r="I53" t="s">
        <v>174</v>
      </c>
      <c r="J53" t="str">
        <f>SUBSTITUTE(_xlfn.CONCAT(M53, "_purification", N53, "_", O53, "_rep", P53), "_repNA", "")</f>
        <v>miR-155–let-7a_purification1_12.65percent</v>
      </c>
      <c r="K53" t="s">
        <v>186</v>
      </c>
      <c r="L53" t="s">
        <v>184</v>
      </c>
      <c r="M53" t="str">
        <f t="shared" si="16"/>
        <v>miR-155–let-7a</v>
      </c>
      <c r="N53" t="str">
        <f>SUBSTITUTE(H53, "purification", "")</f>
        <v>1</v>
      </c>
      <c r="O53" t="str">
        <f>G53</f>
        <v>12.65percent</v>
      </c>
      <c r="P53" t="s">
        <v>184</v>
      </c>
      <c r="Q53" t="s">
        <v>189</v>
      </c>
      <c r="S53" t="str">
        <f t="shared" si="8"/>
        <v>agorbns_miR-155–let-7a_sitecounts.txt</v>
      </c>
      <c r="T53" t="str">
        <f t="shared" si="9"/>
        <v>agorbns_miR-155–let-7a_summed_8mer_mismatch_sitecounts.txt</v>
      </c>
      <c r="U53" t="str">
        <f t="shared" si="10"/>
        <v>agorbns_miR-155–let-7a_kds.txt</v>
      </c>
      <c r="V53" t="str">
        <f t="shared" si="11"/>
        <v>agorbns_miR-155–let-7a_summed_8mer_mismatch_kds.txt</v>
      </c>
      <c r="W53" t="str">
        <f t="shared" si="12"/>
        <v>agorbns_miR-155–let-7a_pairing_and_offset_model_coefficients.txt</v>
      </c>
      <c r="X53" t="str">
        <f t="shared" si="13"/>
        <v>agorbns_miR-155–let-7a_pairing_offset_and_mismatch_model_coefficients.txt</v>
      </c>
      <c r="Y53" t="s">
        <v>184</v>
      </c>
      <c r="Z53" t="s">
        <v>184</v>
      </c>
      <c r="AA53" t="s">
        <v>184</v>
      </c>
      <c r="AB53" t="s">
        <v>184</v>
      </c>
      <c r="AC53" t="s">
        <v>184</v>
      </c>
      <c r="AD53" t="s">
        <v>184</v>
      </c>
      <c r="AE53" t="str">
        <f t="shared" si="6"/>
        <v>agorbns_miR-155–let-7a_purification1_12.65percent.txt.gz</v>
      </c>
      <c r="AF53">
        <f>FIND("#", SUBSTITUTE(C53,"/","#",5)) + 1</f>
        <v>36</v>
      </c>
      <c r="AG53">
        <f>FIND("#", SUBSTITUTE(C53,"/","#",6)) - 1</f>
        <v>49</v>
      </c>
      <c r="AH53">
        <f>FIND("#", SUBSTITUTE(C53,"/","#",7)) - 1</f>
        <v>60</v>
      </c>
      <c r="AI53">
        <f>FIND("#", SUBSTITUTE(C53,"/","#",8)) + 1</f>
        <v>68</v>
      </c>
      <c r="AJ53">
        <f>LEN(C53)</f>
        <v>75</v>
      </c>
      <c r="AK53" t="b">
        <f>EXACT(B53,C53)</f>
        <v>1</v>
      </c>
    </row>
    <row r="54" spans="1:37" x14ac:dyDescent="0.2">
      <c r="A54" t="s">
        <v>104</v>
      </c>
      <c r="B54" t="s">
        <v>105</v>
      </c>
      <c r="C54" t="s">
        <v>105</v>
      </c>
      <c r="D54" t="str">
        <f>MID(C54,AF54, AG54-AF54+1)</f>
        <v>miR-155_let-7a</v>
      </c>
      <c r="E54" t="str">
        <f>MID(C54,AI54, AJ54 - AI54 + - 3)</f>
        <v>4</v>
      </c>
      <c r="F54" t="str">
        <f>MID(C54,AG54 + 2, AH54-AG54-1)</f>
        <v>equil_c_nb</v>
      </c>
      <c r="G54" t="str">
        <f t="shared" si="7"/>
        <v>4percent</v>
      </c>
      <c r="H54" t="s">
        <v>120</v>
      </c>
      <c r="I54" t="s">
        <v>175</v>
      </c>
      <c r="J54" t="str">
        <f>SUBSTITUTE(_xlfn.CONCAT(M54, "_purification", N54, "_", O54, "_rep", P54), "_repNA", "")</f>
        <v>miR-155–let-7a_purification1_4percent</v>
      </c>
      <c r="K54" t="s">
        <v>186</v>
      </c>
      <c r="L54" t="s">
        <v>184</v>
      </c>
      <c r="M54" t="str">
        <f t="shared" si="16"/>
        <v>miR-155–let-7a</v>
      </c>
      <c r="N54" t="str">
        <f>SUBSTITUTE(H54, "purification", "")</f>
        <v>1</v>
      </c>
      <c r="O54" t="str">
        <f>G54</f>
        <v>4percent</v>
      </c>
      <c r="P54" t="s">
        <v>184</v>
      </c>
      <c r="Q54" t="s">
        <v>189</v>
      </c>
      <c r="S54" t="str">
        <f t="shared" si="8"/>
        <v>agorbns_miR-155–let-7a_sitecounts.txt</v>
      </c>
      <c r="T54" t="str">
        <f t="shared" si="9"/>
        <v>agorbns_miR-155–let-7a_summed_8mer_mismatch_sitecounts.txt</v>
      </c>
      <c r="U54" t="str">
        <f t="shared" si="10"/>
        <v>agorbns_miR-155–let-7a_kds.txt</v>
      </c>
      <c r="V54" t="str">
        <f t="shared" si="11"/>
        <v>agorbns_miR-155–let-7a_summed_8mer_mismatch_kds.txt</v>
      </c>
      <c r="W54" t="str">
        <f t="shared" si="12"/>
        <v>agorbns_miR-155–let-7a_pairing_and_offset_model_coefficients.txt</v>
      </c>
      <c r="X54" t="str">
        <f t="shared" si="13"/>
        <v>agorbns_miR-155–let-7a_pairing_offset_and_mismatch_model_coefficients.txt</v>
      </c>
      <c r="Y54" t="s">
        <v>184</v>
      </c>
      <c r="Z54" t="s">
        <v>184</v>
      </c>
      <c r="AA54" t="s">
        <v>184</v>
      </c>
      <c r="AB54" t="s">
        <v>184</v>
      </c>
      <c r="AC54" t="s">
        <v>184</v>
      </c>
      <c r="AD54" t="s">
        <v>184</v>
      </c>
      <c r="AE54" t="str">
        <f t="shared" si="6"/>
        <v>agorbns_miR-155–let-7a_purification1_4percent.txt.gz</v>
      </c>
      <c r="AF54">
        <f>FIND("#", SUBSTITUTE(C54,"/","#",5)) + 1</f>
        <v>36</v>
      </c>
      <c r="AG54">
        <f>FIND("#", SUBSTITUTE(C54,"/","#",6)) - 1</f>
        <v>49</v>
      </c>
      <c r="AH54">
        <f>FIND("#", SUBSTITUTE(C54,"/","#",7)) - 1</f>
        <v>60</v>
      </c>
      <c r="AI54">
        <f>FIND("#", SUBSTITUTE(C54,"/","#",8)) + 1</f>
        <v>68</v>
      </c>
      <c r="AJ54">
        <f>LEN(C54)</f>
        <v>72</v>
      </c>
      <c r="AK54" t="b">
        <f>EXACT(B54,C54)</f>
        <v>1</v>
      </c>
    </row>
    <row r="55" spans="1:37" x14ac:dyDescent="0.2">
      <c r="A55" t="s">
        <v>106</v>
      </c>
      <c r="B55" t="s">
        <v>107</v>
      </c>
      <c r="C55" t="s">
        <v>107</v>
      </c>
      <c r="D55" t="str">
        <f>MID(C55,AF55, AG55-AF55+1)</f>
        <v>miR-155_let-7a</v>
      </c>
      <c r="E55" t="str">
        <f>MID(C55,AI55, AJ55 - AI55 + - 3)</f>
        <v>1.26</v>
      </c>
      <c r="F55" t="str">
        <f>MID(C55,AG55 + 2, AH55-AG55-1)</f>
        <v>equil_c_nb</v>
      </c>
      <c r="G55" t="str">
        <f t="shared" si="7"/>
        <v>1.265percent</v>
      </c>
      <c r="H55" t="s">
        <v>120</v>
      </c>
      <c r="I55" t="s">
        <v>176</v>
      </c>
      <c r="J55" t="str">
        <f>SUBSTITUTE(_xlfn.CONCAT(M55, "_purification", N55, "_", O55, "_rep", P55), "_repNA", "")</f>
        <v>miR-155–let-7a_purification1_1.265percent</v>
      </c>
      <c r="K55" t="s">
        <v>186</v>
      </c>
      <c r="L55" t="s">
        <v>184</v>
      </c>
      <c r="M55" t="str">
        <f t="shared" si="16"/>
        <v>miR-155–let-7a</v>
      </c>
      <c r="N55" t="str">
        <f>SUBSTITUTE(H55, "purification", "")</f>
        <v>1</v>
      </c>
      <c r="O55" t="str">
        <f>G55</f>
        <v>1.265percent</v>
      </c>
      <c r="P55" t="s">
        <v>184</v>
      </c>
      <c r="Q55" t="s">
        <v>189</v>
      </c>
      <c r="S55" t="str">
        <f t="shared" si="8"/>
        <v>agorbns_miR-155–let-7a_sitecounts.txt</v>
      </c>
      <c r="T55" t="str">
        <f t="shared" si="9"/>
        <v>agorbns_miR-155–let-7a_summed_8mer_mismatch_sitecounts.txt</v>
      </c>
      <c r="U55" t="str">
        <f t="shared" si="10"/>
        <v>agorbns_miR-155–let-7a_kds.txt</v>
      </c>
      <c r="V55" t="str">
        <f t="shared" si="11"/>
        <v>agorbns_miR-155–let-7a_summed_8mer_mismatch_kds.txt</v>
      </c>
      <c r="W55" t="str">
        <f t="shared" si="12"/>
        <v>agorbns_miR-155–let-7a_pairing_and_offset_model_coefficients.txt</v>
      </c>
      <c r="X55" t="str">
        <f t="shared" si="13"/>
        <v>agorbns_miR-155–let-7a_pairing_offset_and_mismatch_model_coefficients.txt</v>
      </c>
      <c r="Y55" t="s">
        <v>184</v>
      </c>
      <c r="Z55" t="s">
        <v>184</v>
      </c>
      <c r="AA55" t="s">
        <v>184</v>
      </c>
      <c r="AB55" t="s">
        <v>184</v>
      </c>
      <c r="AC55" t="s">
        <v>184</v>
      </c>
      <c r="AD55" t="s">
        <v>184</v>
      </c>
      <c r="AE55" t="str">
        <f t="shared" si="6"/>
        <v>agorbns_miR-155–let-7a_purification1_1.265percent.txt.gz</v>
      </c>
      <c r="AF55">
        <f>FIND("#", SUBSTITUTE(C55,"/","#",5)) + 1</f>
        <v>36</v>
      </c>
      <c r="AG55">
        <f>FIND("#", SUBSTITUTE(C55,"/","#",6)) - 1</f>
        <v>49</v>
      </c>
      <c r="AH55">
        <f>FIND("#", SUBSTITUTE(C55,"/","#",7)) - 1</f>
        <v>60</v>
      </c>
      <c r="AI55">
        <f>FIND("#", SUBSTITUTE(C55,"/","#",8)) + 1</f>
        <v>68</v>
      </c>
      <c r="AJ55">
        <f>LEN(C55)</f>
        <v>75</v>
      </c>
      <c r="AK55" t="b">
        <f>EXACT(B55,C55)</f>
        <v>1</v>
      </c>
    </row>
    <row r="56" spans="1:37" x14ac:dyDescent="0.2">
      <c r="A56" t="s">
        <v>108</v>
      </c>
      <c r="B56" t="s">
        <v>109</v>
      </c>
      <c r="C56" t="s">
        <v>109</v>
      </c>
      <c r="D56" t="str">
        <f>MID(C56,AF56, AG56-AF56+1)</f>
        <v>miR-155_let-7a</v>
      </c>
      <c r="E56" t="str">
        <f>MID(C56,AI56, AJ56 - AI56 + - 3)</f>
        <v>0.4</v>
      </c>
      <c r="F56" t="str">
        <f>MID(C56,AG56 + 2, AH56-AG56-1)</f>
        <v>equil_c_nb</v>
      </c>
      <c r="G56" t="str">
        <f t="shared" si="7"/>
        <v>0.4percent</v>
      </c>
      <c r="H56" t="s">
        <v>120</v>
      </c>
      <c r="I56" t="s">
        <v>177</v>
      </c>
      <c r="J56" t="str">
        <f>SUBSTITUTE(_xlfn.CONCAT(M56, "_purification", N56, "_", O56, "_rep", P56), "_repNA", "")</f>
        <v>miR-155–let-7a_purification1_0.4percent</v>
      </c>
      <c r="K56" t="s">
        <v>186</v>
      </c>
      <c r="L56" t="s">
        <v>184</v>
      </c>
      <c r="M56" t="str">
        <f t="shared" si="16"/>
        <v>miR-155–let-7a</v>
      </c>
      <c r="N56" t="str">
        <f>SUBSTITUTE(H56, "purification", "")</f>
        <v>1</v>
      </c>
      <c r="O56" t="str">
        <f>G56</f>
        <v>0.4percent</v>
      </c>
      <c r="P56" t="s">
        <v>184</v>
      </c>
      <c r="Q56" t="s">
        <v>189</v>
      </c>
      <c r="S56" t="str">
        <f t="shared" si="8"/>
        <v>agorbns_miR-155–let-7a_sitecounts.txt</v>
      </c>
      <c r="T56" t="str">
        <f t="shared" si="9"/>
        <v>agorbns_miR-155–let-7a_summed_8mer_mismatch_sitecounts.txt</v>
      </c>
      <c r="U56" t="str">
        <f t="shared" si="10"/>
        <v>agorbns_miR-155–let-7a_kds.txt</v>
      </c>
      <c r="V56" t="str">
        <f t="shared" si="11"/>
        <v>agorbns_miR-155–let-7a_summed_8mer_mismatch_kds.txt</v>
      </c>
      <c r="W56" t="str">
        <f t="shared" si="12"/>
        <v>agorbns_miR-155–let-7a_pairing_and_offset_model_coefficients.txt</v>
      </c>
      <c r="X56" t="str">
        <f t="shared" si="13"/>
        <v>agorbns_miR-155–let-7a_pairing_offset_and_mismatch_model_coefficients.txt</v>
      </c>
      <c r="Y56" t="s">
        <v>184</v>
      </c>
      <c r="Z56" t="s">
        <v>184</v>
      </c>
      <c r="AA56" t="s">
        <v>184</v>
      </c>
      <c r="AB56" t="s">
        <v>184</v>
      </c>
      <c r="AC56" t="s">
        <v>184</v>
      </c>
      <c r="AD56" t="s">
        <v>184</v>
      </c>
      <c r="AE56" t="str">
        <f t="shared" si="6"/>
        <v>agorbns_miR-155–let-7a_purification1_0.4percent.txt.gz</v>
      </c>
      <c r="AF56">
        <f>FIND("#", SUBSTITUTE(C56,"/","#",5)) + 1</f>
        <v>36</v>
      </c>
      <c r="AG56">
        <f>FIND("#", SUBSTITUTE(C56,"/","#",6)) - 1</f>
        <v>49</v>
      </c>
      <c r="AH56">
        <f>FIND("#", SUBSTITUTE(C56,"/","#",7)) - 1</f>
        <v>60</v>
      </c>
      <c r="AI56">
        <f>FIND("#", SUBSTITUTE(C56,"/","#",8)) + 1</f>
        <v>68</v>
      </c>
      <c r="AJ56">
        <f>LEN(C56)</f>
        <v>74</v>
      </c>
      <c r="AK56" t="b">
        <f>EXACT(B56,C56)</f>
        <v>1</v>
      </c>
    </row>
    <row r="57" spans="1:37" x14ac:dyDescent="0.2">
      <c r="A57" t="s">
        <v>110</v>
      </c>
      <c r="B57" t="s">
        <v>111</v>
      </c>
      <c r="C57" t="s">
        <v>111</v>
      </c>
      <c r="D57" t="str">
        <f>MID(C57,AF57, AG57-AF57+1)</f>
        <v>miR-155_let-7a</v>
      </c>
      <c r="E57" t="str">
        <f>MID(C57,AI57, AJ57 - AI57 + - 3)</f>
        <v>0</v>
      </c>
      <c r="F57" t="str">
        <f>MID(C57,AG57 + 2, AH57-AG57-1)</f>
        <v>equil_c_nb</v>
      </c>
      <c r="G57" t="str">
        <f t="shared" si="7"/>
        <v>0percent</v>
      </c>
      <c r="H57" t="s">
        <v>120</v>
      </c>
      <c r="I57" t="s">
        <v>178</v>
      </c>
      <c r="J57" t="str">
        <f>SUBSTITUTE(_xlfn.CONCAT(M57, "_purification", N57, "_", O57, "_rep", P57), "_repNA", "")</f>
        <v>miR-155–let-7a_purification1_0percent</v>
      </c>
      <c r="K57" t="s">
        <v>186</v>
      </c>
      <c r="L57" t="s">
        <v>184</v>
      </c>
      <c r="M57" t="str">
        <f t="shared" si="16"/>
        <v>miR-155–let-7a</v>
      </c>
      <c r="N57" t="str">
        <f>SUBSTITUTE(H57, "purification", "")</f>
        <v>1</v>
      </c>
      <c r="O57" t="str">
        <f>G57</f>
        <v>0percent</v>
      </c>
      <c r="P57" t="s">
        <v>184</v>
      </c>
      <c r="Q57" t="s">
        <v>189</v>
      </c>
      <c r="S57" t="str">
        <f t="shared" si="8"/>
        <v>agorbns_miR-155–let-7a_sitecounts.txt</v>
      </c>
      <c r="T57" t="str">
        <f t="shared" si="9"/>
        <v>agorbns_miR-155–let-7a_summed_8mer_mismatch_sitecounts.txt</v>
      </c>
      <c r="U57" t="str">
        <f t="shared" si="10"/>
        <v>agorbns_miR-155–let-7a_kds.txt</v>
      </c>
      <c r="V57" t="str">
        <f t="shared" si="11"/>
        <v>agorbns_miR-155–let-7a_summed_8mer_mismatch_kds.txt</v>
      </c>
      <c r="W57" t="str">
        <f t="shared" si="12"/>
        <v>agorbns_miR-155–let-7a_pairing_and_offset_model_coefficients.txt</v>
      </c>
      <c r="X57" t="str">
        <f t="shared" si="13"/>
        <v>agorbns_miR-155–let-7a_pairing_offset_and_mismatch_model_coefficients.txt</v>
      </c>
      <c r="Y57" t="s">
        <v>184</v>
      </c>
      <c r="Z57" t="s">
        <v>184</v>
      </c>
      <c r="AA57" t="s">
        <v>184</v>
      </c>
      <c r="AB57" t="s">
        <v>184</v>
      </c>
      <c r="AC57" t="s">
        <v>184</v>
      </c>
      <c r="AD57" t="s">
        <v>184</v>
      </c>
      <c r="AE57" t="str">
        <f t="shared" si="6"/>
        <v>agorbns_miR-155–let-7a_purification1_0percent.txt.gz</v>
      </c>
      <c r="AF57">
        <f>FIND("#", SUBSTITUTE(C57,"/","#",5)) + 1</f>
        <v>36</v>
      </c>
      <c r="AG57">
        <f>FIND("#", SUBSTITUTE(C57,"/","#",6)) - 1</f>
        <v>49</v>
      </c>
      <c r="AH57">
        <f>FIND("#", SUBSTITUTE(C57,"/","#",7)) - 1</f>
        <v>60</v>
      </c>
      <c r="AI57">
        <f>FIND("#", SUBSTITUTE(C57,"/","#",8)) + 1</f>
        <v>68</v>
      </c>
      <c r="AJ57">
        <f>LEN(C57)</f>
        <v>72</v>
      </c>
      <c r="AK57" t="b">
        <f>EXACT(B57,C57)</f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E. McGeary</dc:creator>
  <cp:lastModifiedBy>Sean E. McGeary</cp:lastModifiedBy>
  <dcterms:created xsi:type="dcterms:W3CDTF">2021-05-02T16:51:35Z</dcterms:created>
  <dcterms:modified xsi:type="dcterms:W3CDTF">2021-05-02T20:36:35Z</dcterms:modified>
</cp:coreProperties>
</file>