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elm\Exporter\Exporter\data\"/>
    </mc:Choice>
  </mc:AlternateContent>
  <bookViews>
    <workbookView xWindow="0" yWindow="0" windowWidth="38400" windowHeight="17235"/>
  </bookViews>
  <sheets>
    <sheet name="trump-conflicts" sheetId="1" r:id="rId1"/>
  </sheets>
  <calcPr calcId="152511"/>
</workbook>
</file>

<file path=xl/calcChain.xml><?xml version="1.0" encoding="utf-8"?>
<calcChain xmlns="http://schemas.openxmlformats.org/spreadsheetml/2006/main">
  <c r="F672" i="1" l="1"/>
  <c r="D672" i="1"/>
  <c r="D671" i="1"/>
  <c r="D670" i="1"/>
  <c r="F669" i="1"/>
  <c r="D669" i="1"/>
  <c r="D668" i="1"/>
  <c r="D667" i="1"/>
  <c r="D666" i="1"/>
  <c r="D665" i="1"/>
  <c r="H664" i="1"/>
  <c r="F664" i="1"/>
  <c r="D664" i="1"/>
  <c r="D663" i="1"/>
  <c r="D662" i="1"/>
  <c r="D661" i="1"/>
  <c r="D660" i="1"/>
  <c r="D659" i="1"/>
  <c r="D658" i="1"/>
  <c r="H657" i="1"/>
  <c r="F657" i="1"/>
  <c r="D657" i="1"/>
  <c r="F656" i="1"/>
  <c r="D656" i="1"/>
  <c r="D655" i="1"/>
  <c r="F654" i="1"/>
  <c r="D654" i="1"/>
  <c r="D653" i="1"/>
  <c r="D652" i="1"/>
  <c r="D651" i="1"/>
  <c r="D650" i="1"/>
  <c r="D649" i="1"/>
  <c r="H648" i="1"/>
  <c r="F648" i="1"/>
  <c r="D648" i="1"/>
  <c r="D647" i="1"/>
  <c r="F646" i="1"/>
  <c r="D646" i="1"/>
  <c r="D645" i="1"/>
  <c r="D644" i="1"/>
  <c r="F643" i="1"/>
  <c r="D643" i="1"/>
  <c r="F642" i="1"/>
  <c r="D642" i="1"/>
  <c r="D641" i="1"/>
  <c r="H640" i="1"/>
  <c r="F640" i="1"/>
  <c r="D640" i="1"/>
  <c r="D639" i="1"/>
  <c r="F638" i="1"/>
  <c r="D638" i="1"/>
  <c r="D637" i="1"/>
  <c r="D636" i="1"/>
  <c r="D635" i="1"/>
  <c r="D634" i="1"/>
  <c r="D633" i="1"/>
  <c r="F632" i="1"/>
  <c r="D632" i="1"/>
  <c r="H631" i="1"/>
  <c r="F631" i="1"/>
  <c r="D631" i="1"/>
  <c r="D630" i="1"/>
  <c r="D629" i="1"/>
  <c r="D628" i="1"/>
  <c r="D627" i="1"/>
  <c r="D626" i="1"/>
  <c r="H625" i="1"/>
  <c r="F625" i="1"/>
  <c r="D625" i="1"/>
  <c r="D624" i="1"/>
  <c r="F623" i="1"/>
  <c r="D623" i="1"/>
  <c r="D622" i="1"/>
  <c r="F621" i="1"/>
  <c r="D621" i="1"/>
  <c r="D620" i="1"/>
  <c r="D619" i="1"/>
  <c r="D618" i="1"/>
  <c r="D617" i="1"/>
  <c r="D616" i="1"/>
  <c r="D615" i="1"/>
  <c r="D614" i="1"/>
  <c r="D613" i="1"/>
  <c r="D612" i="1"/>
  <c r="D611" i="1"/>
  <c r="D610" i="1"/>
  <c r="H609" i="1"/>
  <c r="F609" i="1"/>
  <c r="D609" i="1"/>
  <c r="F608" i="1"/>
  <c r="D608" i="1"/>
  <c r="D607" i="1"/>
  <c r="D606" i="1"/>
  <c r="D605" i="1"/>
  <c r="F604" i="1"/>
  <c r="D604" i="1"/>
  <c r="H603" i="1"/>
  <c r="F603" i="1"/>
  <c r="D603" i="1"/>
  <c r="D602" i="1"/>
  <c r="F601" i="1"/>
  <c r="D600" i="1"/>
  <c r="D599" i="1"/>
  <c r="D598" i="1"/>
  <c r="D597" i="1"/>
  <c r="H596" i="1"/>
  <c r="F596" i="1"/>
  <c r="D596" i="1"/>
  <c r="D595" i="1"/>
  <c r="H594" i="1"/>
  <c r="F594"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H558" i="1"/>
  <c r="F558" i="1"/>
  <c r="D558" i="1"/>
  <c r="D557" i="1"/>
  <c r="D556" i="1"/>
  <c r="D555" i="1"/>
  <c r="D554" i="1"/>
  <c r="D553" i="1"/>
  <c r="H552" i="1"/>
  <c r="F552" i="1"/>
  <c r="D552" i="1"/>
  <c r="D551" i="1"/>
  <c r="D550" i="1"/>
  <c r="D549" i="1"/>
  <c r="D548" i="1"/>
  <c r="D547" i="1"/>
  <c r="D546" i="1"/>
  <c r="D545" i="1"/>
  <c r="D544" i="1"/>
  <c r="D543" i="1"/>
  <c r="D542" i="1"/>
  <c r="D541" i="1"/>
  <c r="H540" i="1"/>
  <c r="F540" i="1"/>
  <c r="D540" i="1"/>
  <c r="D539" i="1"/>
  <c r="D538" i="1"/>
  <c r="D537" i="1"/>
  <c r="D536" i="1"/>
  <c r="D535" i="1"/>
  <c r="D534" i="1"/>
  <c r="D533" i="1"/>
  <c r="D532" i="1"/>
  <c r="D531" i="1"/>
  <c r="D530" i="1"/>
  <c r="H529" i="1"/>
  <c r="F529" i="1"/>
  <c r="D529" i="1"/>
  <c r="D528" i="1"/>
  <c r="D527" i="1"/>
  <c r="D526" i="1"/>
  <c r="D525" i="1"/>
  <c r="D524" i="1"/>
  <c r="H523" i="1"/>
  <c r="F523" i="1"/>
  <c r="D523" i="1"/>
  <c r="D522" i="1"/>
  <c r="H521" i="1"/>
  <c r="F521" i="1"/>
  <c r="D521" i="1"/>
  <c r="F520" i="1"/>
  <c r="D520" i="1"/>
  <c r="D519" i="1"/>
  <c r="D518" i="1"/>
  <c r="F517" i="1"/>
  <c r="D517" i="1"/>
  <c r="D516" i="1"/>
  <c r="D515" i="1"/>
  <c r="D514" i="1"/>
  <c r="D513" i="1"/>
  <c r="D512" i="1"/>
  <c r="D511" i="1"/>
  <c r="D510" i="1"/>
  <c r="H509" i="1"/>
  <c r="F509" i="1"/>
  <c r="D509" i="1"/>
  <c r="D508" i="1"/>
  <c r="F507" i="1"/>
  <c r="D507" i="1"/>
  <c r="H506" i="1"/>
  <c r="F506" i="1"/>
  <c r="D506" i="1"/>
  <c r="D505" i="1"/>
  <c r="D504" i="1"/>
  <c r="D503" i="1"/>
  <c r="D502" i="1"/>
  <c r="D501" i="1"/>
  <c r="D500" i="1"/>
  <c r="D499" i="1"/>
  <c r="D498" i="1"/>
  <c r="D497" i="1"/>
  <c r="D496" i="1"/>
  <c r="D495" i="1"/>
  <c r="D494" i="1"/>
  <c r="D493" i="1"/>
  <c r="D492" i="1"/>
  <c r="D491" i="1"/>
  <c r="D490" i="1"/>
  <c r="D489" i="1"/>
  <c r="D488" i="1"/>
  <c r="D487" i="1"/>
  <c r="F486" i="1"/>
  <c r="D486" i="1"/>
  <c r="F485" i="1"/>
  <c r="D485" i="1"/>
  <c r="D484" i="1"/>
  <c r="D483" i="1"/>
  <c r="D482" i="1"/>
  <c r="D481" i="1"/>
  <c r="D480" i="1"/>
  <c r="D479" i="1"/>
  <c r="D478" i="1"/>
  <c r="D477" i="1"/>
  <c r="D476" i="1"/>
  <c r="D475" i="1"/>
  <c r="D474" i="1"/>
  <c r="D473" i="1"/>
  <c r="D472" i="1"/>
  <c r="D471" i="1"/>
  <c r="D470" i="1"/>
  <c r="D469" i="1"/>
  <c r="D468" i="1"/>
  <c r="D467" i="1"/>
  <c r="D466" i="1"/>
  <c r="D465" i="1"/>
  <c r="D464" i="1"/>
  <c r="F463" i="1"/>
  <c r="D463" i="1"/>
  <c r="F462" i="1"/>
  <c r="D462" i="1"/>
  <c r="D461" i="1"/>
  <c r="D460" i="1"/>
  <c r="D459" i="1"/>
  <c r="D458" i="1"/>
  <c r="D457" i="1"/>
  <c r="D456" i="1"/>
  <c r="D455" i="1"/>
  <c r="D454" i="1"/>
  <c r="D453" i="1"/>
  <c r="D452" i="1"/>
  <c r="D451" i="1"/>
  <c r="D450" i="1"/>
  <c r="D449" i="1"/>
  <c r="D448" i="1"/>
  <c r="D447" i="1"/>
  <c r="D446" i="1"/>
  <c r="D445" i="1"/>
  <c r="D444" i="1"/>
  <c r="D443" i="1"/>
  <c r="D442" i="1"/>
  <c r="D441" i="1"/>
  <c r="H440" i="1"/>
  <c r="F440" i="1"/>
  <c r="D440" i="1"/>
  <c r="H439" i="1"/>
  <c r="F439" i="1"/>
  <c r="D439" i="1"/>
  <c r="D438" i="1"/>
  <c r="D437" i="1"/>
  <c r="D436" i="1"/>
  <c r="D435" i="1"/>
  <c r="D434" i="1"/>
  <c r="D433" i="1"/>
  <c r="D432" i="1"/>
  <c r="D431" i="1"/>
  <c r="D430" i="1"/>
  <c r="D429" i="1"/>
  <c r="D428" i="1"/>
  <c r="D427" i="1"/>
  <c r="F426" i="1"/>
  <c r="D426" i="1"/>
  <c r="F425" i="1"/>
  <c r="D425" i="1"/>
  <c r="F424" i="1"/>
  <c r="D424" i="1"/>
  <c r="F423" i="1"/>
  <c r="D423" i="1"/>
  <c r="D422" i="1"/>
  <c r="F421" i="1"/>
  <c r="D421" i="1"/>
  <c r="F420" i="1"/>
  <c r="D420" i="1"/>
  <c r="D419" i="1"/>
  <c r="D418" i="1"/>
  <c r="D417" i="1"/>
  <c r="D416" i="1"/>
  <c r="D415" i="1"/>
  <c r="D414" i="1"/>
  <c r="H413" i="1"/>
  <c r="F413" i="1"/>
  <c r="D413" i="1"/>
  <c r="D412" i="1"/>
  <c r="D411" i="1"/>
  <c r="D410" i="1"/>
  <c r="D409" i="1"/>
  <c r="D408" i="1"/>
  <c r="D407" i="1"/>
  <c r="D406" i="1"/>
  <c r="D405" i="1"/>
  <c r="D404" i="1"/>
  <c r="D403" i="1"/>
  <c r="H402" i="1"/>
  <c r="F402" i="1"/>
  <c r="D402" i="1"/>
  <c r="F401" i="1"/>
  <c r="D401" i="1"/>
  <c r="F400" i="1"/>
  <c r="D400" i="1"/>
  <c r="D399" i="1"/>
  <c r="H398" i="1"/>
  <c r="F398" i="1"/>
  <c r="D398" i="1"/>
  <c r="H397" i="1"/>
  <c r="F397" i="1"/>
  <c r="D397" i="1"/>
  <c r="D396" i="1"/>
  <c r="H395" i="1"/>
  <c r="F395" i="1"/>
  <c r="D395" i="1"/>
  <c r="D394" i="1"/>
  <c r="H393" i="1"/>
  <c r="F393" i="1"/>
  <c r="D393" i="1"/>
  <c r="D392" i="1"/>
  <c r="D391" i="1"/>
  <c r="D390" i="1"/>
  <c r="D389" i="1"/>
  <c r="D388" i="1"/>
  <c r="D387" i="1"/>
  <c r="D386" i="1"/>
  <c r="H385" i="1"/>
  <c r="F385"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F325"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H295" i="1"/>
  <c r="F295" i="1"/>
  <c r="D295" i="1"/>
  <c r="D294" i="1"/>
  <c r="D293" i="1"/>
  <c r="D292" i="1"/>
  <c r="D291" i="1"/>
  <c r="F290" i="1"/>
  <c r="D290" i="1"/>
  <c r="D289" i="1"/>
  <c r="F288" i="1"/>
  <c r="D288" i="1"/>
  <c r="D287" i="1"/>
  <c r="D286" i="1"/>
  <c r="D285" i="1"/>
  <c r="D284" i="1"/>
  <c r="F283"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F255" i="1"/>
  <c r="D255" i="1"/>
  <c r="F254" i="1"/>
  <c r="D254" i="1"/>
  <c r="D253" i="1"/>
  <c r="D252" i="1"/>
  <c r="F251" i="1"/>
  <c r="D251" i="1"/>
  <c r="F250" i="1"/>
  <c r="D250" i="1"/>
  <c r="D249" i="1"/>
  <c r="D248" i="1"/>
  <c r="F247" i="1"/>
  <c r="D247" i="1"/>
  <c r="D246" i="1"/>
  <c r="D245" i="1"/>
  <c r="H244" i="1"/>
  <c r="F244" i="1"/>
  <c r="D244" i="1"/>
  <c r="D243" i="1"/>
  <c r="D242" i="1"/>
  <c r="D241" i="1"/>
  <c r="D240" i="1"/>
  <c r="D239" i="1"/>
  <c r="D238" i="1"/>
  <c r="D237" i="1"/>
  <c r="D236" i="1"/>
  <c r="D235" i="1"/>
  <c r="F234" i="1"/>
  <c r="D234" i="1"/>
  <c r="D233" i="1"/>
  <c r="D232" i="1"/>
  <c r="D231" i="1"/>
  <c r="H230" i="1"/>
  <c r="F230" i="1"/>
  <c r="D230" i="1"/>
  <c r="H229" i="1"/>
  <c r="F229" i="1"/>
  <c r="D229" i="1"/>
  <c r="D228" i="1"/>
  <c r="H227" i="1"/>
  <c r="F227" i="1"/>
  <c r="D227" i="1"/>
  <c r="D226" i="1"/>
  <c r="D225" i="1"/>
  <c r="D224" i="1"/>
  <c r="H223" i="1"/>
  <c r="F223"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H197" i="1"/>
  <c r="F197" i="1"/>
  <c r="D197" i="1"/>
  <c r="H196" i="1"/>
  <c r="F196" i="1"/>
  <c r="D196" i="1"/>
  <c r="F195" i="1"/>
  <c r="D195" i="1"/>
  <c r="D194" i="1"/>
  <c r="D193" i="1"/>
  <c r="D192" i="1"/>
  <c r="D191" i="1"/>
  <c r="D190" i="1"/>
  <c r="D189" i="1"/>
  <c r="D188" i="1"/>
  <c r="D187" i="1"/>
  <c r="D186" i="1"/>
  <c r="D185" i="1"/>
  <c r="D184" i="1"/>
  <c r="D183" i="1"/>
  <c r="D182" i="1"/>
  <c r="D181" i="1"/>
  <c r="D180" i="1"/>
  <c r="D179" i="1"/>
  <c r="D178" i="1"/>
  <c r="F177" i="1"/>
  <c r="D177" i="1"/>
  <c r="D176" i="1"/>
  <c r="D175" i="1"/>
  <c r="D174" i="1"/>
  <c r="D173" i="1"/>
  <c r="H172" i="1"/>
  <c r="F172" i="1"/>
  <c r="D172" i="1"/>
  <c r="H171" i="1"/>
  <c r="F171" i="1"/>
  <c r="D171" i="1"/>
  <c r="H170" i="1"/>
  <c r="F170" i="1"/>
  <c r="D170" i="1"/>
  <c r="D169" i="1"/>
  <c r="D168" i="1"/>
  <c r="D167" i="1"/>
  <c r="F166" i="1"/>
  <c r="D166" i="1"/>
  <c r="D165" i="1"/>
  <c r="D164" i="1"/>
  <c r="F163" i="1"/>
  <c r="D163" i="1"/>
  <c r="F162" i="1"/>
  <c r="D162" i="1"/>
  <c r="D161" i="1"/>
  <c r="H160" i="1"/>
  <c r="E160" i="1"/>
  <c r="D160" i="1"/>
  <c r="D159" i="1"/>
  <c r="D158" i="1"/>
  <c r="D157" i="1"/>
  <c r="D156" i="1"/>
  <c r="D155" i="1"/>
  <c r="F154"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F88" i="1"/>
  <c r="D88" i="1"/>
  <c r="F87" i="1"/>
  <c r="D87" i="1"/>
  <c r="D86" i="1"/>
  <c r="D85" i="1"/>
  <c r="D84" i="1"/>
  <c r="D83" i="1"/>
  <c r="D82" i="1"/>
  <c r="D81" i="1"/>
  <c r="D80" i="1"/>
  <c r="D79" i="1"/>
  <c r="D78" i="1"/>
  <c r="D77" i="1"/>
  <c r="F76" i="1"/>
  <c r="D76" i="1"/>
  <c r="F75"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H36" i="1"/>
  <c r="F36" i="1"/>
  <c r="D36" i="1"/>
  <c r="D35" i="1"/>
  <c r="D34" i="1"/>
  <c r="D33" i="1"/>
  <c r="D32" i="1"/>
  <c r="D31" i="1"/>
  <c r="D30" i="1"/>
  <c r="D29" i="1"/>
  <c r="D28" i="1"/>
  <c r="D27" i="1"/>
  <c r="D26" i="1"/>
  <c r="D25" i="1"/>
  <c r="H24" i="1"/>
  <c r="F24" i="1"/>
  <c r="D24" i="1"/>
  <c r="D23" i="1"/>
  <c r="H22" i="1"/>
  <c r="F22" i="1"/>
  <c r="D22" i="1"/>
  <c r="D21" i="1"/>
  <c r="D20" i="1"/>
  <c r="D19" i="1"/>
  <c r="F18" i="1"/>
  <c r="D18" i="1"/>
  <c r="F17" i="1"/>
  <c r="D17" i="1"/>
  <c r="F16" i="1"/>
  <c r="D16" i="1"/>
  <c r="D15" i="1"/>
  <c r="D14" i="1"/>
  <c r="D13" i="1"/>
  <c r="D12" i="1"/>
  <c r="D11" i="1"/>
  <c r="D10" i="1"/>
  <c r="D9" i="1"/>
  <c r="D8" i="1"/>
  <c r="D7" i="1"/>
  <c r="D6" i="1"/>
  <c r="H5" i="1"/>
  <c r="F5" i="1"/>
  <c r="D5" i="1"/>
  <c r="H4" i="1"/>
  <c r="F4" i="1"/>
  <c r="D4" i="1"/>
  <c r="D3" i="1"/>
  <c r="H2" i="1"/>
  <c r="F2" i="1"/>
  <c r="D2" i="1"/>
</calcChain>
</file>

<file path=xl/sharedStrings.xml><?xml version="1.0" encoding="utf-8"?>
<sst xmlns="http://schemas.openxmlformats.org/spreadsheetml/2006/main" count="2680" uniqueCount="1335">
  <si>
    <t>Description</t>
  </si>
  <si>
    <t>Family Member</t>
  </si>
  <si>
    <t>Conflicting Entity</t>
  </si>
  <si>
    <t>Source1</t>
  </si>
  <si>
    <t>Date1</t>
  </si>
  <si>
    <t>Source2</t>
  </si>
  <si>
    <t>Date2</t>
  </si>
  <si>
    <t>Source3</t>
  </si>
  <si>
    <t>Date3</t>
  </si>
  <si>
    <t>Category</t>
  </si>
  <si>
    <t>Notes</t>
  </si>
  <si>
    <t>Date added/edited</t>
  </si>
  <si>
    <t>More than 150 financial institutions hold debts connected to the President-elect, according to a Wall Street Journal analysis. Trump's business interests hold debt upwards of $650 million, owed in part to Bank of China and Goldman Sachs.</t>
  </si>
  <si>
    <t>Donald Trump</t>
  </si>
  <si>
    <t>(various)</t>
  </si>
  <si>
    <t>active</t>
  </si>
  <si>
    <t>Huge perks for inauguration donors</t>
  </si>
  <si>
    <t xml:space="preserve">Pres. Trump retains an ownership interest in 1290 Avenue of the Americas, A Tenancy-In-Common. Any current or former positions with the company have not been reported in his financial disclosures. </t>
  </si>
  <si>
    <t>1290 Avenue of the Americas, A Tenancy-In-Common</t>
  </si>
  <si>
    <t xml:space="preserve">Pres. Trump resigned as president/director of 3126 Corporation; however, its ownership structure is unclear, as it has not been reported on his financial disclosures. </t>
  </si>
  <si>
    <t>3126 Corporation</t>
  </si>
  <si>
    <t>potential</t>
  </si>
  <si>
    <t xml:space="preserve">Pres. Trump resigned as president of 4 Shadow Tree Lane LLC, but retains an ownership interest. The company reportedly has no independent value or income, is not inactive nor dormant, and is not part of an entity structure or license deal. </t>
  </si>
  <si>
    <t>4 Shadow Tree Lane LLC</t>
  </si>
  <si>
    <t xml:space="preserve">Pres. Trump resigned as president/director/chairman of 4 Shadow Tree Lane Member Corp., but retains an ownership interest. The company reportedly has no independent value or income, and is part of other entity structures.  </t>
  </si>
  <si>
    <t>4 Shadow Tree Lane Member Corp</t>
  </si>
  <si>
    <t xml:space="preserve">Pres. Trump resigned as a member and president of 40 Wall Development Associates LLC, but retains an ownership interest. The company reportedly has no independent value or income, and is part of other entity structures.  </t>
  </si>
  <si>
    <t>40 Wall Development Associates LLC</t>
  </si>
  <si>
    <t>Pres. Trump resigned as president of 40 Wall Street Commercial LLC, but retains an ownership interest.</t>
  </si>
  <si>
    <t>40 Wall Street Commercial LLC</t>
  </si>
  <si>
    <t>Pres. Trump resigned his position from 40 Wall Street LLC, but retains an ownership interest.</t>
  </si>
  <si>
    <t>40 Wall Street LLC</t>
  </si>
  <si>
    <t xml:space="preserve">Pres. Trump resigned his position from 40 Wall Street Member Corp., but retains an ownership interest. The company reportedly has no independent value or income, and is part of other entity structures. </t>
  </si>
  <si>
    <t>40 Wall Street Member Corp</t>
  </si>
  <si>
    <t xml:space="preserve">Pres. Trump resigned his position from 401 Mezz Venture LLC, but retains an ownership interest. The company reportedly has no independent value or income, and is part of other entity structures.  </t>
  </si>
  <si>
    <t>401 Mezz Venture LLC</t>
  </si>
  <si>
    <t>Pres. Trump resigned his position from 401 North Wabash Venture LLC, but retains an ownership interest.</t>
  </si>
  <si>
    <t>401 North Wabash Venture LLC</t>
  </si>
  <si>
    <t xml:space="preserve">Pres. Trump retains an ownership interest in the now-dormant or inactive 4T Holdings One LLC. Any current or former positions he may have held with the company are not reported on his financial disclosures. </t>
  </si>
  <si>
    <t>4T Holdings One LLC</t>
  </si>
  <si>
    <t xml:space="preserve">Pres. Trump retains an ownership interest in the now-dormant or inactive 4T Holdings Two LLC. Any current or former positions he may have held with the company are not reported on his financial disclosures. </t>
  </si>
  <si>
    <t>4T Holdings Two LLC</t>
  </si>
  <si>
    <t>Former president/director of 55 Wall Development Corp. The company's current activity status and ownership structure are not clear.</t>
  </si>
  <si>
    <t>55 Wall Development Corp</t>
  </si>
  <si>
    <t xml:space="preserve">Pres. Trump announced the day before his inauguration that he had resigned from 721 33H Holdings LLC. However, his 2017 financial disclosure reveals that it remains an asset or source of income for his wife, Melania. (See listings for 721 33H Holdings LLC and 721 33H LLC.) Trump is not reporting that he personally holds an ownership stake. </t>
  </si>
  <si>
    <t xml:space="preserve">721 33H Holdings LLC </t>
  </si>
  <si>
    <t xml:space="preserve">Former member &amp; president of 767 Manager LLC (resigned 2014). The company's current activity status and ownership structure is not disclosed. (See also: Trump 767 Management LLC) </t>
  </si>
  <si>
    <t>767 Manager LLC</t>
  </si>
  <si>
    <t xml:space="preserve">Pres. Trump resigned his position from 809 North Canon LLC, but retains an ownership interest. The company reportedly has no independent value or income, and is part of other entity structures.  </t>
  </si>
  <si>
    <t>809 North Canon LLC</t>
  </si>
  <si>
    <t xml:space="preserve">Pres. Trump resigned his position from 809 North Canon Member Corporation, but retains an ownership interest. The company reportedly has no independent value or income, and is part of other entity structures.  </t>
  </si>
  <si>
    <t>809 North Canon Member Corporation</t>
  </si>
  <si>
    <t xml:space="preserve">Pres. Trump resigned his position from 81 Pine Note Holder Inc., which is reportedly dormant or inactive. However, he retains an ownership interest. </t>
  </si>
  <si>
    <t>81 Pine Note Holder Inc</t>
  </si>
  <si>
    <t xml:space="preserve">Pres. Trump retains an ownership interest in 845 UN Limited Partnership. Any current or former positions with the company have not been reported in his financial disclosures. </t>
  </si>
  <si>
    <t>845 UN Limited Partnership</t>
  </si>
  <si>
    <t xml:space="preserve">Pres. Trump resigned his position from Ace Entertainment Holdings Inc. (F/K/A Trump Casinos, F/K/A Inc. Trump Taj Mahal, Inc.), which is reportedly dormant or inactive. However, he retains an ownership interest. </t>
  </si>
  <si>
    <t>Ace Entertainment Holdings Inc. (F/K/A Trump Casinos, F/K/A Inc. Trump Taj Mahal, Inc.)</t>
  </si>
  <si>
    <t xml:space="preserve">Pres. Trump retains an ownership interest in the now-dormant or inactive All County Building Supply &amp; Maintenance Corp. Any current or former positions with the company have not been reported in his financial disclosures. </t>
  </si>
  <si>
    <t>All County Building Supply &amp; Maintenance Corp.</t>
  </si>
  <si>
    <t xml:space="preserve">Pres. Trump resigned his position from Aviation Payroll Company, in which he retains an ownership interest. The company reportedly has no independent value or income, and provides back office support functions to other entities. </t>
  </si>
  <si>
    <t>Aviation Payroll Company</t>
  </si>
  <si>
    <t xml:space="preserve">Pres. Trump resigned his position from B Plaza Realty Corp., which reportedly was dissolved on Nov. 10, 2016. </t>
  </si>
  <si>
    <t>B Plaza Realty Corp.</t>
  </si>
  <si>
    <t>resolved</t>
  </si>
  <si>
    <t>Bahrain to hold major event at Trump’s D.C. hotel</t>
  </si>
  <si>
    <t>Bahrain</t>
  </si>
  <si>
    <t>Part owner, with unnamed family members, of the dormant or inactive company Beach Haven Apartments #3 LLC.</t>
  </si>
  <si>
    <t>Beach Haven Apartments #3 LLC</t>
  </si>
  <si>
    <t>Part owner, with unnamed family members, of Beach Haven Apt#1. Inc. The company reportedly has no independent value or income, and is part of other entity structures.</t>
  </si>
  <si>
    <t>Beach Haven Apt#1. Inc.</t>
  </si>
  <si>
    <t>Part owner, with unnamed family members, of the now dormant or inactive company Beach Haven Shopping Center LLC.</t>
  </si>
  <si>
    <t>Beach Haven Shopping Center LLC</t>
  </si>
  <si>
    <t xml:space="preserve">Pres. Trump resigned as director and president/treasurer/secretary of Bedford Hills Corp., but he retains an ownership interest. </t>
  </si>
  <si>
    <t>Bedford Hills Corp</t>
  </si>
  <si>
    <t xml:space="preserve">Pres. Trump resigned as a member of the now dormant or inactive Briar Hall Operations LLC. He retains an ownership interest. </t>
  </si>
  <si>
    <t>Briar Hall Operations LLC</t>
  </si>
  <si>
    <t>Pres. Trump resigned as director and president/treasurer/secretary of Briarcliff Properties, Inc. The company reportedly has no independent value or income, and is part of other entity structures. Trump retains an ownership interest.</t>
  </si>
  <si>
    <t>Briarcliff Properties, Inc.</t>
  </si>
  <si>
    <t>Former president/member of the now-dormant or inactive C Development Ventures LLC, in which Pres. Trump retains an ownership interest.</t>
  </si>
  <si>
    <t>C Development Ventures LLC</t>
  </si>
  <si>
    <t>Former president/director/chairman of the now-dormant or nactive C Development Ventures Member Corp., in which Pres. Trump retains an ownership interest.</t>
  </si>
  <si>
    <t>C Development Ventures Member Corp.</t>
  </si>
  <si>
    <t xml:space="preserve">Pres. Trump retains an ownership interest in Caribusiness Investments, S.R.L. Any position with the company that he may hold or may have held in the past has not been disclosed. </t>
  </si>
  <si>
    <t>Caribusiness Investments, S.R.L.</t>
  </si>
  <si>
    <t xml:space="preserve">Former member of Caribusiness MRE LLC, in which Pres. Trump retains an ownership interest. The company reportedly has no independent value or income, and is part of other entity structures. </t>
  </si>
  <si>
    <t>Caribusiness MRE LLC</t>
  </si>
  <si>
    <t xml:space="preserve">Former member of the now dormant or inactive Chelsea Hall LLC. Pres. Trump retains an ownership interest. </t>
  </si>
  <si>
    <t>Chelsea Hall LLC</t>
  </si>
  <si>
    <t>Former member/president of Chicago Unit Acquisition LLC, in which Pres. Trump retains an owernship interest. The company reportedly has no independent value or income, is not inactive nor dormant, and is not part of an entity structure or license deal.</t>
  </si>
  <si>
    <t>Chicago Unit Acquisition LLC</t>
  </si>
  <si>
    <t xml:space="preserve">Former member/president of the now-dormant or inactive China Trademark LLC, in which Pres. Trump retains an owernship interest. The company reportedly has no independent value or income, and is part of other entity structures. </t>
  </si>
  <si>
    <t>China Trademark LLC</t>
  </si>
  <si>
    <t>Part-owner, with unnamed family members, of the now-dormant or inactive Clyde Hall, Inc. Any position with the company that he may hold or may have held in the past has not been disclosed.</t>
  </si>
  <si>
    <t>Clyde Hall, Inc.</t>
  </si>
  <si>
    <t xml:space="preserve">Former director/vice-president of the now-dormant or inactive Coronet Hall Inc. </t>
  </si>
  <si>
    <t xml:space="preserve">Coronet Hall Inc. </t>
  </si>
  <si>
    <t>Part-owner, with unnamed family members, of Country Apartments, LLC. Any position with the company that he may hold or may have held in the past has not been disclosed.</t>
  </si>
  <si>
    <t xml:space="preserve">Country Apartments, LLC </t>
  </si>
  <si>
    <t>Part-owner, with unnamed family members, of the now-dormant or inactive Country Investors LLC. Any position with the company that he may hold or may have held in the past has not been disclosed.</t>
  </si>
  <si>
    <t>Country Investors LLC</t>
  </si>
  <si>
    <t>Part-owner, with unnamed family members, of Country Properties, LLC. Any position with the company that he may hold or may have held in the past has not been disclosed.</t>
  </si>
  <si>
    <t>Country Properties, LLC</t>
  </si>
  <si>
    <t>Former member/presdient of D B Pace Acquisition Member Corp., in which Pres. Trump retains an ownership interest.</t>
  </si>
  <si>
    <t>D B Pace Acquisition Member Corp.</t>
  </si>
  <si>
    <t>Former member/presdient of D B Pace Acquisition, LLC, in which Pres. Trump retains an ownership interest.</t>
  </si>
  <si>
    <t>D B Pace Acquisition, LLC.</t>
  </si>
  <si>
    <t>Former president/secretary and director of Development Member Inc., in which Pres. Trump retains an ownership interest.</t>
  </si>
  <si>
    <t>Development Member Inc.</t>
  </si>
  <si>
    <t xml:space="preserve">Former president/director of the now-dormant or inactive DJ Aerospace (Bermuda) Limited, of which Trump has retained an ownership stake through The Donald J. Trump Revocable Trust. </t>
  </si>
  <si>
    <t>DJ Aerospace (Bermuda) Limited</t>
  </si>
  <si>
    <t>Former member/president of DJT Aerospace LLC, of which Trump retains an ownership stake through The Donald J. Trump Revocable Trust. According to a financial disclosure, the sole assets are aircraft.</t>
  </si>
  <si>
    <t>DJT Aerospace LLC</t>
  </si>
  <si>
    <t xml:space="preserve">Former member &amp; president of DJT Entrepreneur Managing Member LLC (f/k/a DJT University Managing Member LLC). Trump retained an ownership stake in this company through The Donald J. Trump Revocable Trust. The company also holds an ownership stake in The Trump Entrepreneur Initiative LLC. The company reportedly has no independent value or income, and is part of other entity structures. </t>
  </si>
  <si>
    <t>DJT Entrepreneur Managing Member LLC (f/k/a DJT University Managing Member LLC)</t>
  </si>
  <si>
    <t xml:space="preserve">Former member &amp; president of DJT Entrepreneur Member LLC (f/k/a DJT University Member LLC). Trump retained an ownership stake in this company through The Donald J. Trump Revocable Trust. The company also holds an ownership stake in The Trump Entrepreneur Initiative LLC. The company reportedly has no independent value or income, and is part of other entity structures. </t>
  </si>
  <si>
    <t>DJT Entrepreneur Member LLC (f/k/a DJT University Member LLC)</t>
  </si>
  <si>
    <t xml:space="preserve">Former member &amp; president of DJT Holdings LLC, in which Pres. Trump retains an ownership interest. </t>
  </si>
  <si>
    <t>DJT Holdings LLC</t>
  </si>
  <si>
    <t xml:space="preserve">Former member &amp; president of DJT Holdings Managing Member LLC, in which Pres. Trump retains an ownership interest. The company reportedly has no independent value or income, and is part of other entity structures. </t>
  </si>
  <si>
    <t>DJT Holdings Managing Member LLC</t>
  </si>
  <si>
    <t xml:space="preserve">Former president &amp; director of the now-dormant or inactive DJT Land Holdings Member Corp., of which Pres. Trump retains an ownership interest. </t>
  </si>
  <si>
    <t>DJT Land Holdings Member Corp</t>
  </si>
  <si>
    <t xml:space="preserve">Former member/president of DJT Operations CX LLC, in which Pres. Trump retains an ownership interest. The company reportedly has no independent value or income, is not inactive nor dormant, and is not part of an entity structure or license deal. </t>
  </si>
  <si>
    <t>DJT Operations CX LLC</t>
  </si>
  <si>
    <t>Former member/president of DJT Operations I LLC, in which Pres. Trump retains an ownership interest.</t>
  </si>
  <si>
    <t>DJT Operations I LLC</t>
  </si>
  <si>
    <t xml:space="preserve">Former member/president of DJT Operations II LLC, in which Pres. Trump retains an ownership interest. The company reportedly has no independent value or income, and is part of other entity structures. </t>
  </si>
  <si>
    <t>DJT Operations II LLC</t>
  </si>
  <si>
    <t>The now-dormant or inactive Donald J Trump Enterprises II LLC is wholly owned by unnamed Trump family members. Any position with the company that he may hold or may have held in the past has not been disclosed.</t>
  </si>
  <si>
    <t>Donald J Trump Enterprises II LLC</t>
  </si>
  <si>
    <t>The now-inactive Donald J Trump Enterprises III LLC is wholly owned by unnamed Trump family members. Any position with the company that he may hold or may have held in the past has not been disclosed.</t>
  </si>
  <si>
    <t>Donald J Trump Enterprises III LLC</t>
  </si>
  <si>
    <t>The now-inactive Donald J Trump Enterprises LLC is wholly owned by unnamed Trump family members. Any position with the company that he may hold or may have held in the past has not been disclosed.</t>
  </si>
  <si>
    <t>Donald J Trump Enterprises LLC</t>
  </si>
  <si>
    <t>Former member/presdient and owner of DSN Licensing LLC (F/K/A Trump Marks Network LLC), which reportedly was dissolved on Nov. 9, 2016.</t>
  </si>
  <si>
    <t>DSN Licensing LLC</t>
  </si>
  <si>
    <t>Former director/chairman, president and owner of DSN Licensing Member Corp. (F/K/A Trump Marks Network Member Inc.), which reportedly was dissolved on Nov. 9, 2016.</t>
  </si>
  <si>
    <t>DSN Licensing Member Corp. (F/K/A Trump Marks Network Member Inc.)</t>
  </si>
  <si>
    <t xml:space="preserve">Former member/president and owner of the now-dormant or inactive DT App Warrant Holding LLC, in which Pres. Trump retains an ownership interest. </t>
  </si>
  <si>
    <t>DT App Warrant Holding LLC</t>
  </si>
  <si>
    <t xml:space="preserve">Former director/chairman/president and owner of the now-dormant or inactive DT App Warrant Holding Managing Member Corp., in which Pres. Trump retains an ownership interest. </t>
  </si>
  <si>
    <t>DT App Warrant Holding Managing Member Corp.</t>
  </si>
  <si>
    <t>Former president of DT Bali Golf Manager LLC, of which Pres. Trump retains an ownership interest. The company reportedly has no independent value or income, and exists to hold license deals that are prospective, inactive, or otherwise do not currently have valuable assets or create income.</t>
  </si>
  <si>
    <t>DT Bali Golf Manager LLC</t>
  </si>
  <si>
    <t>Former director/chairman/president of DT Bali Golf Manager Member Corp., of which Pres. Trump retains an ownership interest. The company reportedly has no independent value or income, and exists to hold license deals that are prospective, inactive, or otherwise do not currently have valuable assets or create income.</t>
  </si>
  <si>
    <t>DT Bali Golf Manager Member Corp.</t>
  </si>
  <si>
    <t>Former president of DT Bali Hotel Manager LLC, of which Pres. Trump retains an ownership interest. The company reportedly has no independent value or income, and exists to hold license deals that are prospective, inactive, or otherwise do not currently have valuable assets or create income.</t>
  </si>
  <si>
    <t>DT Bali Hotel Manager LLC</t>
  </si>
  <si>
    <t>Former director/chairman/president of DT Bali Hotel Manager Member Corp., of which Pres. Trump retains an ownership interest. The company reportedly has no independent value or income, and exists to hold license deals that are prospective, inactive, or otherwise do not currently have valuable assets or create income.</t>
  </si>
  <si>
    <t>DT Bali Hotel Manager Member Corp.</t>
  </si>
  <si>
    <t xml:space="preserve">Former member/president of DT Bali Technical Services Manager LLC, in which Pres. Trump retains an ownership interest. </t>
  </si>
  <si>
    <t>DT Bali Technical Services Manager LLC</t>
  </si>
  <si>
    <t>Former director/chairman/president of DT Bali Technical Services Manager Member Corp., in which Pres. Trump retains an ownership interest. The company reportedly has no independent value or income, and is part of other entity structures.</t>
  </si>
  <si>
    <t>DT Bali Technical Services Manager Member Corp.</t>
  </si>
  <si>
    <t>Former director of DT Connect Europe Limited, of which Pres. Trump retains an ownership interest.</t>
  </si>
  <si>
    <t>DT Connect Europe Limited</t>
  </si>
  <si>
    <t>Former member/president of DT Connect II LLC. The company's sole underlying assets are reported as aircraft. Trump retains ownership through The Donald J. Trump Revocable Trust.</t>
  </si>
  <si>
    <t>DT Connect II LLC</t>
  </si>
  <si>
    <t xml:space="preserve">Former director/chairman/president of DT Connect II Member Corp. Trump retains ownership through The Donald J. Trump Revocable Trust. The company reportedly has no independent value or income, and is part of other entity structures. </t>
  </si>
  <si>
    <t>DT Connect II Member Corp.</t>
  </si>
  <si>
    <t xml:space="preserve">Former member/president of DT Connect LLC. As of Trump's 2016 financial disclosure, he held an ownership interest; the company's ownership structure was not reported in 2017. </t>
  </si>
  <si>
    <t>DT Connect LLC</t>
  </si>
  <si>
    <t xml:space="preserve">Former director/chairman/president of DT Connect Managing Member Corp. As of Trump's 2016 financial disclosure, he held an ownership interest; the company's ownership structure was not reported in 2017. </t>
  </si>
  <si>
    <t xml:space="preserve">DT Connect Managing Member Corp. </t>
  </si>
  <si>
    <t>Former member/president of DT Dubai Golf Manager LLC, of which Pres. Trump retains an ownership interest.</t>
  </si>
  <si>
    <t>DT Dubai Golf Manager LLC</t>
  </si>
  <si>
    <t xml:space="preserve">Former director/chairman/president of DT Dubai Golf Manager Member Corp., of which Pres. Trump retains an ownership interest. The company reportedly has no independent value or income, and is part of the other entity structures. </t>
  </si>
  <si>
    <t>DT Dubai Golf Manager Member Corp.</t>
  </si>
  <si>
    <t>Former member/president of DT Dubai II Golf Manager LLC, of which Pres. Trump retains an ownership interest.</t>
  </si>
  <si>
    <t>DT Dubai II Golf Manager LLC</t>
  </si>
  <si>
    <t xml:space="preserve">Former director/chairman/president of DT Dubai II Golf Manager Member Corp., of which Pres. Trump retains an ownership interest. The company reportedly has no independent value or income, and is part of the other entity structures. </t>
  </si>
  <si>
    <t>DT Dubai II Golf Manager Member Corp.</t>
  </si>
  <si>
    <t xml:space="preserve">Former president of DT Endeavor I LLC, of which Pres. Trump retains an ownership interest. </t>
  </si>
  <si>
    <t>DT Endeavor I LLC</t>
  </si>
  <si>
    <t>Former director/chairman/president of the now-dormant or inactive DT Endeavor I Member Corp., of which Pres. Trump retains an ownership interest.</t>
  </si>
  <si>
    <t>DT Endeavor I Member Corp.</t>
  </si>
  <si>
    <t xml:space="preserve">Former member/president of DT Home Marks International LLC, of which Pres. Trump retains an ownership interest. </t>
  </si>
  <si>
    <t>DT Home Marks International LLC</t>
  </si>
  <si>
    <t>Former director/chairman/president of DT Home Marks International Member Corp., in which Pres. Trump retains an ownership interest. The company reportedly has no independent value or income, and is part of other entity structures.</t>
  </si>
  <si>
    <t>DT Home Marks International Member Corp.</t>
  </si>
  <si>
    <t>Former member/president of the now-dormant or inactive DT India Venture LLC, of which Pres. Trump retains an ownership interest.</t>
  </si>
  <si>
    <t>DT India Venture LLC</t>
  </si>
  <si>
    <t>Former director/chairman/president of the now-dormant or inactive DT India Venture Managing Member Corp., of which Pres. Trump retains an ownership interest.</t>
  </si>
  <si>
    <t>DT India Venture Managing Member Corp.</t>
  </si>
  <si>
    <t xml:space="preserve">Former member/president of DT Jeddah Technical Services Advisor LLC. As of Trump's 2016 financial disclosure, he held an ownership interest; the company's ownership structure was not reported in 2017. </t>
  </si>
  <si>
    <t>DT Jeddah Technical Services Advisor LLC</t>
  </si>
  <si>
    <t xml:space="preserve">Former director/chairman/president of DT Jeddah Technical Services Advisor Member Corp. As of Trump's 2016 financial disclosure, he held an ownership interest; the company's ownership structure was not reported in 2017. </t>
  </si>
  <si>
    <t>DT Jeddah Technical Services Advisor Member Corp.</t>
  </si>
  <si>
    <t>Former member/president of DT Jeddah Technical Services Manager LLC, which reportedly was dissolved on Nov. 15, 2016. The company reportedly has no independent value or income, and exists to hold license deals that are prospective, inactive, or otherwise do not currently have valuable assets or create income.</t>
  </si>
  <si>
    <t>DT Jeddah Technical Services Manager LLC</t>
  </si>
  <si>
    <t>Former director/chairman/president of DT Jeddah Technical Services Manager Member Corp., which was dissolved on Nov. 15, 2016. The company reportedly has no independent value or income, and exists to hold license deals that are prospective, inactive, or otherwise do not currently have valuable assets or create income.</t>
  </si>
  <si>
    <t>DT Jeddah Technical Services Manager Member Corp.</t>
  </si>
  <si>
    <t>Former president of DT Lido Golf Manager LLC, of which Pres. Trump retains an ownership stake. The company reportedly has no independent value or income, and exists to hold license deals that are prospective, inactive, or that otherwise do not currently have valuable assets or create income.</t>
  </si>
  <si>
    <t>DT Lido Golf Manager LLC</t>
  </si>
  <si>
    <t>Former director/chairman/president of DT Lido Golf Manager Member Corp., of which Pres. Trump retains an ownership stake. The company reportedly has no independent value or income, and exists to hold license deals that are prospective, inactive, or that otherwise do not currently have valuable assets or create income.</t>
  </si>
  <si>
    <t>DT Lido Golf Manager Member Corp/</t>
  </si>
  <si>
    <t>Former president of DT Lido Hotel Manager LLC, of which Pres. Trump retains an ownership stake. The company reportedly has no independent value or income, and exists to hold license deals that are prospective, inactive, or that otherwise do not currently have valuable assets or create income.</t>
  </si>
  <si>
    <t>DT Lido Hotel Manager LLC</t>
  </si>
  <si>
    <t>Former director/chairman/president of DT Lido Hotel Manager Member Corp., of which Pres. Trump retains an ownership stake. The company reportedly has no independent value or income, and exists to hold license deals that are prospective, inactive, or that otherwise do not currently have valuable assets or create income.</t>
  </si>
  <si>
    <t>DT Lido Hotel Manager Member Corp.</t>
  </si>
  <si>
    <t>Former member/president of DT Lido Technical Services Manager LLC, of which Pres. Trump retains an ownership interest.</t>
  </si>
  <si>
    <t>DT Lido Technical Services Manager LLC</t>
  </si>
  <si>
    <t>Former director/chairman/president of DT Lido Technical Services Manager Member Corp., of which Pres. Trump retains an ownership interest. The company reportedly has no independent value or income, and is part of other entity structures.</t>
  </si>
  <si>
    <t>DT Lido Technical Services Manager Member Corp.</t>
  </si>
  <si>
    <t>Former member/president of the now-dormant or inactive DT Marks Baku LLC, of which Pres. Trump retains an ownership interest.</t>
  </si>
  <si>
    <t>DT Marks Baku LLC</t>
  </si>
  <si>
    <t>Former director/chairman/president of DT Marks Baku Managing Member Corp., of which Pres. Trump retains an ownership interest.</t>
  </si>
  <si>
    <t>DT Marks Baku Managing Member Corp</t>
  </si>
  <si>
    <t>Former member/president of DT Marks Bali LLC, of which Pres. Trump retains an ownership interest. The company reportedly has no independent value or income, and exists to hold license deals that are prospective, inactive, or that otherwise do not currently have valuable assets or create income.</t>
  </si>
  <si>
    <t>DT Marks Bali LLC</t>
  </si>
  <si>
    <t>Former director/chairman/president of DT Marks Bali Member Corp., of which Pres. Trump retains an ownership interest. The company reportedly has no independent value or income, and exists to hold license deals that are prospective, inactive, or that otherwise do not currently have valuable assets or create income.</t>
  </si>
  <si>
    <t>DT Marks Bali Member Corp</t>
  </si>
  <si>
    <t>Former member/president of DT Marks Dubai II LLC. As of Trump's 2016 financial disclosure, the company was owned by Donald J. Trump, but was dormant or inactive. Neither its current status nor its current ownership structure were reported in 2017.</t>
  </si>
  <si>
    <t>DT Marks Dubai II LLC</t>
  </si>
  <si>
    <t>Former director/chairman/president of DT Marks Dubai II Member Corp. The company's current ownership structure is unclear. As of Trump's 2016 financial disclosure, the company was owned by Donald J. Trump, but was dormant or inactive. Neither its current status nor its current ownership structure were reported in 2017.</t>
  </si>
  <si>
    <t xml:space="preserve">DT Marks Dubai II Member Corp. </t>
  </si>
  <si>
    <t>Former member/president of DT Marks Dubai LLC, of which Pres. Trump retains an ownership interest. The company reportedly has no independent value or income, and exists to hold license deals that are prospective, inactive, or that otherwise do not currently have valuable assets or create income.</t>
  </si>
  <si>
    <t>DT Marks Dubai LLC</t>
  </si>
  <si>
    <t>Former director/chairman/president of DT Marks Dubai Member Corp., of which Pres. Trump retains an ownership interest. The company reportedly has no independent value or income, and exists to hold license deals that are prospective, inactive, or that otherwise do not currently have valuable assets or create income.</t>
  </si>
  <si>
    <t xml:space="preserve">DT Marks Dubai Member Corp. </t>
  </si>
  <si>
    <t>Former member/president of DT Marks Gurgaon LLC. Trump retains an ownership interest. The company reportedly has no independent value or income, and exists to hold license deals that are prospective, inactive, or that otherwise do not currently have valuable assets or create income.</t>
  </si>
  <si>
    <t>DT Marks Gurgaon LLC</t>
  </si>
  <si>
    <t>Former director/chairman/president of DT Marks Gurgaon Managing Member Corp. Trump retains an ownership interest. The company reportedly has no independent value or income, and exists to hold license deals that are prospective, inactive, or that otherwise do not currently have valuable assets or create income.</t>
  </si>
  <si>
    <t>DT Marks Gurgaon Managing Member Corp.</t>
  </si>
  <si>
    <t>Former member/president of DT Marks Jersey City LLC. Trump retains an ownership interest. The company reportedly has no independent value or income, and exists to hold license deals that are prospective, inactive, or that otherwise do not currently have valuable assets or create income.</t>
  </si>
  <si>
    <t>DT Marks Jersey City LLC</t>
  </si>
  <si>
    <t>Former member/president of DT Marks Jupiter LLC. Trump retains an ownership interest. The company reportedly has no independent value or income, and exists to hold license deals that are prospective, inactive, or that otherwise do not currently have valuable assets or create income.</t>
  </si>
  <si>
    <t>DT Marks Jupiter LLC</t>
  </si>
  <si>
    <t>Former member/president of DT Marks Lido LLC, of which Pres. Trump retains an ownership interest. The company reportedly has no independent value or income, and exists to hold license deals that are prospective, inactive, or otherwise do not currently have valuable assets or create income.</t>
  </si>
  <si>
    <t>DT Marks Lido LLC</t>
  </si>
  <si>
    <t>Former director/chairman/president of DT Marks Lido Member Corp., of which Pres. Trump retains an ownership interest. The company reportedly has no independent value or income, and exists to hold license deals that are prospective, inactive, or otherwise do not currently have valuable assets or create income.</t>
  </si>
  <si>
    <t>DT Marks Lido Member Corp.</t>
  </si>
  <si>
    <t>Former member/president of DT Marks Products International LLC. Trump retains an ownership interest. The company reportedly has no independent value or income, and exists to hold license deals that are prospective, inactive, or that otherwise do not currently have valuable assets or create income.</t>
  </si>
  <si>
    <t>DT Marks Products International LLC</t>
  </si>
  <si>
    <t>Former director/chairman/president of DT Marks Products International Member Corp. Trump retains an ownership interest. The company reportedly has no independent value or income, and exists to hold license deals that are prospective, inactive, or that otherwise do not currently have valuable assets or create income.</t>
  </si>
  <si>
    <t>DT Marks Products International Member Corp.</t>
  </si>
  <si>
    <t>Former member/president of the now-dormant or inactive DT Marks Pune II LLC, of which Pres. Trump retains an ownership stake.</t>
  </si>
  <si>
    <t>DT Marks Pune II LLC</t>
  </si>
  <si>
    <t>Former director/chairman/president of the now-dormant or inactive DT Marks Pune II Managing Member Corp., of which Pres. Trump retains an ownership stake.</t>
  </si>
  <si>
    <t>DT Marks Pune II Managing Member Corp</t>
  </si>
  <si>
    <t>Former member/president of DT Marks Pune LLC. Trump retains an ownership interest. The company reportedly has no independent value or income, and exists to hold license deals that are prospective, inactive, or that otherwise do not currently have valuable assets or create income.</t>
  </si>
  <si>
    <t>DT Marks Pune LLC</t>
  </si>
  <si>
    <t>Former director/chairman/president of DT Marks Pune Managing Member Corp. Trump retains an ownership interest. The company reportedly has no independent value or income, and exists to hold license deals that are prospective, inactive, or that otherwise do not currently have valuable assets or create income.</t>
  </si>
  <si>
    <t>DT Marks Pune Managing Member Corp</t>
  </si>
  <si>
    <t>Former member/president of DT Marks Qatar LLC. The company reportedly was dissolved on Jan. 26, 2017.</t>
  </si>
  <si>
    <t>DT Marks Qatar LLC</t>
  </si>
  <si>
    <t>Former director/chairman/president of DT Marks Qatar Member Corp. The company reportedly was dissolved on Jan. 26, 2017.</t>
  </si>
  <si>
    <t>DT Marks Qatar Member Corp.</t>
  </si>
  <si>
    <t xml:space="preserve">Former director/chairman/president of DT Marks Rio LLC, of which Pres. Trump retains an ownership interest. </t>
  </si>
  <si>
    <t>DT Marks Rio LLC</t>
  </si>
  <si>
    <t>Former director/chairman/president of the now-dormant or inactive DT Marks Rio Member Corp., of which Pres. Trump retains an ownership interest.</t>
  </si>
  <si>
    <t>DT Marks Rio Member Corp.</t>
  </si>
  <si>
    <t>Former partner/president of DT Marks Vancouver LP, of which Pres. Trump retains an ownership interest.</t>
  </si>
  <si>
    <t>DT Marks Vancouver LP</t>
  </si>
  <si>
    <t>Former director/chairman/president of DT Marks Vancouver Manager Corp., of which Pres. Trump retains an ownership interest. The company reportedly has no independent value or income, and is part of other entity structures.</t>
  </si>
  <si>
    <t>DT Marks Vancouver Manager Corp.</t>
  </si>
  <si>
    <t>Former member/president of DT Marks Worli LLC, of which Pres. Trump retains an ownership interest.</t>
  </si>
  <si>
    <t>DT Marks Worli LLC</t>
  </si>
  <si>
    <t>Former director/chairman/president of DT Marks Worli Member Corp., of which Pres. Trump retains an ownership interest. The company reportedly has no independent value or income, and is part of other entity structures.</t>
  </si>
  <si>
    <t>DT Marks Worli Member Corp</t>
  </si>
  <si>
    <t>Former member/president of DT Tower Gurgaon LLC, of which Pres. Trump retains an ownership interest. The company reportedly has no independent value or income, and exists to hold license deals that are prospective, inactive, or otherwise do not currently have valuable assets or create income.</t>
  </si>
  <si>
    <t>DT Tower Gurgaon LLC</t>
  </si>
  <si>
    <t>Former director/chairman/president of DT Tower Gurgaon Managing Member Corp., of which Pres. Trump retains an ownership interest. The company reportedly has no independent value or income, and exists to hold license deals that are prospective, inactive, or otherwise do not currently have valuable assets or create income.</t>
  </si>
  <si>
    <t>DT Tower Gurgaon Managing Member Corp.</t>
  </si>
  <si>
    <t>Former member/president of DT Tower I LLC, of which Pres. Trump retains an ownership interest. The company reportedly has no independent value or income, and exists to hold license deals that are prospective, inactive, or otherwise do not currently have valuable assets or create income.</t>
  </si>
  <si>
    <t>DT Tower I LLC</t>
  </si>
  <si>
    <t>Former director/chairman/president of DT Tower I Member Corp., of which Pres. Trump retains an ownership interest. The company reportedly has no independent value or income, and exists to hold license deals that are prospective, inactive, or otherwise do not currently have valuable assets or create income.</t>
  </si>
  <si>
    <t>DT Tower I Member Corp.</t>
  </si>
  <si>
    <t>Former president of DT Tower II LLC, in which Pres. Trump retains an ownership interest. The company reportedly has no independent value or income, and exists to hold license deals that are prospective, inactive, or otherwise do not currently have valuable assets or create income.</t>
  </si>
  <si>
    <t>DT Tower II LLC</t>
  </si>
  <si>
    <t>Former director/chairman/president of DT Tower II Member Corp., in which Pres. Trump retains an ownership interest. The company reportedly has no independent value or income, and exists to hold license deals that are prospective, inactive, or otherwise do not currently have valuable assets or create income.</t>
  </si>
  <si>
    <t>DT Tower II Member Corp.</t>
  </si>
  <si>
    <t xml:space="preserve">Former member/president of DT Tower Kolkata LLC, in which Pres. Trump retains an ownership interest. </t>
  </si>
  <si>
    <t>DT Tower Kolkata LLC</t>
  </si>
  <si>
    <t xml:space="preserve">Former director/chairman/president of DT Tower Kolkata Managing Member Corp., in which Pres. Trump retains an ownership interest. The company reportedly has no independent value or income, and is part of other entity structures. </t>
  </si>
  <si>
    <t>DT Tower Kolkata Managing Member Corp.</t>
  </si>
  <si>
    <t>Former president of DT Venture I LLC, of which Pres. Trump retains an ownership interest.</t>
  </si>
  <si>
    <t>DT Venture I LLC</t>
  </si>
  <si>
    <t>Former director/chairman/president of the now-dormant or inactive DT Venture I Member Corp., of which Pres. Trump retains an ownership interest.</t>
  </si>
  <si>
    <t>DT Venture I Member Corp.</t>
  </si>
  <si>
    <t>Former president of DT Venture II LLC, of which Pres. Trump retains an ownership interest.</t>
  </si>
  <si>
    <t>DT Venture II LLC</t>
  </si>
  <si>
    <t>Former director/chairman/president of the now-dormant or inactive DT Venture II Member Corp., of which Pres. Trump retains an ownership interest.</t>
  </si>
  <si>
    <t>DT Venture II Member Corp.</t>
  </si>
  <si>
    <t>Former member/president of DTTM Operations LLC, of which Pres. Trump retains an ownership interest.</t>
  </si>
  <si>
    <t>DTTM Operations LLC</t>
  </si>
  <si>
    <t>Former director/chairman/president of DTTM Operations Managing Member Corp., of which Pres. Trump retains an ownership interest. The company reportedly has no independent value or income, and is part of other entity structures.</t>
  </si>
  <si>
    <t>DTTM Operations Managing Member Corp.</t>
  </si>
  <si>
    <t>Former member of DTW Venture LLC, of which Pres. Trump retains an ownership interest.</t>
  </si>
  <si>
    <t>DTW Venture LLC</t>
  </si>
  <si>
    <t>Former director/president of DTW Venture Managing Member Corp., of which Pres. Trump retains an ownership interest.</t>
  </si>
  <si>
    <t>DTW Venture Managing Member Corp.</t>
  </si>
  <si>
    <t>Former president/director of the now-dormant or inactive EID Venture I Corporation, of which Pres. Trump retains an ownership interest.</t>
  </si>
  <si>
    <t>EID Venture I Corporation</t>
  </si>
  <si>
    <t>Former member of the now-dormant or inactive EID Venture I LLC, of which Pres. Trump retains an ownership interest.</t>
  </si>
  <si>
    <t>EID Venture I LLC</t>
  </si>
  <si>
    <t xml:space="preserve">Former member/president of EID Venture II LLC, of which Pres. Trump retains an ownership interest. The company reportedly has no independent value or income, and provide back office support functions to other entities. </t>
  </si>
  <si>
    <t>EID Venture II LLC</t>
  </si>
  <si>
    <t>Former director/chairman/president of EID Venture II Member Corp., of which Pres. Trump retains an ownership interest. The company reportedly has no independent value or income, and provide back office support functions to other entities.</t>
  </si>
  <si>
    <t>EID Venture II Member Corp.</t>
  </si>
  <si>
    <t>Former director/chairman/president of Excel Venture I Corp., of which Pres. Trump retains an ownership interest. The company reportedly has no independent value or income, and is part of other entity structures.</t>
  </si>
  <si>
    <t>Excel Venture I Corp.</t>
  </si>
  <si>
    <t>Former president/secretary/treasurer/member of Excel Venture I LLC, of which Pres. Trump retains an ownership interest.</t>
  </si>
  <si>
    <t>Excel Venture I LLC</t>
  </si>
  <si>
    <t>Former director/chairman of Fifty Seven Management Corp., of which Pres. Trump retains an ownership interest. The company reportedly has no independent value or income, and is part of other entity structures.</t>
  </si>
  <si>
    <t>Fifty Seven Management Corp</t>
  </si>
  <si>
    <t xml:space="preserve">Former president of Fifty Seventh Street Associates LLC, of which Pres. Trump retains an ownership interest. </t>
  </si>
  <si>
    <t>Fifty Seventh Street Associates LLC</t>
  </si>
  <si>
    <t>Former president of First Member, Inc., of which Pres. Trump retains an ownership interest. The company reportedly has no independent value or income, and is part of other entity structures.</t>
  </si>
  <si>
    <t>First Member, Inc.</t>
  </si>
  <si>
    <t>Former president/treasurer/director of Flights Inc. (F/K/A Trump Flights Inc.), of which Pres. Trump retains an ownership interest. The company reportedly has no independent value or income, is not inactive nor dormant, and not part of an entity structure or license deal.</t>
  </si>
  <si>
    <t>Flights Inc. (F/K/A Trump Flights Inc.)</t>
  </si>
  <si>
    <t>Former member of Florida Properties Management LLC, of which Pres. Trump retains an ownership interest. The company reportedly has no independent value or income, and provides back office support functions to other entities.</t>
  </si>
  <si>
    <t>Florida Properties Management LLC</t>
  </si>
  <si>
    <t>Former member of the now-dormant or inactive Fontainbleu Apartments LLC, of which Pres. Trump retains an ownership interest.</t>
  </si>
  <si>
    <t>Fontainbleu Apartments LLC</t>
  </si>
  <si>
    <t xml:space="preserve">Former trustee of Fred C. Trump, GRAT Trust- F/B/O Elizabeth Trump Grau. The trust's current activity status and control structures are not reported. </t>
  </si>
  <si>
    <t>Fred C. Trump, GRAT Trust- F/B/O Elizabeth Trump Grau</t>
  </si>
  <si>
    <t>Trump Old Post Office LLC leases the historic Old Post Office Pavilion from the federal Government Services Administration. The lease reportedly stipulates that “No ... elected official of the Government of the United States ... shall be admitted to any share or part of this Lease, or to any benefit that may arise therefrom...” However, Pres. Trump retains an ownership interest. (See also Trump Old Post Office LLC.)</t>
  </si>
  <si>
    <t>General Services Administration</t>
  </si>
  <si>
    <t xml:space="preserve">Former member/president of Golf Productions LLC, of which Pres. Trump retains an ownership interest. The company reportedly has no independent value or income, is not inactive nor dormant, and is not part of an entity structure or license deal. </t>
  </si>
  <si>
    <t>Golf Productions LLC</t>
  </si>
  <si>
    <t>Former president/director/chairman of Golf Productions Member Corp., of which Pres. Trump retains an ownership interest. The company reportedly has no independent value or income, and is part of other entity structures.</t>
  </si>
  <si>
    <t>Golf Productions Member Corp.</t>
  </si>
  <si>
    <t>Former director of Golf Recreation Scotland Limited, of which Pres. Trump retains an ownership interest. The company reportedly has no independent value or income, and is part of other entity structures.</t>
  </si>
  <si>
    <t>Golf Recreation Scotland Limited</t>
  </si>
  <si>
    <t>Former president of the now-dormant or inactive Helicopter Air Services, Inc., of which Pres. Trump retains an ownership interest.</t>
  </si>
  <si>
    <t>Helicopter Air Services, Inc.</t>
  </si>
  <si>
    <t xml:space="preserve">Former director/vice-president of the now-dormant or inactive Highlander Hall, Inc., in which Pres. Trump retains an ownership interest. The company's current activity status and ownership structure are not articulated. </t>
  </si>
  <si>
    <t>Highlander Hall, Inc.</t>
  </si>
  <si>
    <t>Has held an investment in United Technologies Corp. bonds. United Technologies Corp. is the parent company of Carrier Corp. and UTEC, which make heating and air conditioning products. The asset was listed in Trump's 2016 financial disclosure, but not in his disclosure from 2017.</t>
  </si>
  <si>
    <t>Holds United Technologies Corp</t>
  </si>
  <si>
    <t xml:space="preserve">Former partner in Hudson Waterfront Associates I, L.P., in which Pres. Trump retains an ownership interest. His resignation from this company was noted in a 19-page resignation letter the day before his inauguration in January 2017. The former position was not listed on his 2017 financial disclosure, but its ownership structure was articulated. The company reportedly has no independent value or income, and is part of other entity structures. </t>
  </si>
  <si>
    <t>Hudson Waterfront Associates I, LP</t>
  </si>
  <si>
    <t xml:space="preserve">Former partner in Hudson Waterfront Associates II, L.P., in which Pres. Trump retains an ownership interest. His resignation from this company was noted in a 19-page resignation letter the day before his inauguration in January 2017. The former position was not listed on his 2017 financial disclosure, but its ownership structure was articulated. The company reportedly has no independent value or income, is not inactive nor dormant, and is not part of an entity structure or license deal. </t>
  </si>
  <si>
    <t>Hudson Waterfront Associates II, LP</t>
  </si>
  <si>
    <t xml:space="preserve">Former partner in Hudson Waterfront Associates III, L.P., in which Pres. Trump retains an ownership interest. His resignation from this company was noted in a 19-page resignation letter the day before his inauguration in January 2017. The former position was not listed on his 2017 financial disclosure, but its ownership structure was articulated. The company reportedly has no independent value or income, and is part of other entity structures. </t>
  </si>
  <si>
    <t>Hudson Waterfront Associates III, LP</t>
  </si>
  <si>
    <t xml:space="preserve">Former partner in Hudson Waterfront Associates IV, L.P., in which Pres. Trump retains an ownership interest. His resignation from this company was noted in a 19-page resignation letter the day before his inauguration in January 2017. The former position was not listed on his 2017 financial disclosure, but its ownership structure was articulated. The company reportedly has no independent value or income, and is part of other entity structures. </t>
  </si>
  <si>
    <t>Hudson Waterfront Associates IV, LP</t>
  </si>
  <si>
    <t xml:space="preserve">Former partner in Hudson Waterfront Associates V, L.P., in which Pres. Trump retains an ownership interest. His resignation from this company was noted in a 19-page resignation letter the day before his inauguration in January 2017. The former position was not listed on his 2017 financial disclosure, but its ownership structure was articulated. The company reportedly has no independent value or income, and is part of other entity structures. </t>
  </si>
  <si>
    <t>Hudson Waterfront Associates V, LP</t>
  </si>
  <si>
    <t xml:space="preserve">Former partner in Hudson Waterfront Associates, L.P., in which Pres. Trump retains an ownership interest. His resignation from this company was noted in a 19-page resignation letter the day before his inauguration in January 2017. The former position was not listed on his 2017 financial disclosure. Neither was its current ownership structure articulated, though it was reported as dormant or inactive in his 2016 financial disclosure. </t>
  </si>
  <si>
    <t>Hudson Waterfront Associates, LP.</t>
  </si>
  <si>
    <t xml:space="preserve">Pres. Trump retains an ownership interest in HWA 1290 Ill LLC. Any current or former position he may have held with the company has not been disclosed. The company reportedly has no independent value or income, and is part of other entity structures. </t>
  </si>
  <si>
    <t>HWA 1290 Ill LLC</t>
  </si>
  <si>
    <t xml:space="preserve">Pres. Trump retains an ownership interest in HWA 1290 IV LLC. Any current or former position he may have held with the company has not been disclosed. The company reportedly has no independent value or income, and is part of other entity structures. </t>
  </si>
  <si>
    <t>HWA 1290 IV LLC</t>
  </si>
  <si>
    <t xml:space="preserve">Pres. Trump retains an ownership interest in HWA 1290 V LLC. Any current or former position he may have held with the company has not been disclosed. The company reportedly has no independent value or income, and is part of other entity structures. </t>
  </si>
  <si>
    <t>HWA 1290 V LLC</t>
  </si>
  <si>
    <t xml:space="preserve">Pres. Trump retains an ownership interest in HWA 555 Owners, LLC. Any current or former position he may have held with the company has not been disclosed. </t>
  </si>
  <si>
    <t>HWA 555 Owners, LLC</t>
  </si>
  <si>
    <t xml:space="preserve">Former member/president of Identity Theft Productions LLC (resigned May 1, 2014). The company's current activity status and ownership structure has not been reported. </t>
  </si>
  <si>
    <t>Identity Theft Productions LLC</t>
  </si>
  <si>
    <t xml:space="preserve">Former president/director of Identity Theft Productions Member Corp. (resigned May 1, 2014). The company's current activity status and ownership structure has not been reported. </t>
  </si>
  <si>
    <t>Identity Theft Productions Member Corp.</t>
  </si>
  <si>
    <t>Former member/president of the now-dormant or inactive Indian Hills Holdings LLC (F/K/A Indian Hills Development LLC), in which Pres. Trump retains an ownership interest.</t>
  </si>
  <si>
    <t>Indian Hills Holdings LLC (F/K/A Indian Hills Development LLC)</t>
  </si>
  <si>
    <t>Trump currently under audit by IRS</t>
  </si>
  <si>
    <t>Internal Revenue Service</t>
  </si>
  <si>
    <t>Former president of Jupiter Golf Club LLC (Trump National Golf Club - Jupiter), in which Pres. Trump retains an ownership interest.</t>
  </si>
  <si>
    <t>Jupiter Golf Club LLC (Trump National Golf Club - Jupiter)</t>
  </si>
  <si>
    <t xml:space="preserve">Former president/director/chairman of Jupiter Golf Club Managing Member Corp., in which Pres. Trump retains an ownership interest. The company reportedly has no independent value or income, and is part of other entity structures. </t>
  </si>
  <si>
    <t>Jupiter Golf Club Managing Member Corp.</t>
  </si>
  <si>
    <t xml:space="preserve">Ladder Capital, which owns at least $282 million in Trump debt, may be up for sale. A firm called Related Companies bought $80 million in Ladder stock in February 2017. </t>
  </si>
  <si>
    <t>Ladder Capital</t>
  </si>
  <si>
    <t xml:space="preserve">Former president/member of Lamington Family Holdings LLC, in which Pres. Trump retains an ownersthip interest. </t>
  </si>
  <si>
    <t>Lamington Family Holdings LLC</t>
  </si>
  <si>
    <t xml:space="preserve">Former president of Lamington Farm Club, LLC (Trump National Golf Club - Bedminster), in which Pres. Trump retains an ownership interest. </t>
  </si>
  <si>
    <t>Lamington Farm Club, LLC (Trump National Golf Club - Bedminster)</t>
  </si>
  <si>
    <t xml:space="preserve">Former member of the now-dormant or inactive Lawrence Towers Apartments LLC, in which Pres. Trump retains an ownership interest. </t>
  </si>
  <si>
    <t>Lawrence Towers Apartments LLC</t>
  </si>
  <si>
    <t xml:space="preserve">Former president of LFB Acquisition LLC, in which Pres. Trump retains an ownership interest. The company reportedly has no independent value or income, and is part of other entity structures. </t>
  </si>
  <si>
    <t>LFB Acquisition LLC</t>
  </si>
  <si>
    <t xml:space="preserve">Former president/director/chairman of LFB Acquisition Member Corp., in which Pres. Trump retains an ownership interest. The company reportedly has no independent value or income, and is part of other entity structures. </t>
  </si>
  <si>
    <t>LFB Acquisition Member Corp.</t>
  </si>
  <si>
    <t xml:space="preserve">Former president/treasurer/secretary of Mar-A-Lago Club, Inc., in which Pres. Trump retains an ownership interest. The company reportedly has no independent value or income, and is part of other entity structures. </t>
  </si>
  <si>
    <t>Mar-A-Lago Club, Inc.</t>
  </si>
  <si>
    <t xml:space="preserve">Former member/president of Mar-A-Lago Club, L.L.C., in which Pres. Trump retains an ownership interest. </t>
  </si>
  <si>
    <t>Mar-A-Lago Club, L.L.C.</t>
  </si>
  <si>
    <t xml:space="preserve">Former trustee of Maryanne Trump GRAT Trust- F/B/O Elizabeth Trump Grau. The trust's current activity status and control structures are not reported. </t>
  </si>
  <si>
    <t>Maryanne Trump GRAT Trust- F/B/O Elizabeth Trump Grau</t>
  </si>
  <si>
    <t xml:space="preserve">Merrill Lynch Credit Corporation holds two mortgages for Pres. Trump, both of which mature are scheduled to mature in 2019. </t>
  </si>
  <si>
    <t>Merrill Lynch Credit Corporation</t>
  </si>
  <si>
    <t xml:space="preserve">Former partner in the now-dormant or inactive Midland Associates, in which Pres. Trump retains an ownership interest. </t>
  </si>
  <si>
    <t>Midland Associates</t>
  </si>
  <si>
    <t xml:space="preserve">Former partner in Miss Universe L.P., LLLP (F/K/A Trump Pageants, L.P.), in which Pres. Trump retains an ownership interest. </t>
  </si>
  <si>
    <t>Miss Universe L.P., LLLP (F/K/A Trump Pageants, LP.)</t>
  </si>
  <si>
    <t xml:space="preserve">Former member/president of Mobile Payroll Construction LLC, of which Pres. Trump retains an ownership interest. </t>
  </si>
  <si>
    <t>Mobile Payroll Construction LLC</t>
  </si>
  <si>
    <t xml:space="preserve">Former director/chairman/president of Mobile Payroll Construction Manager Corp., of which Pres. Trump retains an ownership interest. The company reportedly has no independent value or income, and is part of other entity structures. </t>
  </si>
  <si>
    <t>Mobile Payroll Construction Manager Corp.</t>
  </si>
  <si>
    <t>National Labor Relations Board</t>
  </si>
  <si>
    <t>NBC reportedly has ordered episodes of “The New Apprentice.” Variety reports Trump will retain his Executive Producer title for the show.</t>
  </si>
  <si>
    <t>NBC</t>
  </si>
  <si>
    <t xml:space="preserve">Former director of the now-dormant or inactive Nitto World Co., Limited, in which Pres. Trump retains an ownership interest. </t>
  </si>
  <si>
    <t>Nitto World Co., Limited</t>
  </si>
  <si>
    <t xml:space="preserve">Former president/director of the now-dormant or inactive Ocean Development Member Inc., in which Pres. Trump retains an ownership interest. </t>
  </si>
  <si>
    <t>Ocean Development Member Inc.</t>
  </si>
  <si>
    <t xml:space="preserve">Former member of Ocean Development Member Inc. According to Trump's 2016 financial disclosure, the company was dormant or inactive, but he held an ownership stake. Its current activity status and ownership structure were not articulated in his disclosure in 2017. </t>
  </si>
  <si>
    <t xml:space="preserve">Pres. Trump retains an ownership interest in the now-dormant or inactive One Central Park West Associates. Any position he may have or have had with the company has not been reported. </t>
  </si>
  <si>
    <t>One Central Park West Associates</t>
  </si>
  <si>
    <t xml:space="preserve">Pres. Trump retains an ownership interest in the now-dormant or inactive One Central Park West PT Associates. Any position he may have or have had with the company has not been reported. </t>
  </si>
  <si>
    <t>One Central Park West PT Associates</t>
  </si>
  <si>
    <t>Former president of OPO Hotel Manager LLC, in which Pres. Trump retains an ownership interest. The company reportedly has no independent value or income, is not inactive nor dormant, and is not part of an entity structure or license deal.</t>
  </si>
  <si>
    <t>OPO Hotel Manager LLC</t>
  </si>
  <si>
    <t xml:space="preserve">Former director/chairman/president of OPO Hotel Manager Member Corp., in which Pres. Trump retains an ownership interest. The company reportedly has no independent value or income, and is part of other entity structures. </t>
  </si>
  <si>
    <t>OPO Hotel Manager Member Corp</t>
  </si>
  <si>
    <t xml:space="preserve">Former president/member of Owo Developer LLC. The company is reportedly inactive. Trump retains an ownership stake through DJT Holdings LLC and The Donald J. Trump Revocable Trust. </t>
  </si>
  <si>
    <t>OWO Developer LLC</t>
  </si>
  <si>
    <t xml:space="preserve">Former member/president of the now-dormant or inactive Panama Ocean Club Management LLC, in which Pres. Trump retains an ownership interest. </t>
  </si>
  <si>
    <t>Panama Ocean Club Management LLC</t>
  </si>
  <si>
    <t xml:space="preserve">Former president/chairman/director of the now-dormant or inactive Panama Ocean Club Management Member Corp., in which Pres. Trump retains an ownership interest. </t>
  </si>
  <si>
    <t>Panama Ocean Club Management Member Corp.</t>
  </si>
  <si>
    <t xml:space="preserve">Former member/president of Paramount RPV Holdings LLC, which was reportedly dissolved on Oct. 14, 2016. </t>
  </si>
  <si>
    <t>Paramount RPV Holdings LLC</t>
  </si>
  <si>
    <t xml:space="preserve">Former president/director/chairman of Paramount RPV Holdings Manager Corp., which was reportedly dissolved on Oct. 14, 2016.   </t>
  </si>
  <si>
    <t>Paramount RPV Holdings Manager Corp.</t>
  </si>
  <si>
    <t xml:space="preserve">Former president/director/secretary of Parc Consulting, Inc., in which Pres. Trump retains an ownership interest. The company reportedly has no independent value or income, and is part of other entity structures. </t>
  </si>
  <si>
    <t>Parc Consulting, Inc.</t>
  </si>
  <si>
    <t xml:space="preserve">Former partner in Park Briar Associates, in which Pres. Trump retains an ownership interest. The company reportedly has no independent value or income, and is part of other entity structures. </t>
  </si>
  <si>
    <t>Park Briar Associates</t>
  </si>
  <si>
    <t xml:space="preserve">Former president of Pine Hill Development LLC, in which Pres. Trump retains an ownership interest. </t>
  </si>
  <si>
    <t>Pine Hill Development LLC</t>
  </si>
  <si>
    <t xml:space="preserve">Former director and chairman/president of Pine Hill Development Managing Member Corp., in which Pres. Trump retains an ownership interest. The company reportedly has no independent value or income, and is part of other entity structures. </t>
  </si>
  <si>
    <t>Pine Hill Development Managing Member Corp.</t>
  </si>
  <si>
    <t xml:space="preserve">Former president of Plaza Consulting Corp., in which Pres. Trump retains an ownership interest. The company reportedly has no independent value or income, and is part of other entity structures. </t>
  </si>
  <si>
    <t>Plaza Consulting Corp</t>
  </si>
  <si>
    <t xml:space="preserve">Former member/president of the now-dormant or inactive Poker Venture LLC, in which Pres. Trump retains an ownership interest. </t>
  </si>
  <si>
    <t>Poker Venture LLC</t>
  </si>
  <si>
    <t xml:space="preserve">Former director/president/chairman of the now-dormant or inactive Poker Venture Managing Member Corp., in which Pres. Trump retains an ownership interest. </t>
  </si>
  <si>
    <t>Poker Venture Managing Member Corp.</t>
  </si>
  <si>
    <t xml:space="preserve">Former director/president/secretary/treasurer of the now-dormant or inactive Reg-Tru Equities, Ltd.,in which Pres. Trump retains an ownership interest. </t>
  </si>
  <si>
    <t>Reg-Tru Equities, Ltd.</t>
  </si>
  <si>
    <t>Former member/president of Restaurant 40 LLC. The company reportedly was dissolved on Nov. 9, 2016.</t>
  </si>
  <si>
    <t>Restaurant 40 LLC</t>
  </si>
  <si>
    <t>Former president/director/chairman/treasurer/secretary of Restaurant 40 Member Corp. The company reportedly was dissolved on Nov. 9, 2016.</t>
  </si>
  <si>
    <t>Restaurant 40 Member Corp.</t>
  </si>
  <si>
    <t xml:space="preserve">Royal Bank America holds a mortgage for Pres. Trump. The mortgage is scheduled to mature in 2019. </t>
  </si>
  <si>
    <t>Royal Bank America</t>
  </si>
  <si>
    <t xml:space="preserve">Former member/president of RPV Development LLC, in which Pres. Trump retains an ownership interest. The company reportedly has no independent value or income, and is part of other entity structures. </t>
  </si>
  <si>
    <t>RPV Development LLC</t>
  </si>
  <si>
    <t xml:space="preserve">News reports indicate that Russian investors provided a crucial source of capital in Trump-branded real estate ventures that may have otherwise foundered in Florida and Panama during the global economic downturn. </t>
  </si>
  <si>
    <t>Russian real estate investors</t>
  </si>
  <si>
    <t xml:space="preserve">Former member/president of the now-dormant or inactive Scotland Acquisitions LLC, in which Pres. Trump retains an ownership interest. </t>
  </si>
  <si>
    <t>Scotland Acquisitions LLC</t>
  </si>
  <si>
    <t>Former member of Sentient Jets LLC (N/K/A Trump Jets LLC). The company reportedly was dissolved on Nov. 9, 2016. (See also Trump Jets LLC)</t>
  </si>
  <si>
    <t xml:space="preserve">Sentient Jets LLC (N/K/A Trump Jets LLC) </t>
  </si>
  <si>
    <t>Former president/director of Sentient Jets Member Corp., reportedly dissolved on Nov. 9, 2016.</t>
  </si>
  <si>
    <t>Sentient Jets Member Corp.</t>
  </si>
  <si>
    <t xml:space="preserve">Former president of Seven Springs LLC, in which Pres. Trump retains an ownership interest. </t>
  </si>
  <si>
    <t>Seven Springs LLC</t>
  </si>
  <si>
    <t xml:space="preserve">Former director/vice-president of Shore Haven Apt#1, Inc., in which Pres. Trump retains an ownership interest. The company reportedly has no independent value or income, and is part of other entity structures. </t>
  </si>
  <si>
    <t>Shore Haven Apt#1, Inc.</t>
  </si>
  <si>
    <t xml:space="preserve">Former director/vice-president of the now-dormant or inactive Shore Haven Management Corp. Pres. Trump reportedly resigned his position with the company the day before his inauguration in January 2017. The company was not listed on his 2017 financial disclosure, although it was reported as dormant/inactive on his 2016 disclosure. He appeared to retain an ownership interest at the time. </t>
  </si>
  <si>
    <t>Shore Haven Management Corp.</t>
  </si>
  <si>
    <t xml:space="preserve">Former member of the now-dormant or inactive Shore Haven Shopping Center LLC, in which Pres. Trump retains an ownership interest. </t>
  </si>
  <si>
    <t>Shore Haven Shopping Center LLC</t>
  </si>
  <si>
    <t xml:space="preserve">Former director/chairman of SLC Turnberry Limited (Trump Turnberry), in which Pres. Trump retains an ownership interest. </t>
  </si>
  <si>
    <t>SLC Turnberry Limited (Trump Turnberry)</t>
  </si>
  <si>
    <t xml:space="preserve">Pres. Trump holds a 4 percent limited partnership interest in the residential reasl estate firm Starrett City Associates, L.P. through several entities, including the The Donald J. Trump Revocable Trust. His stake is loosely valued between $5 million and $25 million. </t>
  </si>
  <si>
    <t>Starrett City Associates, L.P.</t>
  </si>
  <si>
    <t xml:space="preserve">Pres. Trump retains an ownership interest in Storage 106 LLC. Any current or former positions he may have with the company have not been listed on his financial disclosures. </t>
  </si>
  <si>
    <t>Storage 106 LLC</t>
  </si>
  <si>
    <t xml:space="preserve">Former director/vice-president of the now-dormant or inactive Sussex Hall, Inc., in which Pres. Trump retains an ownership interest. </t>
  </si>
  <si>
    <t>Sussex Hall, Inc.</t>
  </si>
  <si>
    <t>Pres. Trump retains an ownership interest in T Express LLC. Any current or former positions he may have with the company have not been reported on his financial disclosures. The company reportedly has no independent value or income, is not inactive nor dormant, and is not part of an entity structure or license deal.</t>
  </si>
  <si>
    <t>T Express LLC</t>
  </si>
  <si>
    <t xml:space="preserve">Pres. Trump retains an ownership interest in T Express Manager Member Corp. Any current or former positions he may have with the company have not been reported on his financial disclosures. The company reportedly has no independent value or income and is part of other entity structures. </t>
  </si>
  <si>
    <t>T Express Manager Member Corp.</t>
  </si>
  <si>
    <t xml:space="preserve">Former member/president of T International Realty LLC (dba Trump International Realty), in which Pres. Trump retains an ownership interest. </t>
  </si>
  <si>
    <t>T International Realty LLC (dba Trump International Realty)</t>
  </si>
  <si>
    <t xml:space="preserve">Former member/president of the brokerage firm T International Realty (dba Trump International Realty), in which Pres. Trump retains an ownership interest. </t>
  </si>
  <si>
    <t xml:space="preserve">Former president/director of Tag Air, Inc., in which Pres. Trump retains an ownership interest. The company reportedly has no independent value or income, and provides back office support functions to other entitites. </t>
  </si>
  <si>
    <t>Tag Air, Inc.</t>
  </si>
  <si>
    <t>2 Indonesian resort projects with billionaire Hary Tanoesoedibjo as Trump’s local partner. Eric Lipton reported a potential conflict: Tanoesoedibjo “ran for vice president of Indonesia in 2014 and is organizing a political party for another possible run at national office in 2019.”</t>
  </si>
  <si>
    <t>Tanoesoedibjo, Hary</t>
  </si>
  <si>
    <t>Former president/member of TC Marks Buenos Aires LLC. The company, dissolved on Jan. 26, 2017, reportedly had no independent value or income, and existed to hold license deals that were prospective, inactive, or otherwise did not currently have valuable assets or create income.</t>
  </si>
  <si>
    <t>TC Marks Buenos Aires LLC</t>
  </si>
  <si>
    <t xml:space="preserve">Former president/member of THC Baku Hotel Manager Services LLC, in which Pres. Trump retains an ownership interest. The company reportedly has no independent value or income, and exists to hold license deals that are prospective, inactive, or otherwise do not currently have valuable assets or create income. </t>
  </si>
  <si>
    <t>THC Baku Hotel Manager Services LLC</t>
  </si>
  <si>
    <t xml:space="preserve">Former director/chairman/president of THC Baku Hotel Manager Services Member Corp., in which Pres. Trump retains an ownership interest. The company reportedly has no independent value or income, and exists to hold license deals that are prospective, inactive, or otherwise do not currently have valuable assets or create income. </t>
  </si>
  <si>
    <t>THC Baku Hotel Manager Services Member Corp.</t>
  </si>
  <si>
    <t xml:space="preserve">Former president/member of THC Baku Services LLC, in which Pres. Trump retains an ownership interest. The company reportedly has no independent value or income, and exists to hold license deals that are prospective, inactive, or otherwise do not currently have valuable assets or create income. </t>
  </si>
  <si>
    <t>THC Baku Services LLC</t>
  </si>
  <si>
    <t xml:space="preserve">Former director/chairman/president of THC Baku Services Member Corp., in which Pres. Trump retains an ownership interest. The company reportedly has no independent value or income, and exists to hold license deals that are prospective, inactive, or otherwise do not currently have valuable assets or create income. </t>
  </si>
  <si>
    <t>THC Baku Services Member Corp.</t>
  </si>
  <si>
    <t xml:space="preserve">Former member of THC Barra Hotelaria LTDA, in which Pres. Trump retains an ownership interest. The company reportedly has no independent value or income, and exists to hold license deals that are prospective, inactive, or otherwise do not currently have valuable assets or create income. </t>
  </si>
  <si>
    <t>THC Barra Hotelaria LTDA</t>
  </si>
  <si>
    <t xml:space="preserve">Former member/president of THC Central Reservations LLC, of which Pres. Trump retains an ownership interest. </t>
  </si>
  <si>
    <t>THC Central Reservations LLC</t>
  </si>
  <si>
    <t xml:space="preserve">Former chairman/director/president of THC Central Reservations Member Corp., of which Pres. Trump retains an ownership interest. The company reportedly has no independent value or income, and is part of other entity structures. </t>
  </si>
  <si>
    <t>THC Central Reservations Member Corp.</t>
  </si>
  <si>
    <t xml:space="preserve">Former president of THC China Development LLC (F/K/A Trump China Development LLC), of which Pres. Trump retains an ownership interest. The company is owned by Trump International Hotels Management LLC, which Trump owned as of his 2016 financial disclosure. The parent company's current activity status and ownership structure were not articulated in his 2017 disclosure. </t>
  </si>
  <si>
    <t>THC China Development LLC (F/K/A Trump China Development LLC)</t>
  </si>
  <si>
    <t xml:space="preserve">Pres. Trump reportedly resigned any positions with THC China Development Management Corp (F/K/A Trump China Development Management Corp) the day before his inauguration in January 2017. According to his 2016 financial disclosure, the company, which he alone owned, was dormant or inactive. Its current activity status and ownership structure were not articulated in his 2017 financial disclosure. </t>
  </si>
  <si>
    <t xml:space="preserve">THC China Development Management Corp (F/K/A Trump China Development Management Corp) </t>
  </si>
  <si>
    <t xml:space="preserve">Former member/president of the now-dormant or inactive THC China Technical Services LLC, of which Pres. Trump retains an ownership interest. </t>
  </si>
  <si>
    <t>THC China Technical Services LLC</t>
  </si>
  <si>
    <t xml:space="preserve">Former chairman/director/president of the now-dormant or inactive THC China Technical Services Manager Corp., of which Pres. Trump retains an ownership interest. </t>
  </si>
  <si>
    <t>THC China Technical Services Manager Corp.</t>
  </si>
  <si>
    <t xml:space="preserve">Former president of THC DC Restaurant Hospitality LLC, of which Pres. Trump retains an ownership interest. The company reportedly has no independent value or income, and is part of other entity structures. </t>
  </si>
  <si>
    <t>THC DC Restaurant Hospitality LLC</t>
  </si>
  <si>
    <t xml:space="preserve">Former member/president of the now-dormant or inactive THC Development Brazil LLC, of which Pres. Trump retains an ownership interest. </t>
  </si>
  <si>
    <t>THC Development Brazil LLC</t>
  </si>
  <si>
    <t xml:space="preserve">Former chairman/director/president of the now-dormant or inactive THC Development Brazil Managing Member Corp., of which Pres. Trump retains an ownership interest. </t>
  </si>
  <si>
    <t>THC Development Brazil Managing Member Corp.</t>
  </si>
  <si>
    <t xml:space="preserve">Former member/president of THC Dubai II Hotel Manager LLC. According to Trump's 2016 financial disclosure, the company, which he alone owned, was dormant or inactive. Its current activity status and ownership structure were not articulated in his 2017 financial disclosure. </t>
  </si>
  <si>
    <t>THC Dubai II Hotel Manager LLC</t>
  </si>
  <si>
    <t xml:space="preserve">Former chairman/director/president of THC Dubai II Hotel Manager LLC. According to his 2016 financial disclosure, the company, which he alone owned, was dormant or inactive. Its current activity status and ownership structure were not articulated in his 2017 financial disclosure. </t>
  </si>
  <si>
    <t xml:space="preserve">THC Dubai II Hotel Manager Member Corp. </t>
  </si>
  <si>
    <t xml:space="preserve">Former member/president of the now-dormant THC Hotel Development LLC, in which Pres. Trump retains an ownership interest. </t>
  </si>
  <si>
    <t>THC Hotel Development LLC</t>
  </si>
  <si>
    <t xml:space="preserve">Former president of THC IMEA Development LLC, in which Pres. Trump retains an ownership interest. </t>
  </si>
  <si>
    <t>THC IMEA Development LLC</t>
  </si>
  <si>
    <t xml:space="preserve">Former member/president of THC Jeddah Hotel Advisor LLC. According to Trump's 2016 financial disclosure, the company, which he alone owned, had no independent value or income and existed to hold license deals that were prospective, inactive, or otherwise did not currently have valuable assets or create income. The company's current activity status and ownership structure were not articulated in his 2017 disclosure. </t>
  </si>
  <si>
    <t xml:space="preserve">THC Jeddah Hotel Advisor LLC </t>
  </si>
  <si>
    <t xml:space="preserve">Former director/chairman/president of THC Jeddah Hotel Advisor Member Corp. According to Trump's 2016 financial disclosure, the company, which he alone owned, had no independent value or income and existed to hold license deals that were prospective, inactive, or otherwise did not currently have valuable assets or create income. The company's current activity status and ownership structure were not articulated in his 2017 disclosure. </t>
  </si>
  <si>
    <t xml:space="preserve">THC Jeddah Hotel Advisor Member Corp. </t>
  </si>
  <si>
    <t xml:space="preserve">Former member/president of THC Jeddah Hotel Manager LLC. The company was reportedly dissolved Nov. 15, 2016. Trump's financial disclsoure indicates it held no independent value or income, and existed to hold license deals that were prospective, inactive, or otherwise did not currently have valuable assets or create income. It was owned 99 percent by Donald Trump directly, and 1 percent by THC Jeddah Hotel Manager Member Corp., of which Donald Trump was the sole owner. </t>
  </si>
  <si>
    <t xml:space="preserve">THC Jeddah Hotel Manager LLC </t>
  </si>
  <si>
    <t xml:space="preserve">Former director/chairman/president of THC Jeddah Hotel Manager Member Corp. The company was reportedly dissolved on Nov. 15, 2016. It was owned solely by Donald Trump. </t>
  </si>
  <si>
    <t>THC Jeddah Hotel Manager Member Corp.</t>
  </si>
  <si>
    <t xml:space="preserve">Former member/president of THC Miami Restaurant Hospitality LLC, in which Pres. Trump retains an ownership interest. </t>
  </si>
  <si>
    <t>THC Miami Restaurant Hospitality LLC</t>
  </si>
  <si>
    <t xml:space="preserve">Former chairman/director/president of THC Miami Restaurant Hospitality Member Corp., in which Pres. Trump retains an ownership interest. The company reportedly has no independent value or income, and is part of other entity structures. </t>
  </si>
  <si>
    <t>THC Miami Restaurant Hospitality Member Corp.</t>
  </si>
  <si>
    <t xml:space="preserve">Former member/president of THC Qatar Hotel Manager LLC, which reportedly was dissolved on Jan. 26, 2017. Pres. Trump held an ownership interest in the company at the time. </t>
  </si>
  <si>
    <t>THC Qatar Hotel Manager LLC</t>
  </si>
  <si>
    <t xml:space="preserve">Former chairman/director/president of THC Qatar Hotel Manager Member Corp., which reportedly was dissolved on Jan. 26, 2017. Pres. Trump held an ownership interest in the company at the time. </t>
  </si>
  <si>
    <t>THC Qatar Hotel Manager Member Corp.</t>
  </si>
  <si>
    <t xml:space="preserve">Former member/president of the now-dormant or inactive THC Rio Manager LLC, in which Pres. Trump retains an ownership interest. </t>
  </si>
  <si>
    <t>THC Rio Manager LLC</t>
  </si>
  <si>
    <t xml:space="preserve">Former chairman/director/president of the now-dormant or inactive THC Rio Managing Member Corp., in which Pres. Trump retains an ownership interest. </t>
  </si>
  <si>
    <t>THC Rio Managing Member Corp</t>
  </si>
  <si>
    <t xml:space="preserve">Former member/president of THC Sales &amp; Marketing LLC, of which Pres. Trump retains an ownership interest. </t>
  </si>
  <si>
    <t>THC Sales &amp; Marketing LLC</t>
  </si>
  <si>
    <t xml:space="preserve">Former chairman/director/president of THC Sales &amp; Marketing Member Corp., of which Pres. Trump retains an ownership interest. The company reportedly has no independent value or income, and is part of other entity structures. </t>
  </si>
  <si>
    <t>THC Sales &amp; Marketing Member Corp.</t>
  </si>
  <si>
    <t xml:space="preserve">Former member/president of the now-dormant or inactive THC Services Shenzhen LLC, in which Pres. Trump retains an ownership interest. </t>
  </si>
  <si>
    <t>THC Services Shenzhen LLC</t>
  </si>
  <si>
    <t xml:space="preserve">Former chairman/director/president of the now-dormant or inactive THC Services Shenzhen Member Corp., in which Pres. Trump retains an ownership interest. </t>
  </si>
  <si>
    <t>THC Services Shenzhen Member Corp.</t>
  </si>
  <si>
    <t xml:space="preserve">Former member/president of the now-dormant or inactive THC Shenzhen Hotel Manager LLC, in which Pres. Trump retains an ownership interest. </t>
  </si>
  <si>
    <t>THC Shenzhen Hotel Manager LLC</t>
  </si>
  <si>
    <t xml:space="preserve">Former chairman/director/president of the now-dormant or inactive THC Shenzhen Hotel Manager Member Corp., in which Pres. Trump retains an ownership interest. </t>
  </si>
  <si>
    <t>THC Shenzhen Hotel Manager Member Corp.</t>
  </si>
  <si>
    <t xml:space="preserve">Former chairman/director/president of THC Vancouver Management Corp., of which Pres. Trump retains an ownership interest. </t>
  </si>
  <si>
    <t>THC Vancouver Management Corp</t>
  </si>
  <si>
    <t xml:space="preserve">Former director/president of THC Vancouver Payroll ULC, of which Pres. Trump retains an ownership interest. The company reportedly has no independent value or income, and provides back office support functions to other entities. </t>
  </si>
  <si>
    <t>THC Vancouver Payroll ULC</t>
  </si>
  <si>
    <t>Former member/president of THC Venture I LLC. The company is reportedly dormant or inactive. Trump retains an ownership interest.</t>
  </si>
  <si>
    <t xml:space="preserve">THC Venture I LLC </t>
  </si>
  <si>
    <t xml:space="preserve">Former chairman/director/president of THC Venture I Managing Member Corp. The company is reportedly dormant or inactive. Trump retains an ownership interest. </t>
  </si>
  <si>
    <t xml:space="preserve">THC Venture I Managing Member Corp. </t>
  </si>
  <si>
    <t>Former member/president of THC Venture II LLC. The company is reportedly dormant or inactive. Trump retains an ownership interest.</t>
  </si>
  <si>
    <t xml:space="preserve">THC Venture II LLC </t>
  </si>
  <si>
    <t>Former chairman/director/president of THC Venture II Managing Member Corp. The company is reportedly dormant or inactive. Trump retains an ownership interest.</t>
  </si>
  <si>
    <t xml:space="preserve">THC Venture II Managing Member Corp. </t>
  </si>
  <si>
    <t xml:space="preserve">Former president of THC Venture III LLC, in which Pres. Trump retains an ownership interest. The company reportedly has no independent value or income, and is part of other entity structures. </t>
  </si>
  <si>
    <t>THC Venture III LLC (N/K/A TTTT Venture LLC)</t>
  </si>
  <si>
    <t xml:space="preserve">Former chairman/director/president of THC Venture III Managing Member Corp. - N/K/A TTTT Venture Member Corp., in which Pres. Trump retains an ownership interest. The company reportedly has no independent value or income and is part of other entity structures. </t>
  </si>
  <si>
    <t xml:space="preserve">THC Venture III Managing Member Corp. - N/K/A TTTT Venture Member Corp. </t>
  </si>
  <si>
    <t>Former director/chairman/president of The Caribusiness RE Corp., in which Pres. Trump retains an ownership interest.</t>
  </si>
  <si>
    <t>The Caribusiness RE Corp</t>
  </si>
  <si>
    <t xml:space="preserve">Former manager of the now-dormant or inactive The Donald J. Trump Company LLC, in which Pres. Trump retains an ownership interest. </t>
  </si>
  <si>
    <t>The Donald J. Trump Company LLC</t>
  </si>
  <si>
    <t>The Donald J. Trump Foundation received $150,000 from the Victor Pinchuk Foundation and Yalta European Strategy (YES) — an NGO founded by Mr. Pinchuk — for a video speech Trump made in September 2015.</t>
  </si>
  <si>
    <t>The Donald J. Trump Foundation</t>
  </si>
  <si>
    <t xml:space="preserve">Former director of The Donald J. Trump Foundation, Inc., the current activity status and control structures of which are not reported. </t>
  </si>
  <si>
    <t>The Donald J. Trump Foundation, Inc.</t>
  </si>
  <si>
    <t xml:space="preserve">Former trustee of The Donald J. Trump Grantor Trust. In Pres. Trump's 2017 financial disclosure, it was clarified that Pres. Trump is the Trustee Successor, and Donald Trump Jr. is the Trustee. Its current activity status and control structures are not reported. </t>
  </si>
  <si>
    <t>The Donald J. Trump Grantor Trust</t>
  </si>
  <si>
    <t xml:space="preserve">Former trustee of The Donald J. Trump Revocable Trust, which was established to hold Trump's exclusive assets. Its trustees as of Jan. 17, 2017, were Donald Trump Jr. and Trump Organization CFO Allen Weisselberg. Pres. Trump may withdraw money and underlying assets from the revocable trust as he pleases. </t>
  </si>
  <si>
    <t>The Donald J. Trump Revocable Trust</t>
  </si>
  <si>
    <t>Former partner in The East 61 St. Company, LP., in which Pres. Trump retains an ownership interest.</t>
  </si>
  <si>
    <t>The East 61 St. Company, LP.</t>
  </si>
  <si>
    <t xml:space="preserve">Former trustee of The Fred C. Trump December 16, 1976 Trust- F/B/O Donald J. Trump. Its current activity status and ownership structure are not reported. </t>
  </si>
  <si>
    <t xml:space="preserve">The Fred C. Trump December 16, 1976 Trust- F/B/O Donald J. Trump. </t>
  </si>
  <si>
    <t xml:space="preserve">Although Pres. Trump resigned his position from this trust, it is designated for his own benefit. Therefore, it is marked as a confirmed conflict. </t>
  </si>
  <si>
    <t xml:space="preserve">Former trustee of The Fred C. Trump December 16, 1976 Trust- F/B/O Elizabeth J. Trump. Its current activity status and control structures are not reported. </t>
  </si>
  <si>
    <t>The Fred C. Trump December 16, 1976 Trust- F/B/O Elizabeth J. Trump</t>
  </si>
  <si>
    <t xml:space="preserve">Because this trust is designated for the benefit of an immediate family member of Pres. Trump, it is marked as a confirmed conflict. </t>
  </si>
  <si>
    <t xml:space="preserve">Former trustee of The Fred C. Trump December 16, 1976 Trust- F/B/O Robert S. Trump. Its current activity status and control structures are not reported. </t>
  </si>
  <si>
    <t>The Fred C. Trump December 16, 1976 Trust- F/B/O Robert S. Trump</t>
  </si>
  <si>
    <t>Former board member of The Police Athletic League, Inc., which also has been a notable beneficiary of charitable giving from the Donald J. Trump Foundation.</t>
  </si>
  <si>
    <t>The Police Athletic League, Inc.</t>
  </si>
  <si>
    <t xml:space="preserve">Pres. Trump no longer holds a position with this organization that has donated so consistently to his nonprofit; nonetheless, due to the longstanding nature of that connection and the lack of clarity about the foundation's current activity status, this is marked as "unclear." </t>
  </si>
  <si>
    <t xml:space="preserve">Former director/president/chairman of The Trump Corporation, of which Pres. Trump retains an ownership interest. </t>
  </si>
  <si>
    <t>The Trump Corporation</t>
  </si>
  <si>
    <t xml:space="preserve">Former member of The Trump Entrepreneur Initiative LLC (f/k/a Trump University CA LLC). Trump retains an ownership interest. </t>
  </si>
  <si>
    <t xml:space="preserve">The Trump Entrepreneur Initiative LLC (f/k/a Trump University CA LLC) </t>
  </si>
  <si>
    <t xml:space="preserve">Trump retains an ownership interest in The Trump Entrepreneur Initiative LLC (NY Domestic), which reportedly has no independent value or income and is part of other entity structures. The company is not listed as an entity outside of federal government in which he holds a position. </t>
  </si>
  <si>
    <t>The Trump Entrepreneur Initiative LLC (NY Domestic)</t>
  </si>
  <si>
    <t xml:space="preserve">Former partner in The Trump Equitable Fifth Avenue Company, of which Pres. Trump retains an ownership interest. </t>
  </si>
  <si>
    <t>The Trump Equitable Fifth Avenue Company</t>
  </si>
  <si>
    <t xml:space="preserve">Former member and president of the now-dormant or inactive The Trump Follies LLC, of which Pres. Trump retains an ownership interest. </t>
  </si>
  <si>
    <t>The Trump Follies LLC</t>
  </si>
  <si>
    <t xml:space="preserve">Former chairman/director/president of the now-dormant or inactive The Trump Follies Member Inc., of which Pres. Trump retains an ownership interest. </t>
  </si>
  <si>
    <t>The Trump Follies Member Inc.</t>
  </si>
  <si>
    <t xml:space="preserve">Pres. Trump retains an ownership interest in the now-dormant or inactive The Trump Hotel Corp. Any current or former position he may have held with the company is not reported in his financial dislosures. </t>
  </si>
  <si>
    <t>The Trump Hotel Corp.</t>
  </si>
  <si>
    <t xml:space="preserve">Former chairman/director and president of The Trump Marks Real Estate Corp., of which Pres. Trump retains an ownership interest. The company reportedly has no independent value or income and is part of other entity structures. </t>
  </si>
  <si>
    <t>The Trump Marks Real Estate Corp.</t>
  </si>
  <si>
    <t>Former director/president/chairman of the now-dormant or inactive The Trump Organization, Inc., of which Pres. Trump retains an ownership interest.</t>
  </si>
  <si>
    <t>The Trump Organization, Inc.</t>
  </si>
  <si>
    <t xml:space="preserve">Former president/director of the now-dormant or inactive TIGL Common Area Management Corp., of which Pres. Trump retains ownership interests. </t>
  </si>
  <si>
    <t>TIGL Common Area Management Corp.</t>
  </si>
  <si>
    <t>Former member/president of TIGL Common Area Management Holdings LLC. Its current activity status and ownership structure are not reported.</t>
  </si>
  <si>
    <t>TIGL Common Area Management Holdings LLC</t>
  </si>
  <si>
    <t xml:space="preserve">Former director/president of TIGL Ireland Enterprises Limited (Trump International Golf Links - Doonbeg), of which Pres. Trump retains an ownership interest. </t>
  </si>
  <si>
    <t>TIGL Ireland Enterprises Limited (Trump International Golf Links - Doonbeg)</t>
  </si>
  <si>
    <t xml:space="preserve">Former president/director of TIGL Ireland Management Limited, of which Pres. Trump retains an ownership interest. </t>
  </si>
  <si>
    <t>TIGL Ireland Management Limited</t>
  </si>
  <si>
    <t xml:space="preserve">Former member/president of the now-dormant or inactive TIHC Reservations LLC, of which Pres. Trump retains an interest. </t>
  </si>
  <si>
    <t>TIHC Reservations LLC</t>
  </si>
  <si>
    <t xml:space="preserve">Former president/director of TIHH Member Corp., of which Pres. Trump retains an ownership interest. The company reportedly has no independent value or income, and is part of other entity structures. </t>
  </si>
  <si>
    <t>TIHH Member Corp</t>
  </si>
  <si>
    <t xml:space="preserve">Former member/president of TIHH Member LLC, of which Pres. Trump retains an ownership interest. The company reportedly has no independent value or income, and is part of other entity structures. </t>
  </si>
  <si>
    <t>TIHH Member LLC</t>
  </si>
  <si>
    <t xml:space="preserve">Former president/director of TIHM Member Corp., of which Pres. Trump retains an ownership interest. The company reportedly has no independent value or income, and is part of other entity structures. </t>
  </si>
  <si>
    <t>TIHM Member Corp</t>
  </si>
  <si>
    <t xml:space="preserve">Former president of TIHT Chicago Member Acquisition LLC, of which Pres. Trump retains an ownership interest. The company reportedly has no independent value or income, and is part of other entity structures. </t>
  </si>
  <si>
    <t>TIHT Chicago Member Acquisition LLC</t>
  </si>
  <si>
    <t xml:space="preserve">Former member/president of TIHT Commercial LLC, of which Pres. Trump retains ownership interests. </t>
  </si>
  <si>
    <t>TIHT Commercial LLC</t>
  </si>
  <si>
    <t xml:space="preserve">Former member/president of TIHT Holding Company LLC, of which Pres. Trump retains ownership interests. </t>
  </si>
  <si>
    <t>TIHT Holding Company LLC</t>
  </si>
  <si>
    <t xml:space="preserve">Former member/president of TIHT Member LLC, of which Pres. Trump retains ownership interests. The company reportedly has no independent value or income, and is part of other entity structures. </t>
  </si>
  <si>
    <t>TIHT Member LLC</t>
  </si>
  <si>
    <t xml:space="preserve">Former president/treasurer/director of Tipperary Realty Corp., of which Pres. Trump retains ownership interests. The company reportedly has no independent value or income, and is part of other entity structures. </t>
  </si>
  <si>
    <t>Tipperary Realty Corp.</t>
  </si>
  <si>
    <t xml:space="preserve">Former member of TMG Member, LLC, of which Pres. Trump retains ownership interests. The company reportedly has no independent value or income, and is part of other entity structures. </t>
  </si>
  <si>
    <t>TMG Member, LLC</t>
  </si>
  <si>
    <t xml:space="preserve">Former president of TNGC Charlotte LLC. It is not clear whether this business entity is the same as an entity called "Trump National Golf Club - Charlotte," in which Pres. Trump retains ownership interests. The current activity status and ownership structure of TNGC Charlotte LLC have not been listed on his financial disclosures. </t>
  </si>
  <si>
    <t>TNGC Charlotte LLC</t>
  </si>
  <si>
    <t xml:space="preserve">Former president/chairman/director of TNGC Charlotte Manager Corp., of which Pres. Trump retains an ownership interest. The company reportedly has no independent value or income, and is part of other entity structures. </t>
  </si>
  <si>
    <t>TNGC Charlotte Manager Corp</t>
  </si>
  <si>
    <t xml:space="preserve">Former president of TNGC Dutchess County LLC (F/K/A Trump Marks Classis Cars LLC). The company's current activity status and ownership structure have not been disclosed. </t>
  </si>
  <si>
    <t>TNGC Dutchess County LLC (F/K/A Trump Marks Classis Cars LLC)</t>
  </si>
  <si>
    <t xml:space="preserve">Former president/chairman/director of TNGC Dutchess County Member Corp. (Trump Marks Classic Cars Member Corp.), in which Pres. Trump retains an ownership interest. The company reportedly has no independent value or income, and is part of other entity structures. </t>
  </si>
  <si>
    <t>TNGC Dutchess County Member Corp. (F/K/A Trump Marks Classic Cars Member Corp.)</t>
  </si>
  <si>
    <t xml:space="preserve">Former president of TNGC Jupiter Management LLC, in which Pres. Trump retains an ownership interest. </t>
  </si>
  <si>
    <t>TNGC Jupiter Management LLC</t>
  </si>
  <si>
    <t xml:space="preserve">Former president of TNGC Jupiter Managing Member Corp., in which Pres. Trump retains an ownership interest. The company reportedly has no independent value or income, and is part of other entity structures. </t>
  </si>
  <si>
    <t>TNGC Jupiter Managing Member Corp.</t>
  </si>
  <si>
    <t xml:space="preserve">Former president of TNGC Pine Hill LLC (F/K/A Crest Court LLC) (Trump National Golf Club - Philadelphia), in which Pres. Trump retains ownership interests. </t>
  </si>
  <si>
    <t>TNGC Pine Hill LLC (F/K/A Crest Court LLC) (Trump National Golf Club - Philadelphia)</t>
  </si>
  <si>
    <t xml:space="preserve">Former president/chairman/director of TNGC Pine Hill Member Corp. (F/K/A Crest Court Member Court), in which Pres. Trump retains ownership interests. The company reportedly has no independent value or income, and is part of other entity structures. </t>
  </si>
  <si>
    <t>TNGC Pine Hill Member Corp. (F/K/A Crest Court Member Court)</t>
  </si>
  <si>
    <t xml:space="preserve">Former member/president of the now-dormant or inactive Toronto Development LLC, in which Pres. Trump retains ownership interests. </t>
  </si>
  <si>
    <t>Toronto Development LLC</t>
  </si>
  <si>
    <t>Former member/president of TP CFD LLC. The company, owned by Trump, was reportedly dissolved on Oct. 18, 2016.</t>
  </si>
  <si>
    <t>TP CFD LLC</t>
  </si>
  <si>
    <t>Former president/chairman/director of TP CFD Manager Corp. The company, owned by Trump, was reportedly dissolved on Oct. 18, 2016.</t>
  </si>
  <si>
    <t>TP CFD Manager Corp.</t>
  </si>
  <si>
    <t xml:space="preserve">Former president/CEO of Travel Enterprises Management Inc. (F/K/A Toys at Trump, Inc.), in which Pres. Trump retains ownership interests. The company reportedly has no independent value or income, is not inactive nor dormant, and is not part of an entity structure or license deal. </t>
  </si>
  <si>
    <t>Travel Enterprises Management Inc. (F/K/A Toys at Trump, Inc.)</t>
  </si>
  <si>
    <t xml:space="preserve">Former member/president of Trump 106 CPS LLC, in which Pres. Trump retains ownership interests. </t>
  </si>
  <si>
    <t>Trump 106 CPS LLC</t>
  </si>
  <si>
    <t>Former member/president of Trump 767 Management LLC (resigned 2014). The company's current activity status and ownership structure is not disclosed. (See also: 767 Manager LLC)</t>
  </si>
  <si>
    <t>Trump 767 Management LLC</t>
  </si>
  <si>
    <t xml:space="preserve">Former member/president of Trump 845 LP LLC, in which Pres. Trump retains ownership interests. The company reportedly has no independent value or income, and is part of other entity structures. </t>
  </si>
  <si>
    <t>Trump 845 LP LLC</t>
  </si>
  <si>
    <t xml:space="preserve">Former member/president/treasurer of Trump 845 UN GP LLC, in which Pres. Trump retains ownership interests. The company reportedly has no independent value or income, and is part of other entity structures. </t>
  </si>
  <si>
    <t>Trump 845 UN GP LLC</t>
  </si>
  <si>
    <t xml:space="preserve">Former president of Trump 845 UN MGR Corp., in which Pres. Trump retains ownership interests. </t>
  </si>
  <si>
    <t>Trump 845 UN MGR Corp.</t>
  </si>
  <si>
    <t xml:space="preserve">Former member/president/treasurer of the now-dormant or inactive Trump 845 UN MGR LLC (F/K/A 845 UN LLC), in which Pres. Trump retains ownership interests. </t>
  </si>
  <si>
    <t>Trump 845 UN MGR LLC (F/K/A 845 UN LLC)</t>
  </si>
  <si>
    <t xml:space="preserve">Former member/president of the now-dormant or inactive Trump AC Casino Marks LLC, in which Pres. Trump retains ownership interests. </t>
  </si>
  <si>
    <t>Trump AC Casino Marks LLC</t>
  </si>
  <si>
    <t xml:space="preserve">Former president/chairman/director of the now-dormant or inactive Trump AC Casino Marks Member Corp., in which Pres. Trump retains ownership interests. </t>
  </si>
  <si>
    <t>Trump AC Casino Marks Member Corp</t>
  </si>
  <si>
    <t xml:space="preserve">Former president/chairman/director of the now-dormant or inactive Trump Acquisition Corp., in which Pres. Trump retains ownership interests. </t>
  </si>
  <si>
    <t>Trump Acquisition Corp.</t>
  </si>
  <si>
    <t xml:space="preserve">Former member/president of the now-dormant or inactive Trump Acquisition, LLC, in which Pres. Trump retains ownership interests. </t>
  </si>
  <si>
    <t>Trump Acquisition, LLC</t>
  </si>
  <si>
    <t xml:space="preserve">Former member/president of Trump Books LLC, in which Pres. Trump retains ownership interests. </t>
  </si>
  <si>
    <t>Trump Books LLC</t>
  </si>
  <si>
    <t xml:space="preserve">Former president/chairman/director of Trump Books Manager Corp., in which Pres. Trump retains ownership interests. The company reportedly has no independent value or income, and is part of other entity structures. </t>
  </si>
  <si>
    <t>Trump Books Manager Corp.</t>
  </si>
  <si>
    <t xml:space="preserve">Former member/president of the now-dormant or inactive Trump Brazil LLC, in which Pres. Trump retains ownership interests. </t>
  </si>
  <si>
    <t>Trump Brazil LLC</t>
  </si>
  <si>
    <t xml:space="preserve">Former president of Trump Briarcliff Manor Development LLC (F/K/A Briar Hall Development LLC), in which Pres. Trump retains ownership interests. The company reportedly has no independent value or income, and provides back office support functions to other entities. </t>
  </si>
  <si>
    <t>Trump Briarcliff Manor Development LLC (F/K/A Briar Hall Development LLC)</t>
  </si>
  <si>
    <t xml:space="preserve">Former president/secretary of the now-dormant or inactive Trump Canadian Services Inc., in which Pres. Trump retains ownership interests. </t>
  </si>
  <si>
    <t>Trump Canadian Services Inc.</t>
  </si>
  <si>
    <t xml:space="preserve">Former member/president of Trump Canouan Estate LLC, in which Pres. Trump retains ownership interests. </t>
  </si>
  <si>
    <t>Trump Canouan Estate LLC</t>
  </si>
  <si>
    <t xml:space="preserve">Former president/chairman/director of Trump Canouan Estate Member Corp., in which Pres. Trump retains ownership interests. The company reportedly has no independent value or income and is part of other entity structures. </t>
  </si>
  <si>
    <t>Trump Canouan Estate Member Corp</t>
  </si>
  <si>
    <t xml:space="preserve">Former member of the now-dormant or inactive Trump Caribbean LLC, in which Pres. Trump retains ownership interests. </t>
  </si>
  <si>
    <t>Trump Caribbean LLC</t>
  </si>
  <si>
    <t xml:space="preserve">Former president/member of Trump Carousel LLC, in which Pres. Trump retains ownership interests. </t>
  </si>
  <si>
    <t>Trump Carousel LLC</t>
  </si>
  <si>
    <t xml:space="preserve">Former president/chairman/director of Trump Carousel Member Corp., in which Pres. Trump retains ownership interests. The company reportedly has no independent value or income and is part of other entity structures. </t>
  </si>
  <si>
    <t>Trump Carousel Member Corp.</t>
  </si>
  <si>
    <t xml:space="preserve">Former president of the now-dormant or inactive Trump Central Park West Corp., in which Pres. Trump retains ownership interests. </t>
  </si>
  <si>
    <t>Trump Central Park West Corp.</t>
  </si>
  <si>
    <t xml:space="preserve">Former president/member of Trump Chicago Commercial Manager LLC, in which Pres. Trump retains ownership interests. </t>
  </si>
  <si>
    <t>Trump Chicago Commercial Manager LLC</t>
  </si>
  <si>
    <t xml:space="preserve">Former president/chairman/director of Trump Chicago Commercial Member Corp., in which Pres. Trump retains ownership interests. The company reportedly has no independent value or income and is part of other entity structures. </t>
  </si>
  <si>
    <t>Trump Chicago Commercial Member Corp.</t>
  </si>
  <si>
    <t xml:space="preserve">Former president/member of the now-dormant or inactive Trump Chicago Development LLC, in which Pres. Trump retains ownership interests. </t>
  </si>
  <si>
    <t>Trump Chicago Development LLC</t>
  </si>
  <si>
    <t xml:space="preserve">Former president/member of Trump Chicago Hotel Manager LLC, in which Pres. Trump retains ownership interests. </t>
  </si>
  <si>
    <t>Trump Chicago Hotel Manager LLC</t>
  </si>
  <si>
    <t xml:space="preserve">Former president/chairman/director of Trump Chicago Hotel Member Corp., in which Pres. Trump retains ownership interests. The company reportedly has no independent value or income and is part of other entity structures. </t>
  </si>
  <si>
    <t>Trump Chicago Hotel Member Corp.</t>
  </si>
  <si>
    <t xml:space="preserve">Former president of Trump Chicago Managing Member LLC, in which Pres. Trump retains ownership interests. The company reportedly has no independent value or income and is part of other entity structures. </t>
  </si>
  <si>
    <t>Trump Chicago Managing Member LLC</t>
  </si>
  <si>
    <t xml:space="preserve">Former president of Trump Chicago Member LLC, in which Pres. Trump retains ownership interests. The company reportedly has no independent value or income and is part of other entity structures. </t>
  </si>
  <si>
    <t>Trump Chicago Member LLC</t>
  </si>
  <si>
    <t xml:space="preserve">Former president/member of Trump Chicago Residential Manager LLC, in which Pres. Trump retains ownership interests. </t>
  </si>
  <si>
    <t>Trump Chicago Residential Manager LLC</t>
  </si>
  <si>
    <t xml:space="preserve">Former president/chairman/director of Trump Chicago Residential Member Corp., in which Pres. Trump retains ownership interests. The company reportedly has no independent value or income and is part of other entity structures. </t>
  </si>
  <si>
    <t>Trump Chicago Residential Member Corp</t>
  </si>
  <si>
    <t xml:space="preserve">Former president of Trump Chicago Retail LLC, in which Pres. Trump retains ownership interests. </t>
  </si>
  <si>
    <t>Trump Chicago Retail LLC</t>
  </si>
  <si>
    <t xml:space="preserve">Former president/member of the now-dormant or inactive Trump Chicago Retail Manager LLC, in which Pres. Trump retains ownership interests. </t>
  </si>
  <si>
    <t>Trump Chicago Retail Manager LLC</t>
  </si>
  <si>
    <t xml:space="preserve">Former president/chairman/director of the now-dormant or inactive Trump Chicago Retail Member Corp., in which Pres. Trump retains ownership interests. </t>
  </si>
  <si>
    <t>Trump Chicago Retail Member Corp.</t>
  </si>
  <si>
    <t>Former president/member of Trump Classic Cars LLC. The company, owned by Trump, was reportedly dissolved on Oct. 17, 2016.</t>
  </si>
  <si>
    <t xml:space="preserve">Trump Classic Cars LLC </t>
  </si>
  <si>
    <t>Former president/chairman/director of Trump Classic Cars Member Corp. The company, owned by Trump, was reportedly dissolved on Oct. 17, 2016.</t>
  </si>
  <si>
    <t>Trump Classic Cars Member Corp.</t>
  </si>
  <si>
    <t xml:space="preserve">Former president of Trump Commercial Chicago LLC, in which Pres. Trump retains ownership interests. </t>
  </si>
  <si>
    <t>Trump Commercial Chicago LLC</t>
  </si>
  <si>
    <t xml:space="preserve">Former director of Trump CPS Corp., in which Pres. Trump retains ownership interests. The company reportedly has no independent value or income and is part of other entity structures. </t>
  </si>
  <si>
    <t>Trump CPS Corp.</t>
  </si>
  <si>
    <t xml:space="preserve">Former member/president of Trump CPS LLC, in which Pres. Trump retains ownership interests. </t>
  </si>
  <si>
    <t>Trump CPS LLC</t>
  </si>
  <si>
    <t xml:space="preserve">Former member of Trump Delmonico LLC, in which Pres. Trump retains ownership interests. The company reportedly has no independent value or income and is part of other entity structures. </t>
  </si>
  <si>
    <t>Trump Delmonico LLC</t>
  </si>
  <si>
    <t xml:space="preserve">Former president/member of the now-dormant or inactive Trump Development Services LLC, in which Pres. Trump retains ownership interests. </t>
  </si>
  <si>
    <t>Trump Development Services LLC</t>
  </si>
  <si>
    <t xml:space="preserve">Former president/director of the now-dormant or inactive Trump Development Services Member Corp., in which Pres. Trump retains ownership interests. </t>
  </si>
  <si>
    <t>Trump Development Services Member Corp.</t>
  </si>
  <si>
    <t xml:space="preserve">Former member/president of Trump Drinks Israel Holdings (resigned 2015). The company's current activity status and ownership structure are not disclosed. </t>
  </si>
  <si>
    <t>Trump Drinks Israel Holdings</t>
  </si>
  <si>
    <t xml:space="preserve">Former president/director/chairman of Trump Drinks Israel Holdings Member Corp. (resigned 2015). The company's current activity status and ownership structure are not disclosed. </t>
  </si>
  <si>
    <t>Trump Drinks Israel Holdings Member Corp.</t>
  </si>
  <si>
    <t xml:space="preserve">Former member/president of the now-dormant or inactive Trump Drinks Israel LLC, in which Pres. Trump retains ownership interests. </t>
  </si>
  <si>
    <t>Trump Drinks Israel LLC</t>
  </si>
  <si>
    <t xml:space="preserve">Former president/director/chairman of the now-dormant or inactive Trump Drinks Israel Member Corp., in which Pres. Trump retains ownership interests. </t>
  </si>
  <si>
    <t>Trump Drinks Israel Member Corp.</t>
  </si>
  <si>
    <t xml:space="preserve">Former chairman/director of the now-dormant or inactive Trump Education ULC, in which Pres. Trump retains ownership interests. </t>
  </si>
  <si>
    <t>Trump Education ULC</t>
  </si>
  <si>
    <t xml:space="preserve">Former president/treasurer/director of the now-dormant or inactive Trump Empire State, Inc., in which Pres. Trump retains ownership interests. </t>
  </si>
  <si>
    <t>Trump Empire State, Inc.</t>
  </si>
  <si>
    <t xml:space="preserve">Former president of Trump Endeavor 12 LLC (Trump National Doral), in which Pres. Trump retains ownership interests. </t>
  </si>
  <si>
    <t>Trump Endeavor 12 LLC (Trump National Doral)</t>
  </si>
  <si>
    <t xml:space="preserve">Trump Endeavor 12 Manager Corp., in which Pres. Trump retains ownership interests. The company reportedly has no independent value or income, and is part of other entity structures. </t>
  </si>
  <si>
    <t xml:space="preserve">Trump Endeavor 12 Manager Corp. </t>
  </si>
  <si>
    <t xml:space="preserve">Former member/president/secretary/treasurer of the now-dormant or inactive Trump EU Marks LLC, in which Pres. Trump retains ownership interests. </t>
  </si>
  <si>
    <t>Trump EU Marks LLC</t>
  </si>
  <si>
    <t xml:space="preserve">Former president/director/chairman of the now-dormant or inactive Trump EU Marks Member Corp., in which Pres. Trump retains ownership interests. </t>
  </si>
  <si>
    <t>Trump EU Marks Member Corp</t>
  </si>
  <si>
    <t xml:space="preserve">Former president/member of Trump Ferry Point LLC, in which Pres. Trump retains ownership interests. </t>
  </si>
  <si>
    <t xml:space="preserve">Trump Ferry Point LLC (D/B/A Trump Golf Links Ferry Point [Delaware], Trump Golf Links Ferry Point [New York], Trump Golf Links [New York]) </t>
  </si>
  <si>
    <t xml:space="preserve">Former president/director/chairman of Trump Ferry Point Member Corp., in which Pres. Trump retains ownership interests. The company reportedly has no independent value or income and is part of other entity structures. </t>
  </si>
  <si>
    <t>Trump Ferry Point Member Corp.</t>
  </si>
  <si>
    <t xml:space="preserve">Former member of the now-dormant or inactive Trump Florida Management LLC, in which Pres. Trump retains ownership interests. </t>
  </si>
  <si>
    <t>Trump Florida Management LLC</t>
  </si>
  <si>
    <t xml:space="preserve">Former director/president of the now-dormant or inactive Trump Florida Manager Corp., in which Pres. Trump retains ownership interests. </t>
  </si>
  <si>
    <t>Trump Florida Manager Corp.</t>
  </si>
  <si>
    <t xml:space="preserve">Former member/president of Trump Golf Acquisitions LLC, in which Pres. Trump retains ownership interests. </t>
  </si>
  <si>
    <t>Trump Golf Acquisitions LLC</t>
  </si>
  <si>
    <t>Former member/president of Trump Golf Coco Beach LLC, in which Pres. Trump retains ownership interests. The company reportedly has no independent value or income, and exists to hold license deals that are prospective, inactive, or otherwise do not currently have valuable assets or create income.</t>
  </si>
  <si>
    <t>Trump Golf Coco Beach LLC</t>
  </si>
  <si>
    <t>Former director/president of Trump Golf Coco Beach Member Corp., in which Pres. Trump retains ownership interests. The company reportedly has no independent value or income, and exists to hold license deals that are prospective, inactive, or otherwise do not currently have valuable assets or create income.</t>
  </si>
  <si>
    <t>Trump Golf Coco Beach Member Corp.</t>
  </si>
  <si>
    <t xml:space="preserve">Former member/president of the now-dormant or inactive Trump Golf Management LLC, in which Pres. Trump retains ownership interests. </t>
  </si>
  <si>
    <t>Trump Golf Management LLC</t>
  </si>
  <si>
    <t xml:space="preserve">Former member/president of Trump Home Marks LLC, in which Pres. Trump retains ownership interests. </t>
  </si>
  <si>
    <t>Trump Home Marks LLC</t>
  </si>
  <si>
    <t xml:space="preserve">Former director/president of Trump Home Marks Member Corp., in which Pres. Trump retains ownership interests. The company reportedly has no independent value or income, and is part of other entity structures. </t>
  </si>
  <si>
    <t>Trump Home Marks Member Corp.</t>
  </si>
  <si>
    <t xml:space="preserve">Trump Hotel Rio de Janeiro involved in a criminal investigation in Brazil. (The Trump Organization announced it will pull the name off the hotel and will not operate it, but that action has not yet been verified.) </t>
  </si>
  <si>
    <t>Trump Hotel Rio de Janeiro</t>
  </si>
  <si>
    <t xml:space="preserve">Former member/president of Trump Ice LLC, in which Pres. Trump retains ownership interests. </t>
  </si>
  <si>
    <t>Trump Ice LLC</t>
  </si>
  <si>
    <t xml:space="preserve">Former director/president of the now-dormant or inactive Trump Ice, Inc., in which Pres. Trump retains ownership interests. </t>
  </si>
  <si>
    <t>Trump Ice, Inc.</t>
  </si>
  <si>
    <t xml:space="preserve">Former member of Trump Identity LLC (resigned 2014). The company's current activity status and ownership structure are not disclosed. </t>
  </si>
  <si>
    <t>Trump Identity</t>
  </si>
  <si>
    <t xml:space="preserve">Former president/director of Trump Identity Member Corp. (resigned 2014). The company's current activity status and ownership structure are not disclosed. </t>
  </si>
  <si>
    <t>Trump Identity Member Corp.</t>
  </si>
  <si>
    <t xml:space="preserve">Former member/president of the now-dormant or inactive Trump International Development LLC, in which Pres. Trump retains ownership interests. </t>
  </si>
  <si>
    <t>Trump International Development LLC</t>
  </si>
  <si>
    <t xml:space="preserve">Former president/director/chairman of the now-dormant or inactive Trump International Development Member Corp., in which Pres. Trump retains ownership interests. </t>
  </si>
  <si>
    <t>Trump International Development Member Corp.</t>
  </si>
  <si>
    <t xml:space="preserve">Former member/president of Trump International Golf Club LC (Trump International Golf Club - Florida), in which Pres. Trump retains ownership interests. </t>
  </si>
  <si>
    <t>Trump International Golf Club LC (Trump International Golf Club - Florida)</t>
  </si>
  <si>
    <t xml:space="preserve">Former director and chairman of Trump International Golf Club Scotland Limited. The company's activity status and ownership structures have not been disclosed. </t>
  </si>
  <si>
    <t>Trump International Golf Club Scotland Limited</t>
  </si>
  <si>
    <t xml:space="preserve">Former president/director/secretary/treasurer of Trump International Golf Club, Inc., in which Pres. Trump retains ownership interests. The company reportedly has no independent value or income, and is part of other entity structures. </t>
  </si>
  <si>
    <t>Trump International Golf Club, Inc.</t>
  </si>
  <si>
    <t xml:space="preserve">Pres. Trump retains an ownership interest in Trump International Golf Links - Scotland. Any current or former positions he may have held are not disclosed. </t>
  </si>
  <si>
    <t>Trump International Golf Links - Scotland</t>
  </si>
  <si>
    <t xml:space="preserve">Former president of Trump International Hotel Hawaii LLC, in which Pres. Trump retains ownership interests. </t>
  </si>
  <si>
    <t>Trump International Hotel Hawaii LLC</t>
  </si>
  <si>
    <t xml:space="preserve">Former president/member of Trump International Hotels Management LLC, which Trump owned as of his 2016 financial disclosure. The company's current activity status and ownership structure were not articulated in his 2017 financial disclosure, although that document did reveal that he had earned more than $2 million in management fees in the past year. </t>
  </si>
  <si>
    <t xml:space="preserve">Trump International Hotels Management LLC (D/B/A Trump Hotel Collection [Hawaii], Trump Hotel Collection [New York]) </t>
  </si>
  <si>
    <t xml:space="preserve">Former president/director of Trump International Management Corp. The company's ownership structure has not been reported on Trump's financial disclosures. </t>
  </si>
  <si>
    <t>Trump International Management Corp</t>
  </si>
  <si>
    <t xml:space="preserve">Former member of Trump Jets LLC (F/K/A Sentient Jets LLC). The company, owned 99 percent by Donald J. Trump, was reportedly dissolved on Nov. 9, 2016. (See also Sentient Jets LLC) </t>
  </si>
  <si>
    <t>Trump Jets LLC (F/K/A Sentient Jets LLC)</t>
  </si>
  <si>
    <t xml:space="preserve">Former president/member of Trump Kelowna LLC (resigned 2014). The company's activity status and ownership structures have not been disclosed. </t>
  </si>
  <si>
    <t>Trump Kelowna LLC</t>
  </si>
  <si>
    <t xml:space="preserve">Former president/director of Trump Kelowna Member Corp. (resigned 2014). The company's activity status and ownership structures have not been disclosed. </t>
  </si>
  <si>
    <t>Trump Kelowna Member Corp.</t>
  </si>
  <si>
    <t xml:space="preserve">Pres. Trump retains an ownership interest in the now-dormant or inactive Trump Korea LLC. Any current or former positions he may have held with the company are not disclosed. </t>
  </si>
  <si>
    <t>Trump Korea LLC</t>
  </si>
  <si>
    <t xml:space="preserve">Former member of the now-dormant or inactive Trump Korean Projects LLC, in which Pres. Trump retains ownership interests. </t>
  </si>
  <si>
    <t>Trump Korean Projects LLC</t>
  </si>
  <si>
    <t xml:space="preserve">Former member of the now-dormant or inactive Trump Las Olas LLC, in which Pres. Trump retains ownership interests. </t>
  </si>
  <si>
    <t>Trump Las Olas LLC</t>
  </si>
  <si>
    <t xml:space="preserve">Former director/president of the now-dormant or inactive Trump Las Olas Member Corp., in which Pres. Trump retains ownership interests. </t>
  </si>
  <si>
    <t>Trump Las Olas Member Corp.</t>
  </si>
  <si>
    <t xml:space="preserve">Former director/president of Trump Las Vegas Corp., in which Pres. Trump retains ownership interests. The company reportedly has no independent value or income, and is part of other entity structures. </t>
  </si>
  <si>
    <t>Trump Las Vegas Corp.</t>
  </si>
  <si>
    <t xml:space="preserve">Former president/member of Trump Las Vegas Development LLC, in which Pres. Trump retains ownership interests. </t>
  </si>
  <si>
    <t>Trump Las Vegas Development LLC</t>
  </si>
  <si>
    <t xml:space="preserve">Former president/member of Trump Las Vegas Managing Member LLC, in which Pres. Trump retains ownership interests. </t>
  </si>
  <si>
    <t>Trump Las Vegas Managing Member LLC</t>
  </si>
  <si>
    <t xml:space="preserve">Former president/member of Trump Las Vegas Member LLC, in which Pres. Trump retains ownership interests. </t>
  </si>
  <si>
    <t>Trump Las Vegas Member LLC</t>
  </si>
  <si>
    <t xml:space="preserve">Former president of Trump Las Vegas Sales &amp; Marketing Inc., in which Pres. Trump retains ownership interests. </t>
  </si>
  <si>
    <t>Trump Las Vegas Sales &amp; Marketing Inc.</t>
  </si>
  <si>
    <t xml:space="preserve">Former member of Trump Lauderdale Development 2 LLC, in which Pres. Trump retains ownership interests. The company reportedly has no independent value or income, and exists to hold license deals that are prospective, inactive, or otherwise do not currently have valuable assets or create income. </t>
  </si>
  <si>
    <t>Trump Lauderdale Development 2 LLC</t>
  </si>
  <si>
    <t xml:space="preserve">Former president and member of the now-dormant or inactive Trump Lauderdale Development LLC, in which Pres. Trump retains ownership interests. </t>
  </si>
  <si>
    <t>Trump Lauderdale Development LLC</t>
  </si>
  <si>
    <t xml:space="preserve">Former president of Trump lntematlonal Hotel and Tower Condominium. The company's activty status and ownership structure are not disclosed. </t>
  </si>
  <si>
    <t xml:space="preserve">Trump lntematlonal Hotel and Tower Condominium </t>
  </si>
  <si>
    <t xml:space="preserve">Former director and vice-president of Trump Management Inc., in which Pres. Trump retains ownership interests. </t>
  </si>
  <si>
    <t>Trump Management Inc.</t>
  </si>
  <si>
    <t xml:space="preserve">Former president/member of Trump Marketing LLC, in which Pres. Trump retains ownership interests. The company reportedly has no independent value or income, and exists to hold license deals that are prospective, inactive, or otherwise do not currently have valuable assets or create income. </t>
  </si>
  <si>
    <t>Trump Marketing LLC</t>
  </si>
  <si>
    <t xml:space="preserve">Former president/chairman/director of Trump Marks Asia Corp., in which Pres. Trump retains ownership interests. The company reportedly has no independent value or income, and is part of other entity structures. </t>
  </si>
  <si>
    <t>Trump Marks Asia Corp.</t>
  </si>
  <si>
    <t xml:space="preserve">Former president of Trump Marks Asia LLC, in which Pres. Trump retains ownership interests. </t>
  </si>
  <si>
    <t>Trump Marks Asia LLC</t>
  </si>
  <si>
    <t xml:space="preserve">Former member/president of the now-dormant or inactive Trump Marks Atlanta LLC, in which Pres. Trump retains ownership interests. </t>
  </si>
  <si>
    <t>Trump Marks Atlanta LLC</t>
  </si>
  <si>
    <t xml:space="preserve">Former president/chairman/director of the now-dormant or inactive Trump Marks Atlanta Member Corp., in which Pres. Trump retains ownership interests. </t>
  </si>
  <si>
    <t>Trump Marks Atlanta Member Corp</t>
  </si>
  <si>
    <t xml:space="preserve">Former president/director of Trump Marks Baja Corp. (resigned 2015). The company reportedly was dormant or inactive as of May 2016, at which time Trump retained an ownership interest. Its current activity status and ownership structure are not reported in his 2017 financial disclosure. </t>
  </si>
  <si>
    <t>Trump Marks Baja Corp.</t>
  </si>
  <si>
    <t xml:space="preserve">Former member &amp; president of Trump Marks Baja LLC (resigned 2015). The company reportedly was dormant or inactive as of May 2016, at which time Trump retained an ownership interest. Its current activity status and ownership structure are not reported in his 2017 financial disclosure. </t>
  </si>
  <si>
    <t>Trump Marks Baja LLC</t>
  </si>
  <si>
    <t>Trump Marks Batumi LLC</t>
  </si>
  <si>
    <t xml:space="preserve">Pres. Trump retains ownership interests in the now-dormant or inactive Trump Marks Batumi Managing Member Corp. Any current or former position he may have held with the company is not reported. </t>
  </si>
  <si>
    <t>Trump Marks Batumi Managing Member Corp.</t>
  </si>
  <si>
    <t xml:space="preserve">Former president/chairman/director of Trump Marks Batumi Member Corp. The company's activity status and ownership structure are not reported. </t>
  </si>
  <si>
    <t>Trump Marks Batumi Member Corp.</t>
  </si>
  <si>
    <t xml:space="preserve">Former president/director/chairman of Trump Marks Beverages Corp. The company was reportedly dormant or inactive as of May 2016, at which time Trump retained an ownership interest. Its current activity status and ownership structure are not reported in his 2017 financial disclosure. </t>
  </si>
  <si>
    <t>Trump Marks Beverages Corp.</t>
  </si>
  <si>
    <t xml:space="preserve">Former member/president of Trump Marks Beverages LLC. The company was reportedly dormant or inactive as of May 2016, at which time Trump retained an ownership interest. Its current activity status and ownership structure are not reported in his 2017 financial disclosure. </t>
  </si>
  <si>
    <t>Trump Marks Beverages LLC</t>
  </si>
  <si>
    <t xml:space="preserve">Former president/director/chairman of the now-dormant or inactive Trump Marks Canouan Corp., in which Pres. Trump retains ownership interests. </t>
  </si>
  <si>
    <t>Trump Marks Canouan Corp.</t>
  </si>
  <si>
    <t xml:space="preserve">Former member/president of the now-dormant or inactive Trump Marks Canouan LLC, in which Pres. Trump retains ownership interests. </t>
  </si>
  <si>
    <t>Trump Marks Canouan LLC</t>
  </si>
  <si>
    <t xml:space="preserve">Former member/president of the now-dormant or inactive Trump Marks Chicago LLC, in which Pres. Trump retains ownership interests. </t>
  </si>
  <si>
    <t>Trump Marks Chicago LLC</t>
  </si>
  <si>
    <t xml:space="preserve">Former president/director/chairman of the now-dormant or inactive Trump Marks Chicago Member Corp, in which Pres. Trump retains ownership interests. </t>
  </si>
  <si>
    <t>Trump Marks Chicago Member Corp.</t>
  </si>
  <si>
    <t xml:space="preserve">Former president/director/chairman of the now-dormant or inactive Trump Marks Dubai Corp., in which Pres. Trump retains ownership interests. </t>
  </si>
  <si>
    <t>Trump Marks Dubai Corp.</t>
  </si>
  <si>
    <t xml:space="preserve">Former member/president of the now-dormant or inactive Trump Marks Dubai LLC, in which Pres. Trump retains ownership interests. </t>
  </si>
  <si>
    <t>Trump Marks Dubai LLC</t>
  </si>
  <si>
    <t xml:space="preserve">Former president/director/chairman of the now-dormant or inactive Trump Marks Egypt Corp., in which Pres. Trump retains ownership interests. </t>
  </si>
  <si>
    <t>Trump Marks Egypt Corp.</t>
  </si>
  <si>
    <t xml:space="preserve">Former member/president of the now-dormant or inactive Trump Marks Egypt LLC, in which Pres. Trump retains ownership interests. </t>
  </si>
  <si>
    <t>Trump Marks Egypt LLC</t>
  </si>
  <si>
    <t xml:space="preserve">Former president/member of Trump Marks Fine Foods LLC, in which Pres. Trump retains ownership interests. </t>
  </si>
  <si>
    <t>Trump Marks Fine Foods LLC</t>
  </si>
  <si>
    <t xml:space="preserve">Former president/director/chairman of Trump Marks Fine Foods Member Corp, in which Pres. Trump retains ownership interests. The company reportedly has no independent value or income, and is part of other entity structures. </t>
  </si>
  <si>
    <t>Trump Marks Fine Foods Member Corp.</t>
  </si>
  <si>
    <t xml:space="preserve">Former member/president of the now-dormant or inactive Trump Marks Ft. Lauderdale LLC, in which Pres. Trump retains ownership interests. </t>
  </si>
  <si>
    <t>Trump Marks Ft. Lauderdale LLC</t>
  </si>
  <si>
    <t xml:space="preserve">Former president/director/chairman of the now-dormant or inactive Trump Marks Ft. Lauderdale Member Corp., in which Pres. Trump retains ownership interests. </t>
  </si>
  <si>
    <t>Trump Marks Ft. Lauderdale Member Corp.</t>
  </si>
  <si>
    <t xml:space="preserve">Former president/member of Trump Marks Gofl Swing LLC (resigned 2014). The company's ownership structure is not reported in financial disclosures. </t>
  </si>
  <si>
    <t>Trump Marks Gofl Swing LLC</t>
  </si>
  <si>
    <t xml:space="preserve">Former director/president of Trump Marks Golf Swing Member Corp. (resigned 2014). The company's ownership structure is not reported in financial disclosures. </t>
  </si>
  <si>
    <t>Trump Marks Golf Swing Member Corp.</t>
  </si>
  <si>
    <t xml:space="preserve">Former president/director/chairman of Trump Marks GP Corp., in which Pres. Trump retains ownership interests. The company reportedly has no independent value or income, and is part of other entity structures. </t>
  </si>
  <si>
    <t>Trump Marks GP Corp.</t>
  </si>
  <si>
    <t xml:space="preserve">Former partner Trump Marks Holding LP (F/K/A Trump Marks LP)., in which Pres. Trump retains ownership interests. The company reportedly has no independent value or income, and is part of other entity structures. </t>
  </si>
  <si>
    <t>Trump Marks Holding LP (F/K/A Trump Marks LP)</t>
  </si>
  <si>
    <t xml:space="preserve">Former president/director/chairman of the now-dormant or inactive Trump Marks Hollywood Corp., in which Pres. Trump retains ownership interests. </t>
  </si>
  <si>
    <t>Trump Marks Hollywood Corp.</t>
  </si>
  <si>
    <t xml:space="preserve">Former member/president of the now-dormant or inactive Trump Marks Hollywood LLC, in which Pres. Trump retains ownership interests. </t>
  </si>
  <si>
    <t>Trump Marks Hollywood LLC</t>
  </si>
  <si>
    <t xml:space="preserve">Former president/chairman/director of Trump Marks Istanbul II Corp., in which Pres. Trump retains ownership interests. The company reportedly has no independent value or income, and is part of other entity structures. </t>
  </si>
  <si>
    <t>Trump Marks Istanbul II Corp.</t>
  </si>
  <si>
    <t xml:space="preserve">Former member/president of Trump Marks Istanbul ll LLC, in which Pres. Trump retains ownership interests. </t>
  </si>
  <si>
    <t>Trump Marks Istanbul ll LLC</t>
  </si>
  <si>
    <t xml:space="preserve">Former director/president of Trump Marks Jersey City Corp., in which Pres. Trump retains ownership interests. The company reportedly has no independent value or income, and exists to hold license deals that are prospective, inactive, or otherwise do not currently have valuable assets or create income. </t>
  </si>
  <si>
    <t>Trump Marks Jersey City Corp.</t>
  </si>
  <si>
    <t xml:space="preserve">Former president/member of Trump Marks Jersey City LLC, in which Pres. Trump retains ownership interests. The company reportedly has no independent value or income, and exists to hold license deals that are prospective, inactive, or otherwise do not currently have valuable assets or create income. </t>
  </si>
  <si>
    <t>Trump Marks Jersey City LLC</t>
  </si>
  <si>
    <t xml:space="preserve">Former director/president of the now-dormant or inactive Trump Marks Las Vegas Corp, in which Pres. Trump retains ownership interests. </t>
  </si>
  <si>
    <t>Trump Marks Las Vegas Corp</t>
  </si>
  <si>
    <t xml:space="preserve">Former member/president of the now-dormant or inactive Trump Marks Las Vegas LLC, in which Pres. Trump retains ownership interests. </t>
  </si>
  <si>
    <t>Trump Marks Las Vegas LLC</t>
  </si>
  <si>
    <t xml:space="preserve">Former president of Trump Marks LLC, in which Pres. Trump retains ownership interests. </t>
  </si>
  <si>
    <t>Trump Marks LLC</t>
  </si>
  <si>
    <t xml:space="preserve">Former director/president of Trump Marks Magazine Corp. The company was reportedly dissolved on Nov. 9, 2016. </t>
  </si>
  <si>
    <t xml:space="preserve">Trump Marks Magazine Corp. </t>
  </si>
  <si>
    <t xml:space="preserve">Former president/member of Trump Marks Magazine LLC. The company was reportedly dissolved on Nov. 9, 2016. </t>
  </si>
  <si>
    <t>Trump Marks Magazine LLC</t>
  </si>
  <si>
    <t xml:space="preserve">Former president/member of Trump Marks Mattress LLC, in which Pres. Trump retains ownership interests. </t>
  </si>
  <si>
    <t>Trump Marks Mattress LLC</t>
  </si>
  <si>
    <t xml:space="preserve">Former director/chairman/president of Trump Marks Mattress Member Corp., in which Pres. Trump retains ownership interests. The company reportedly has no independent value or income, and is part of other entity structures. </t>
  </si>
  <si>
    <t>Trump Marks Mattress Member Corp.</t>
  </si>
  <si>
    <t xml:space="preserve">Former president/member of Trump Marks Menswear LLC, in which Pres. Trump retains ownership interests. </t>
  </si>
  <si>
    <t>Trump Marks Menswear LLC</t>
  </si>
  <si>
    <t xml:space="preserve">Former director/president of Trump Marks Menswear Member Corp., in which Pres. Trump retains ownership interests. The company reportedly has no independent value or income, and is part of other entity structures. </t>
  </si>
  <si>
    <t>Trump Marks Menswear Member Corp.</t>
  </si>
  <si>
    <t xml:space="preserve">Former director/president of the now-dormant or inactive Trump Marks Mortgage Corp., in which Pres. Trump retains ownership interests. </t>
  </si>
  <si>
    <t>Trump Marks Mortgage Corp.</t>
  </si>
  <si>
    <t xml:space="preserve">Former president/member of the now-dormant or inactive Trump Marks Mtg LLC, in which Pres. Trump retains ownership interests. </t>
  </si>
  <si>
    <t xml:space="preserve">Trump Marks Mtg LLC </t>
  </si>
  <si>
    <t xml:space="preserve">Former member/president of the now-dormant or inactive Trump Marks Mumbai LLC, in which Pres. Trump retains ownership interests. </t>
  </si>
  <si>
    <t>Trump Marks Mumbai LLC</t>
  </si>
  <si>
    <t xml:space="preserve">Former president/director/chairman of the now-dormant or inactive Trump Marks Mumbai Member Corp., in which Pres. Trump retains ownership interests. </t>
  </si>
  <si>
    <t>Trump Marks Mumbai Member Corp.</t>
  </si>
  <si>
    <t>Former director/president of Trump Marks New Orleans Corp. (resigned 2014). The company's current activity status and ownership structure are not disclosed.</t>
  </si>
  <si>
    <t>Trump Marks New Orleans Corp.</t>
  </si>
  <si>
    <t>Former president/member of Trump Marks New Orleans LLC (resigned 2014). The company's current activity status and ownership structure are not disclosed.</t>
  </si>
  <si>
    <t>Trump Marks New Orleans LLC</t>
  </si>
  <si>
    <t xml:space="preserve">Former director/president of Trump Marks New Rochelle Corp., in which Pres. Trump retains ownership interests. The company reportedly has no independent value or income, and is part of other entity structures. </t>
  </si>
  <si>
    <t>Trump Marks New Rochelle Corp.</t>
  </si>
  <si>
    <t xml:space="preserve">Former president/member of Trump Marks New Rochelle LLC, in which Pres. Trump retains ownership interests. </t>
  </si>
  <si>
    <t>Trump Marks New Rochelle LLC</t>
  </si>
  <si>
    <t xml:space="preserve">Former director/president of the now-dormant or inactive Trump Marks Palm Beach Corp., in which Pres. Trump retains ownership interests. </t>
  </si>
  <si>
    <t>Trump Marks Palm Beach Corp.</t>
  </si>
  <si>
    <t xml:space="preserve">Former president/member of the now-dormant or inactive Trump Marks Palm Beach LLC, in which Pres. Trump retains ownership interests. </t>
  </si>
  <si>
    <t>Trump Marks Palm Beach LLC</t>
  </si>
  <si>
    <t xml:space="preserve">Former director/president of Trump Marks Panama Corp., in which Pres. Trump retains ownership interests. The company reportedly has no independent value or income, and is part of other entity structures. </t>
  </si>
  <si>
    <t>Trump Marks Panama Corp.</t>
  </si>
  <si>
    <t xml:space="preserve">Former president/member of Trump Marks Panama LLC, in which Pres. Trump retains ownership interests. </t>
  </si>
  <si>
    <t>Trump Marks Panama LLC</t>
  </si>
  <si>
    <t xml:space="preserve">Former director/president of the now-dormant or inactive Trump Marks Philadelphia Corp., in which Pres. Trump retains ownership interests. </t>
  </si>
  <si>
    <t>Trump Marks Philadelphia Corp.</t>
  </si>
  <si>
    <t xml:space="preserve">Former president/member of the now-dormant or inactive Trump Marks Philadelphia LLC, in which Pres. Trump retains ownership interests. </t>
  </si>
  <si>
    <t>Trump Marks Philadelphia LLC</t>
  </si>
  <si>
    <t xml:space="preserve">Former director/president of Trump Marks Philippines Corp., in which Pres. Trump retains ownership interests. The company reportedly has no independent value or income, and is part of other entity structures. </t>
  </si>
  <si>
    <t>Trump Marks Philippines Corp.</t>
  </si>
  <si>
    <t xml:space="preserve">Former president/member of Trump Marks Philippines LLC, in which Pres. Trump retains ownership interests. </t>
  </si>
  <si>
    <t>Trump Marks Philippines LLC</t>
  </si>
  <si>
    <t xml:space="preserve">Former president/member of Trump Marks Products LLC, in which Pres. Trump retains ownership interests. The company reportedly has no independent value or income, and exists to hold license deals that are prospective, inactive, or otherwise do not currently have valuable assets or create income. </t>
  </si>
  <si>
    <t>Trump Marks Products LLC</t>
  </si>
  <si>
    <t xml:space="preserve">Former president/director/chairman of Trump Marks Products Member Corp., in which Pres. Trump retains ownership interests. The company reportedly has no independent value or income, and exists to hold license deals that are prospective, inactive, or otherwise do not currently have valuable assets or create income. </t>
  </si>
  <si>
    <t>Trump Marks Products Member Corp.</t>
  </si>
  <si>
    <t xml:space="preserve">Former member/president of the now-dormant or inactive Trump Marks Puerto Rico I LLC, in which Pres. Trump retains ownership interests. </t>
  </si>
  <si>
    <t>Trump Marks Puerto Rico I LLC</t>
  </si>
  <si>
    <t xml:space="preserve">Former president/director/chairman of the now-dormant or inactive Trump Marks Puerto Rico I Member Corp., in which Pres. Trump retains ownership interests. </t>
  </si>
  <si>
    <t>Trump Marks Puerto Rico I Member Corp.</t>
  </si>
  <si>
    <t xml:space="preserve">Former president/member of Trump Marks Puerto Rico II LLC. The company, owned by Trump, was reportedly dissolved on Nov. 9, 2016. </t>
  </si>
  <si>
    <t>Trump Marks Puerto Rico II LLC</t>
  </si>
  <si>
    <t xml:space="preserve">Former president/chairman/director of Trump Marks Puerto Rico II Member Corp. The company, owned by Trump, was reportedly dissolved on Nov. 10, 2016. </t>
  </si>
  <si>
    <t>Trump Marks Puerto Rico II Member Corp.</t>
  </si>
  <si>
    <t xml:space="preserve">Former president/member of Trump Marks Punta del Este LLC, in which Pres. Trump retains ownership interests. The company reportedly has no independent value or income, and exists to hold license deals that are prospective, inactive, or otherwise do not currently have valuable assets or create income. </t>
  </si>
  <si>
    <t>Trump Marks Punta del Este LLC</t>
  </si>
  <si>
    <t xml:space="preserve">Former president/chairman/director of Trump Marks Punta del Este Manager Corp., in which Pres. Trump retains ownership interests. The company reportedly has no independent value or income, and exists to hold license deals that are prospective, inactive, or otherwise do not currently have valuable assets or create income. </t>
  </si>
  <si>
    <t>Trump Marks Punta del Este Manager Corp.</t>
  </si>
  <si>
    <t>Former president/member of Trump Marks Real Estate LLC, in which Pres. Trump retains ownership interests. The company reportedly has no independent value or income, is not inactive nor dormant, and is not part of an entity structure or license deal.</t>
  </si>
  <si>
    <t>Trump Marks Real Estate LLC</t>
  </si>
  <si>
    <t xml:space="preserve">Former president/chairman/director of Trump Marks SOHO License Corp., in which Pres. Trump retains ownership interests. The company reportedly has no independent value or income, and exists to hold license deals that are prospective, inactive, or otherwise do not currently have valuable assets or create income. </t>
  </si>
  <si>
    <t>Trump Marks SOHO License Corp.</t>
  </si>
  <si>
    <t xml:space="preserve">Former president/member of Trump Marks SOHO LLC, in which Pres. Trump retains ownership interests. The company reportedly has no independent value or income, and exists to hold license deals that are prospective, inactive, or otherwise do not currently have valuable assets or create income. </t>
  </si>
  <si>
    <t>Trump Marks SOHO LLC</t>
  </si>
  <si>
    <t xml:space="preserve">Former president/member of Trump Marks South Africa LLC (resigned 2014). The company's currenct activity status and ownership structure are not disclosed. </t>
  </si>
  <si>
    <t xml:space="preserve">Trump Marks South Africa LLC </t>
  </si>
  <si>
    <t xml:space="preserve">Former member of Trump Marks South Africa Member Corp. (resigned 2014). The company's currenct activity status and ownership structure are not disclosed. </t>
  </si>
  <si>
    <t xml:space="preserve">Trump Marks South Africa Member Corp. </t>
  </si>
  <si>
    <t xml:space="preserve">Former director/president of Trump Marks Stamford Corp., in which Pres. Trump retains ownership interests. The company reportedly has no independent value or income, and is part of other entity structures. </t>
  </si>
  <si>
    <t>Trump Marks Stamford Corp.</t>
  </si>
  <si>
    <t xml:space="preserve">Former president/member of Trump Marks Stamford LLC, in which Pres. Trump retains ownership interests. </t>
  </si>
  <si>
    <t>Trump Marks Stamford LLC</t>
  </si>
  <si>
    <t xml:space="preserve">Former president/member of Trump Marks Sunny Isles I Member Corp., in which Pres. Trump retains ownership interests. </t>
  </si>
  <si>
    <t>Trump Marks Sunny Isles I LLC</t>
  </si>
  <si>
    <t xml:space="preserve">Former director/president of Trump Marks Sunny Isles I LLC, in which Pres. Trump retains ownership interests. The company reportedly has no independent value or income, and is part of other entity structures. </t>
  </si>
  <si>
    <t>Trump Marks Sunny Isles I Member Corp.</t>
  </si>
  <si>
    <t xml:space="preserve">Former president/member of Trump Marks Sunny Isles II Member Corp., in which Pres. Trump retains ownership interests. The company reportedly has no independent value or income, and exists to hold license deals that are prospective, inactive, or otherwise do not currently have valuable assets or create income. </t>
  </si>
  <si>
    <t>Trump Marks Sunny Isles II LLC</t>
  </si>
  <si>
    <t xml:space="preserve">Former director/president of Trump Marks Sunny Isles II LLC, in which Pres. Trump retains ownership interests. The company reportedly has no independent value or income, and exists to hold license deals that are prospective, inactive, or otherwise do not currently have valuable assets or create income. </t>
  </si>
  <si>
    <t>Trump Marks Sunny Isles II Member Corp.</t>
  </si>
  <si>
    <t xml:space="preserve">Former director/president of the now-dormant or inactive Trump Marks Tampa Corp., in which Pres. Trump retains ownership interests. </t>
  </si>
  <si>
    <t>Trump Marks Tampa Corp.</t>
  </si>
  <si>
    <t xml:space="preserve">Former president/member of the now-dormant or inactive Trump Marks Tampa LLC, in which Pres. Trump retains ownership interests. </t>
  </si>
  <si>
    <t>Trump Marks Tampa LLC</t>
  </si>
  <si>
    <t xml:space="preserve">Former director/president of the now-dormant or inactive Trump Marks Toronto Corp., in which Pres. Trump retains ownership interests. </t>
  </si>
  <si>
    <t>Trump Marks Toronto Corp.</t>
  </si>
  <si>
    <t xml:space="preserve">Former president/member of the now-dormant or inactive Trump Marks Toronto LLC, in which Pres. Trump retains ownership interests. </t>
  </si>
  <si>
    <t>Trump Marks Toronto LLC</t>
  </si>
  <si>
    <t xml:space="preserve">Former partner of the now-dormant or inactive Trump Marks Toronto LP (F/K/A Trump Toronto Management LP), in which Pres. Trump retains ownership interests. </t>
  </si>
  <si>
    <t>Trump Marks Toronto LP (F/K/A Trump Toronto Management LP)</t>
  </si>
  <si>
    <t xml:space="preserve">Former director/president of Trump Marks Waikiki Corp., in which Pres. Trump retains ownership interests. The company reportedly has no independent value or income, and is part of other entity structures. </t>
  </si>
  <si>
    <t>Trump Marks Waikiki Corp.</t>
  </si>
  <si>
    <t xml:space="preserve">Former member/president of Trump Marks Waikiki LLC, in which Pres. Trump retains ownership interests. </t>
  </si>
  <si>
    <t>Trump Marks Waikiki LLC</t>
  </si>
  <si>
    <t xml:space="preserve">Former director/president of Trump Marks Westchester Corp., in which Pres. Trump retains ownership interests. The company reportedly has no independent value or income, and exists to hold license deals that are prospective, inactive, or otherwise do not currently have valuable assets or create income. </t>
  </si>
  <si>
    <t>Trump Marks Westchester Corp.</t>
  </si>
  <si>
    <t xml:space="preserve">Former member/president of Trump Marks Westchester LLC, in which Pres. Trump retains ownership interests. The company reportedly has no independent value or income, and exists to hold license deals that are prospective, inactive, or otherwise do not currently have valuable assets or create income. </t>
  </si>
  <si>
    <t>Trump Marks Westchester LLC</t>
  </si>
  <si>
    <t xml:space="preserve">Former director/president of Trump Marks White Plains Corp., in which Pres. Trump retains ownership interests. The company reportedly has no independent value or income, and exists to hold license deals that are prospective, inactive, or otherwise do not currently have valuable assets or create income. </t>
  </si>
  <si>
    <t>Trump Marks White Plains Corp.</t>
  </si>
  <si>
    <t xml:space="preserve">Former member/president of Trump Marks White Plains LLC, in which Pres. Trump retains ownership interests. The company reportedly has no independent value or income, and exists to hold license deals that are prospective, inactive, or otherwise do not currently have valuable assets or create income. </t>
  </si>
  <si>
    <t>Trump Marks White Plains LLC</t>
  </si>
  <si>
    <t xml:space="preserve">Former member/president of Trump Miami Resort Management LLC, in which Pres. Trump retains ownership interests. </t>
  </si>
  <si>
    <t>Trump Miami Resort Management LLC</t>
  </si>
  <si>
    <t xml:space="preserve">Former president/director/chairman of Trump Miami Resort Management Member Corp., in which Pres. Trump retains ownership interests. The company reportedly has no independent value or income, and is part of other entity structures. </t>
  </si>
  <si>
    <t>Trump Miami Resort Management Member Corp</t>
  </si>
  <si>
    <t xml:space="preserve">Pres. Trump retains an ownership interest in Trump Model Management LLC. Any current or former positions he may have held with the company have not been disclosed. </t>
  </si>
  <si>
    <t>Trump Model Management LLC</t>
  </si>
  <si>
    <t>Founder of the now-defunct company Trump Mortgage LLC, which folded in 2007.</t>
  </si>
  <si>
    <t>Trump Mortgage LLC</t>
  </si>
  <si>
    <t xml:space="preserve">Pres. Trump retains an ownership interest in Trump National Golf Club - Charlotte. It is not clear whether this business entity is the same as an entity called "TNGC Charlotte LLC," from which he resigned as president in 2017. No positions with Trump National Golf Club - Charlotte have been listed on his financial disclosures; the current activity status and ownership structure of TNGC Charlotte LLC also have not been listed. </t>
  </si>
  <si>
    <t>Trump National Golf Club - Charlotte</t>
  </si>
  <si>
    <t xml:space="preserve">Pres. Trump retains an ownership interest in Trump National Golf Club - Hudson Valley. Any current or former positions he may have held with the company have not been disclosed. </t>
  </si>
  <si>
    <t>Trump National Golf Club - Hudson Valley</t>
  </si>
  <si>
    <t xml:space="preserve">Former president/member of Trump National Golf Club Colts Neck LLC, in which Pres. Trump retains ownership interests. </t>
  </si>
  <si>
    <t>Trump National Golf Club Colts Neck LLC</t>
  </si>
  <si>
    <t xml:space="preserve">Former president/director/chairman of Trump National Golf Club Colts Neck Member Corp., in which Pres. Trump retains ownership interests. The company reportedly has no independent value or income, and is part of other entity structures. </t>
  </si>
  <si>
    <t>Trump National Golf Club Colts Neck Member Corp.</t>
  </si>
  <si>
    <t xml:space="preserve">Former president of Trump National Golf Club LLC (Trump National Golf Club - Westchester), in which Pres. Trump retains ownership interests. </t>
  </si>
  <si>
    <t>Trump National Golf Club LLC (Trump National Golf Club - Westchester)</t>
  </si>
  <si>
    <t xml:space="preserve">Former president/director/chairman of Trump National Golf Club Member Corp., in which Pres. Trump retains ownership interests. The company reportedly has no independent value or income, and is part of other entity structures. </t>
  </si>
  <si>
    <t>Trump National Golf Club Member Corp.</t>
  </si>
  <si>
    <t xml:space="preserve">Former president of Trump National Golf Club Washington DC LLC, in which Pres. Trump retains ownership interests. </t>
  </si>
  <si>
    <t>Trump National Golf Club Washington DC LLC</t>
  </si>
  <si>
    <t xml:space="preserve">Former president/director/chairman of Trump National Golf Club Washington DC Member Corp., in which Pres. Trump retains ownership interests. The company reportedly has no independent value or income, and is part of other entity structures. </t>
  </si>
  <si>
    <t>Trump National Golf Club Washington DC Member Corp.</t>
  </si>
  <si>
    <t>Former president of Trump Ocean Manager Inc. The company, owned by Trump, was reportedly dissolved on Nov. 10, 2016.</t>
  </si>
  <si>
    <t xml:space="preserve">Trump Ocean Manager Inc. </t>
  </si>
  <si>
    <t>Former president of Trump Ocean Managing Member LLC (resigned 2015). The company's ownership structure is unclear: Trump's 2016 financial disclosures indicate he owned the firm, but it was not listed on his disclosures in 2017.</t>
  </si>
  <si>
    <t>Trump Ocean Managing Member LLC</t>
  </si>
  <si>
    <t xml:space="preserve">Former president/member of Trump Old Post Office LLC, in which Pres. Trump retains an ownership interest. </t>
  </si>
  <si>
    <t>Trump Old Post Office LLC</t>
  </si>
  <si>
    <t xml:space="preserve">Former president/director/chairman of Trump Old Post Office Member Corp., in which Pres. Trump retains an ownership interest. The company reportedly has no independent value or income, and is part of other entity structures. </t>
  </si>
  <si>
    <t>Trump Old Post Office Member Corp.</t>
  </si>
  <si>
    <t>Former president of Trump On the Ocean LLC (resigned 2015). The company's ownership structure is unclear: Trump's 2016 financial disclosures indicate he held an ownership interest, but it was not listed on his disclosures in 2017.</t>
  </si>
  <si>
    <t xml:space="preserve">Trump On the Ocean LLC </t>
  </si>
  <si>
    <t xml:space="preserve">Former chairman and president/member of the now-dormant or inactive Trump Organization LLC, of which Pres. Trump retains an ownership interest. </t>
  </si>
  <si>
    <t>Trump Organization LLC (D/B/A The Trump Organization)</t>
  </si>
  <si>
    <t xml:space="preserve">Former director and chairman/president of Trump Pageants, Inc., in which Pres. Trump retains an ownership interest. The company reportedly has no independent value or income, and is part of other entity structures. </t>
  </si>
  <si>
    <t>Trump Pageants, Inc.</t>
  </si>
  <si>
    <t>Former president of Trump Palace Condominium, a condominium association. Its ownership structure is not clear; it has not been reported on any of his financial disclosures.</t>
  </si>
  <si>
    <t xml:space="preserve">Trump Palace Condominium </t>
  </si>
  <si>
    <t xml:space="preserve">Former member of Trump Palace/Parc LLC, in which Pres. Trump retains an ownership interest. </t>
  </si>
  <si>
    <t>Trump Palace/Parc LLC</t>
  </si>
  <si>
    <t xml:space="preserve">Former president/member of the now-dormant or inactive Trump Panama Condominium Management LLC, in which Pres. Trump retains an ownership interest. </t>
  </si>
  <si>
    <t>Trump Panama Condominium Management LLC</t>
  </si>
  <si>
    <t xml:space="preserve">Former president/director/chairman of the now-dormant or inactive Trump Panama Condominium Member Corp., in which Pres. Trump retains an ownership interest. </t>
  </si>
  <si>
    <t>Trump Panama Condominium Member Corp.</t>
  </si>
  <si>
    <t xml:space="preserve">Former member of Trump Panama Hotel Management LLC, in which Pres. Trump retains an ownership interest. </t>
  </si>
  <si>
    <t>Trump Panama Hotel Management LLC</t>
  </si>
  <si>
    <t xml:space="preserve">Former president/director/chairman of the now-dormant or inactive Trump Panama Hotel Management Member Corp., in which Pres. Trump retains an ownership interest. The company reportedly has no independent value or income, and is part of other entity structures. </t>
  </si>
  <si>
    <t>Trump Panama Hotel Management Member Corp.</t>
  </si>
  <si>
    <t>Former president of Trump Parc East Condominium, a condominium association. Its ownership structure is not clear; it has not been reported on any of his financial disclosures.</t>
  </si>
  <si>
    <t xml:space="preserve">Trump Parc East Condominium </t>
  </si>
  <si>
    <t xml:space="preserve">Former president/member of Trump Park Avenue Acquisition LLC, in which Pres. Trump retains an ownership interest. The company reportedly has no independent value or income, and is part of other entity structures. </t>
  </si>
  <si>
    <t>Trump Park Avenue Acquisition LLC</t>
  </si>
  <si>
    <t xml:space="preserve">Former president of Trump Park Avenue LLC, in which Pres. Trump retains an ownership interest. </t>
  </si>
  <si>
    <t>Trump Park Avenue LLC</t>
  </si>
  <si>
    <t xml:space="preserve">Former president of Trump Payroll Chicago LLC, in which Pres. Trump retains an ownership interest. The company reportedly has no independent value or income, and provides back office support functions to other entities. </t>
  </si>
  <si>
    <t>Trump Payroll Chicago LLC</t>
  </si>
  <si>
    <t xml:space="preserve">Former president/treasurer/secretary/director of Trump Payroll Corp., in which Pres. Trump retains an ownership interest. The company reportedly has no independent value or income, and provides back office support functions to other entities. </t>
  </si>
  <si>
    <t>Trump Payroll Corp.</t>
  </si>
  <si>
    <t xml:space="preserve">Former president/member of the now-dormant or inactive Trump Phoenix Development LLC, in which Pres. Trump retains an ownership interest. </t>
  </si>
  <si>
    <t>Trump Phoenix Development LLC</t>
  </si>
  <si>
    <t xml:space="preserve">Former member of Trump Plaza LLC, in which Pres. Trump retains an ownership interest. </t>
  </si>
  <si>
    <t>Trump Plaza LLC</t>
  </si>
  <si>
    <t xml:space="preserve">Former president/director/treasurer of Trump Plaza Member Inc. (F/K/A Trump Plaza Corp.), in which Pres. Trump retains an ownership interest. The company reportedly has no independent value or income, and is part of other entity structures. </t>
  </si>
  <si>
    <t>Trump Plaza Member Inc. (F/K/A Trump Plaza Corp.)</t>
  </si>
  <si>
    <t xml:space="preserve">Former president/member of Trump Production Managing Member Inc., in which Pres. Trump retains an ownership interest. The company reportedly has no independent value or income, and is part of other entity structures. </t>
  </si>
  <si>
    <t>Trump Production Managing Member Inc.</t>
  </si>
  <si>
    <t xml:space="preserve">Former director/chairman/president/treasurer/secretary of Trump Productions LLC (F/K/A Rancho Lien LLC), in which Pres. Trump retains an ownership interest. </t>
  </si>
  <si>
    <t>Trump Productions LLC (F/K/A Rancho Lien LLC)</t>
  </si>
  <si>
    <t>Former president of Trump Project Management Corp. The company, owned by Trump, was reportedly dissolved on Nov. 10, 2016.</t>
  </si>
  <si>
    <t>Trump Project Management Corp.</t>
  </si>
  <si>
    <t>Former president/member of Trump Properties LLC (resigned 2014). Its ownership structure is not clear; it has not been reported on any of his financial disclosures.</t>
  </si>
  <si>
    <t xml:space="preserve">Trump Properties LLC </t>
  </si>
  <si>
    <t>Former president/member of Trump Realty Services, LLC (F/K/A Trump Mortgage Services LLC (03) &amp; Tower Mortgage Services LLC), in which Pres. Trump retains an ownership interest. The company reportedly has no independent value or income, is not inactive nor dormant, and is not part of an entity structure or license deal.</t>
  </si>
  <si>
    <t>Trump Realty Services, LLC (F/K/A Trump Mortgage Services LLC (03) &amp; Tower Mortgage Services LLC)</t>
  </si>
  <si>
    <t xml:space="preserve">Former president/member of Trump Restaurants LLC, in which Pres. Trump retains an ownership interest. </t>
  </si>
  <si>
    <t>Trump Restaurants LLC</t>
  </si>
  <si>
    <t xml:space="preserve">Former member of the now-dormant or inactive Trump Riverside Management LLC, in which Pres. Trump retains an ownership interest. </t>
  </si>
  <si>
    <t>Trump Riverside Management LLC</t>
  </si>
  <si>
    <t xml:space="preserve">Former president of Trump Ruffin Commercial LLC, in which Pres. Trump retains an ownership interest. </t>
  </si>
  <si>
    <t>Trump Ruffin Commercial LLC</t>
  </si>
  <si>
    <t xml:space="preserve">Former president of Trump Ruffin LLC, in which Pres. Trump retains an ownership interest. The company reportedly has no independent value or income, and is part of other entity structures. </t>
  </si>
  <si>
    <t>Trump Ruffin LLC</t>
  </si>
  <si>
    <t xml:space="preserve">Former president and director of Trump Ruffin Tower I LLC, in which Pres. Trump retains an ownership interest. </t>
  </si>
  <si>
    <t>Trump Ruffin Tower I LLC</t>
  </si>
  <si>
    <t>Former member/director of Trump Sales &amp; Leasing Chicago LLC, in which Pres. Trump retains an ownership interest. The company reportedly has no independent value or income, is not inactive nor dormant, and is not part of an entity structure or license deal.</t>
  </si>
  <si>
    <t>Trump Sales &amp; Leasing Chicago LLC</t>
  </si>
  <si>
    <t xml:space="preserve">Former member/director/president of Trump Sales &amp; Leasing Chicago Member Corp., in which Pres. Trump retains an ownership interest. The company reportedly has no independent value or income, and is part of other entity structures. </t>
  </si>
  <si>
    <t>Trump Sales &amp; Leasing Chicago Member Corp.</t>
  </si>
  <si>
    <t xml:space="preserve">Former director/chairman/president of Trump Scotland Member Inc., in which Pres. Trump retains an ownership interest. The company reportedly has no independent value or income, and is part of other entity structures. </t>
  </si>
  <si>
    <t>Trump Scotland Member Inc.</t>
  </si>
  <si>
    <t xml:space="preserve">Former president of Trump Scotsborough Square LLC, in which Pres. Trump retains an ownership interest. </t>
  </si>
  <si>
    <t>Trump Scotsborough Square LLC</t>
  </si>
  <si>
    <t xml:space="preserve">Former director/chairman/president of Trump Scotsborough Square Member Corp., in which Pres. Trump retains an ownership interest. The company reportedly has no independent value or income, and is part of other entity structures. </t>
  </si>
  <si>
    <t>Trump Scotsborough Square Member Corp.</t>
  </si>
  <si>
    <t>Former member of the board of Trump SoHo Hotel Condominium New York, a condomunium association. Its ownership structure is not clear; it has not been reported on any of his financial disclosures.</t>
  </si>
  <si>
    <t xml:space="preserve">Trump SoHo Hotel Condominium New York </t>
  </si>
  <si>
    <t xml:space="preserve">Former member/president of the now-dormant or inactive Trump Soho Member LLC, in which Pres. Trump retains an ownership interest. </t>
  </si>
  <si>
    <t>Trump Soho Member LLC</t>
  </si>
  <si>
    <t xml:space="preserve">Former president/director/secretary of Trump Toronto Development Inc., in which Pres. Trump retains an ownership interest. The company reportedly has no independent value or income, and exists to hold license deals that are prospective, inactive, or otherwise do not currently have valuable assets or create income. </t>
  </si>
  <si>
    <t>Trump Toronto Development Inc.</t>
  </si>
  <si>
    <t xml:space="preserve">Former president of Trump Toronto Hotel Management Corp., in which Pres. Trump retains an ownership interest. </t>
  </si>
  <si>
    <t>Trump Toronto Hotel Management Corp.</t>
  </si>
  <si>
    <t xml:space="preserve">Former director/chairman of the now-dormant or inactive Trump Toronto Member Corp. (F/K/A Trump Toronto Management Member Corp.), in which Pres. Trump retains an ownership interest. </t>
  </si>
  <si>
    <t>Trump Toronto Member Corp. (F/K/A Trump Toronto Management Member Corp.)</t>
  </si>
  <si>
    <t xml:space="preserve">Former president of Trump Tower Commercial LLC, in which Pres. Trump retains an ownership interest. </t>
  </si>
  <si>
    <t>Trump Tower Commercial LLC</t>
  </si>
  <si>
    <t>Former president of Trump Tower Condominium Residential Section. The company's ownership structure is not clear; it has not been reported on any of his financial disclosures.</t>
  </si>
  <si>
    <t>Trump Tower Condominium Residential Section</t>
  </si>
  <si>
    <t xml:space="preserve">Former president of Trump Tower Managing Member Inc., in which Pres. Trump retains an ownership interest. </t>
  </si>
  <si>
    <t>Trump Tower Managing Member Inc.</t>
  </si>
  <si>
    <t xml:space="preserve">According to the Washington Post, Donald Trump’s business empire has earned up to $10 million since 2014 for branding rights to Trump Towers Istanbul —  a luxury development owned by a Turkish oil and media conglomerate that "has become an influential megaphone for the country’s increasingly repressive regime." </t>
  </si>
  <si>
    <t>Trump Towers Istanbul</t>
  </si>
  <si>
    <t xml:space="preserve">Former director/vice-president of Trump Village Construction Corp., in which Pres. Trump retains an ownership interest. The company reportedly has no independent value or income, and is part of other entity structures. </t>
  </si>
  <si>
    <t>Trump Village Construction Corp.</t>
  </si>
  <si>
    <t xml:space="preserve">Former president of Trump Vineyard Estates LLC, in which Pres. Trump retains an ownership interest. </t>
  </si>
  <si>
    <t>Trump Vineyard Estates LLC</t>
  </si>
  <si>
    <t xml:space="preserve">Former president of Trump Vineyard Estates Lot 3 Owner LLC (F/K/A Eric Trump Land Holdings LLC), in which Pres. Trump retains an ownership interest. </t>
  </si>
  <si>
    <t>Trump Vineyard Estates Lot 3 Owner LLC (F/K/A Eric Trump Land Holdings LLC)</t>
  </si>
  <si>
    <t xml:space="preserve">Former president/director/chairman of Trump Vineyard Estates Manager Corp., in which Pres. Trump retains an ownership interest. The company reportedly has no independent value or income, and is part of other entity structures. </t>
  </si>
  <si>
    <t>Trump Vineyard Estates Manager Corp.</t>
  </si>
  <si>
    <t xml:space="preserve">Former member/president of Trump Virginia Acquisitions LLC (F/K/A Virginia Acquisitions LLC), in which Pres. Trump retains an ownership interest. </t>
  </si>
  <si>
    <t>Trump Virginia Acquisitions LLC (F/K/A Virginia Acquisitions LLC)</t>
  </si>
  <si>
    <t xml:space="preserve">Former president/director/chairman of Trump Virginia Acquisitions Manager Corp., in which Pres. Trump retains an ownership interest. The company reportedly has no independent value or income, and is part of other entity structures. </t>
  </si>
  <si>
    <t>Trump Virginia Acquisitions Manager Corp.</t>
  </si>
  <si>
    <t xml:space="preserve">Former president of Trump Virginia Lot 5 LLC, in which Pres. Trump retains an ownership interest. </t>
  </si>
  <si>
    <t>Trump Virginia Lot 5 LLC</t>
  </si>
  <si>
    <t xml:space="preserve">Former president/director/chairman of Trump Virginia Lot 5 Manager Corp., in which Pres. Trump retains an ownership interest. The company reportedly has no independent value or income, and is part of other entity structures. </t>
  </si>
  <si>
    <t>Trump Virginia Lot 5 Manager Corp.</t>
  </si>
  <si>
    <t xml:space="preserve">Former president/secretary/treasurer of the now-dormant or inactive Trump Wine Marks LLC, in which Pres. Trump retains an ownership interest. </t>
  </si>
  <si>
    <t>Trump Wine Marks LLC</t>
  </si>
  <si>
    <t xml:space="preserve">Former director &amp; chairman/president of the now-dormant or inactive Trump Wine Marks Member Corp., in which Pres. Trump retains an ownership interest. </t>
  </si>
  <si>
    <t>Trump Wine Marks Member Corp.</t>
  </si>
  <si>
    <t xml:space="preserve">Former president/member of Trump World Productions LLC, in which Pres. Trump retains an ownership interest. The company reportedly has no independent value or income, and exists to hold license deals that are prospective, inactive, or otherwise do not currently have valuable assets or create income. </t>
  </si>
  <si>
    <t>Trump World Productions LLC</t>
  </si>
  <si>
    <t xml:space="preserve">Former president/director/chairman of Trump World Productions Manager Corp., in which Pres. Trump retains an ownership interest. The company reportedly has no independent value or income, and exists to hold license deals that are prospective, inactive, or otherwise do not currently have valuable assets or create income. </t>
  </si>
  <si>
    <t>Trump World Productions Manager Corp.</t>
  </si>
  <si>
    <t>Former member/president of the now-dormant or inactive Trump World Productions, in which Pres. Trump retains an ownership interest.</t>
  </si>
  <si>
    <t>Trump World Publications</t>
  </si>
  <si>
    <t xml:space="preserve">Former president of the now-dormant or inactive Trump's Castle Management Corp., in which Pres. Trump retains an ownership interest. </t>
  </si>
  <si>
    <t>Trump's Castle Management Corp.</t>
  </si>
  <si>
    <t xml:space="preserve">Former president of the now-dormant or inactive Trump New World Property Management LLC, in which Pres. Trump retains an ownership interest. </t>
  </si>
  <si>
    <t>Trump/New World Property Management LLC</t>
  </si>
  <si>
    <t xml:space="preserve">Former trustee of Trust U/W/O Fred C. Trump - Elizabeth Trump Grau. The trust's current activity status and control structures are not reported. </t>
  </si>
  <si>
    <t>Trust U/W/O Fred C. Trump - Elizabeth Trump Grau</t>
  </si>
  <si>
    <t xml:space="preserve">Although Trump has resigned as a trustee, it remains for the benefit of one of his immediate family members, and therefore is classified as "confirmed." </t>
  </si>
  <si>
    <t xml:space="preserve">Former trustee of Trust U/W/O Fred C. Trump - F/B/O the grandchildren of Fred C. Trump. The trust's current activity status and control structures are not reported. </t>
  </si>
  <si>
    <t>Trust U/W/O Fred C. Trump - F/B/O the grandchildren of Fred C. Trump</t>
  </si>
  <si>
    <t xml:space="preserve">Pres. Trump reportedly resigned from any position with the Trust U/W/O Fred C. Trump- Tiffany Ariana Trump. His former position with the trust is not reported on his 2017 financial disclosure. The trust's current activity status and control structures also are not reported. </t>
  </si>
  <si>
    <t>Trust U/W/O Fred C. Trump- Tiffany Ariana Trump</t>
  </si>
  <si>
    <t xml:space="preserve">Former president of Turnberry Scotland LLC, in which Pres. Trump retains an ownership interest. The company reportedly has no independent value or income, and is part of other entity structures. </t>
  </si>
  <si>
    <t>Turnberry Scotland LLC</t>
  </si>
  <si>
    <t xml:space="preserve">Former director/chairman/president of Turnberry Scotland Managing Member Corp., in which Pres. Trump retains an ownership interest. The company reportedly has no independent value or income, and is part of other entity structures. </t>
  </si>
  <si>
    <t>Turnberry Scotland Managing Member Corp</t>
  </si>
  <si>
    <t xml:space="preserve">Former president of TW Venture I LLC, in which Pres. Trump retains an ownership interest. </t>
  </si>
  <si>
    <t>TW Venture I LLC</t>
  </si>
  <si>
    <t xml:space="preserve">Former director/chairman/president of TW Venture I Managing Member Corp., in which Pres. Trump retains an ownership interest. The company reportedly has no independent value or income, and is part of other entity structures. </t>
  </si>
  <si>
    <t>TW Venture I Managing Member Corp</t>
  </si>
  <si>
    <t xml:space="preserve">Former president of TW Venture II LLC, in which Pres. Trump retains an ownership interest. The company reportedly has no independent value or income, and is part of other entity structures. </t>
  </si>
  <si>
    <t>TW Venture II LLC</t>
  </si>
  <si>
    <t xml:space="preserve">Former director/chairman/president of TW Venture II Managing Member Corp., in which Pres. Trump retains an ownership interest. The company reportedly has no independent value or income, and is part of other entity structures. </t>
  </si>
  <si>
    <t>TW Venture II Managing Member Corp</t>
  </si>
  <si>
    <t xml:space="preserve">Former president/treasurer/secretary/director of the now-dormant or inactive Ultimate Air Corp., in which Pres. Trump retains an ownership interest. </t>
  </si>
  <si>
    <t>Ultimate Air Corp.</t>
  </si>
  <si>
    <t xml:space="preserve">Former president/director of Unit 2502 Enterprises Corp., in which Pres. Trump retains an ownership interest. The company reportedly has no independent value or income, and is part of other entity structures. </t>
  </si>
  <si>
    <t>Unit 2502 Enterprises Corp.</t>
  </si>
  <si>
    <t>Former president/member of Unit 2502 Enterprises LLC, in which Pres. Trump retains an ownership interest. The company reportedly has no independent value or income, is not inactive nor dormant, and is not part of an entity structure or license deal.</t>
  </si>
  <si>
    <t>Unit 2502 Enterprises LLC</t>
  </si>
  <si>
    <t xml:space="preserve">Former secretary/president/director of VH Property Corp. (Trump National Golf Club - Los Angeles), in which Pres. Trump retains an ownership interest. </t>
  </si>
  <si>
    <t>VH Property Corp. (Trump National Golf Club - Los Angeles)</t>
  </si>
  <si>
    <t xml:space="preserve">Former president/member of VHPS LLC, in which Pres. Trump retains an ownership interest. </t>
  </si>
  <si>
    <t>VHPS LLC</t>
  </si>
  <si>
    <t>Former member/president of West Palm Operations LLC, in which Pres. Trump retains an ownership interest. The company reportedly has no independent value or income, is not inactive nor dormant, and is not part of an entity structure or license deal.</t>
  </si>
  <si>
    <t>West Palm Operations LLC</t>
  </si>
  <si>
    <t xml:space="preserve">Former director/vice-president of the now-dormant or inactive Wexford Hall Inc., in which Pres. Trump retains an ownership interest. </t>
  </si>
  <si>
    <t>Wexford Hall Inc.</t>
  </si>
  <si>
    <t>Former president White Course LLC, in which Pres. Trump retains an ownership interest. The company reportedly has no independent value or income, is not inactive nor dormant, and is not part of an entity structure or license deal.</t>
  </si>
  <si>
    <t>White Course LLC</t>
  </si>
  <si>
    <t xml:space="preserve">Former director/chairman/president of White Course Managing Member Corp., in which Pres. Trump retains an ownership interest. The company reportedly has no independent value or income, and is part of other entity structures. </t>
  </si>
  <si>
    <t>White Course Managing Member Corp.</t>
  </si>
  <si>
    <t xml:space="preserve">Pres. Trump reportedly resigned from any positions with the William Trump Medical Fund LLC the day before his inauguration in January 2017. However, its current activity status and ownership structure are unclear, as the company has never been reported on his financial disclosures. His specific position with the company also has not been disclosed. </t>
  </si>
  <si>
    <t>William Trump Medical Fund LLC</t>
  </si>
  <si>
    <t xml:space="preserve">Former member of the now-dormant or inactive Wilshire Hall LLC, in which Pres. Trump retains an ownership interest. </t>
  </si>
  <si>
    <t>Wilshire Hall LLC</t>
  </si>
  <si>
    <t xml:space="preserve">Former president/secretary/treasurer/managing member of WMTMF LLC. The company's ownership structure is unclear; it was not listed on any of Trump's financial disclosures. </t>
  </si>
  <si>
    <t>WMTMF LLC</t>
  </si>
  <si>
    <t xml:space="preserve">Former member/president of Wollman Rink Operations LLC, in which Pres. Trump retains an ownership interest. </t>
  </si>
  <si>
    <t>Wollman Rink Operations LLC</t>
  </si>
  <si>
    <t xml:space="preserve">Former member/president of the now-dormant or inactive Yorktown Real Estate LLC (F/K/A Yorktown Development Associates LLC), in which Pres. Trump retains an ownership interest. </t>
  </si>
  <si>
    <t>Yorktown Real Estate LLC (F/K/A Yorktown Development Associates LLC)</t>
  </si>
  <si>
    <t>Trump’s stock in oil pipeline company</t>
  </si>
  <si>
    <t>Businessmen from India meet with President-elect Trump</t>
  </si>
  <si>
    <t>Trump has telephone call with Taiwan president where the Trump Organization reportedly is looking at building hotels. (“Beijing... regards the island as a renegade province.”)</t>
  </si>
  <si>
    <t>Financial Times</t>
  </si>
  <si>
    <t>?</t>
  </si>
  <si>
    <t>His stock portfolio (which reportedly includes shares in banks, pharma, and oil). The transition has stated the portfolio (which according to a May financial disclosure also includes Boeing) was sold in June, but has not presented evidence of that move.</t>
  </si>
  <si>
    <t>Trump children (who will run business) on transition team. Donald Trump Jr. reportedly is involved in Secretary of Interior selection process</t>
  </si>
  <si>
    <t>Turkish newspapers reporting that Trump praised his Turkish business partner in a call with Turkish President Erdogan. Erdogan has reportedly arrested a businessman from Dogan, the company which works with Trump to possibly have leverage for the return of Gulen to Turkey.</t>
  </si>
  <si>
    <t>Trademarks registered around the world</t>
  </si>
  <si>
    <t>Trump named properties could present global security risk (per former White House ethics lawyer)</t>
  </si>
  <si>
    <t>Russian Foreign Minister saying they were in touch with Trump campaign</t>
  </si>
  <si>
    <t>Trump said to have told British politician Nigel Farage to oppose wind farm near his Scottish golf course (then lobbying in a tweet for Farage to become ambassador to the U.S.)</t>
  </si>
  <si>
    <t>Philippines appoints man building Trump Tower (licensed under the Trump name) in Manila as “special envoy.” President Duterte has said Trump expressed support for his drug war which has been criticized as an abuse of human rights.</t>
  </si>
  <si>
    <t>Sold tickets to Mar-a-Lago New Year’s Eve party</t>
  </si>
  <si>
    <t>Trump currently facing investigation by Department of Labor.</t>
  </si>
  <si>
    <t>Debt with foreign banks some now facing federal fines</t>
  </si>
  <si>
    <t>Sept. 30, 2016</t>
  </si>
  <si>
    <t>Foreign diplomats at Trump Hotel in DC</t>
  </si>
  <si>
    <t>Long-stalled Trump Tower project in resort town in former Soviet republic of Georgia moves forward</t>
  </si>
  <si>
    <t>Self-dealing (Using nonprofit to help self, business or family) reported in Trump Foundation 2015 Tax return posted on Guidestar.</t>
  </si>
  <si>
    <t>Trump team denies they asked for security clearance for Trump children</t>
  </si>
  <si>
    <t>Reports from Argentina newspaper La Nacion Trump asked President Mauricio Macri about a building project there.</t>
  </si>
  <si>
    <t>Fundraiser for post-inauguration meeting with President and hunting trip cancelled</t>
  </si>
  <si>
    <t>Removed lobbyists from transition team</t>
  </si>
  <si>
    <t>Trump Organization announced accords with unions at two hotels</t>
  </si>
  <si>
    <t>Trump Organization to go before planning board in Ireland over seawall for Trump International Golf Links. (Organization reportedly dropped seawall from plans.)</t>
  </si>
  <si>
    <t>Former member/manager of the now-inactive Busy Boys Investments LLC.</t>
  </si>
  <si>
    <t>Donald Trump Jr.</t>
  </si>
  <si>
    <t>Busy Boys Investments LLC</t>
  </si>
  <si>
    <t xml:space="preserve">Because this company is reportedly inactive, the potential conflict has been marked as "resolved." </t>
  </si>
  <si>
    <t>Former Executive Director of Global Branding and Networking at Cambridge Who's Who, a vanity branding and global networking service widely accused of deceptive marketing.</t>
  </si>
  <si>
    <t>Cambridge Who's Who</t>
  </si>
  <si>
    <t>Donald Trump Jr. is a minority investor in the Charleston Naval Hospital.</t>
  </si>
  <si>
    <t>Charleston Naval Hospital</t>
  </si>
  <si>
    <t>Spokesman for MacroSolve, a Tulsa-based mobile application developer accused of operating as a patent troll. The company dissolved into Drone Aviation in 2014 — roughly two years before Michael Flynn, Pres. Trump's short-lived National Security Advisor, resigned as vice-chairman to take the cabinet position.</t>
  </si>
  <si>
    <t>MacroSolve</t>
  </si>
  <si>
    <t>At one point, Donald Trump Jr. was named a senior advisor to SG Blocks Inc., a firm the promotes the repurposing of shipping containers to be used as construction materials. It is unclear whether he is still associated with the firm.</t>
  </si>
  <si>
    <t>SG Blocks Inc.</t>
  </si>
  <si>
    <t>Donald Trump Jr. is "strongly involved" in the Eric Trump Foundation.</t>
  </si>
  <si>
    <t>The Eric Trump Foundation</t>
  </si>
  <si>
    <t>undated</t>
  </si>
  <si>
    <t>As a founding investor in the short-lived Titan Atlas Manufacturing, Donald Trump Jr. and two business partners personally guaranteed a $3.65 million loan from Deutsche Bank. Before it came due, his father purchased the loan through the newly created D B Pace Acquisition. The senior Trump promptly foreclosed, accepting the value of the property as his payment. Titan Atlas Manufacturing reportedly left "a trail of litigation, unpaid bills and unpaid taxes" in its wake. It was a successort to the similarly named Titan Atlast Global, which also failed.</t>
  </si>
  <si>
    <t>Titan Atlas Manufacturing</t>
  </si>
  <si>
    <t xml:space="preserve">This connection's potential for conflict of interest is marked as "unclear" because we do not yet know if any pending litigation remains. </t>
  </si>
  <si>
    <t>Chairman and president</t>
  </si>
  <si>
    <t>Eric Trump</t>
  </si>
  <si>
    <t>Eric Trump to stop soliciting money for charity</t>
  </si>
  <si>
    <t>In December 2016, Ivanka Trump was said to be "nearing a licensing deal" with the Japanese apparel company Sanei International, whose parent company TSI Holdings Co. is majority-owned by the Development Bank of Japan. The deal was reportedly two years in the making. Yet in January 2017, Ivanka Trump's company reportedly reversed direction, "after learning that Sanei's parent company had ties to the government of Japan," according to a May 17 letter from her company, IT Operations. Ivanka Trump took an official adviser position with the White House in March 2017; she had already resigned her positions from the company, though she retained ownership through a trust.</t>
  </si>
  <si>
    <t>Ivanka Trump</t>
  </si>
  <si>
    <t>Sanei International</t>
  </si>
  <si>
    <t>Ivanka Trump's business partner or licensee, Madison Avenue Diamonds, operates Ivanka Trump Fine Jewelry. The company has been served with multiple tax liens for non-payment of taxes on her jewelry store at Trump Tower.</t>
  </si>
  <si>
    <t>Ivanka Trump’s company hawks a bracelet after 60 minutes interviews</t>
  </si>
  <si>
    <t>Ivanka Trump joins Jared Kushner to chase a Chinese hotel deal.</t>
  </si>
  <si>
    <t>Ivanka Trump sits in on meeting with Japanese PM Shinzo Abe</t>
  </si>
  <si>
    <t>Ivanka Trump joined President Mauricio Macri congratulatory phone call with her father</t>
  </si>
  <si>
    <t>Charity auction to have coffee with Ivanka Trump closed</t>
  </si>
  <si>
    <t>board member and investor in 42Floors, a commercial real estate listings database, with his brother Joshua Kushner of the venture capital firm Thrive.</t>
  </si>
  <si>
    <t>Jared Kushner</t>
  </si>
  <si>
    <t>42Floors</t>
  </si>
  <si>
    <t>Broadband Proliferation Partners LLC does business as WiredScore. In April 2017, he was reported to be in talks to sell his stake in the company to a group of investors that includes the Los Angeles-based Fifth Wall Ventures.</t>
  </si>
  <si>
    <t>Broadband Proliferation Partners LLC</t>
  </si>
  <si>
    <t>Investor in Cadre, a real estate investment firm backed by Jared Kushner's brother Joshua's venture capital firm Thrive Capital. Cadre also has attracted such high-profile investors as Peter Thiel's Founders Fund, Goldman Sachs, Alibaba founder Jack Ma. George Soros’ Soros Fund Management has reportedly extended to Cadre a significant credit line.</t>
  </si>
  <si>
    <t>Cadre</t>
  </si>
  <si>
    <t>Former board member of Global Gateway Alliance, a 501(c)(4) organization that advocates for infrastructure improvements in New York City.</t>
  </si>
  <si>
    <t>Global Gateway Alliance</t>
  </si>
  <si>
    <t>Investor in Honest Buildings Inc. and board member on behalf of Thrive Capital, his brother Joshua's venture capital firm, which was a major backer of the startup.</t>
  </si>
  <si>
    <t>HonestBuildings Inc.</t>
  </si>
  <si>
    <t>Investor in Hot Potato, a social media agency that was acquired by Facebook in 2010 for approximately $10 million, and promptly shut down.</t>
  </si>
  <si>
    <t>Hot Potato</t>
  </si>
  <si>
    <t>Board member, advisor of Internet Week New York.</t>
  </si>
  <si>
    <t>Internet Week New York</t>
  </si>
  <si>
    <t>Ownership interest in investment firm JCK Cadre Inc.</t>
  </si>
  <si>
    <t>JCK Cadre Inc.</t>
  </si>
  <si>
    <t>Investor in Jibe (f/k/a localbacon) with his brother Joshua, through Launch Capital and Zelkova Ventures.</t>
  </si>
  <si>
    <t>Jibe (f/k/a localbacon)</t>
  </si>
  <si>
    <t>Investor in Kickstarter.</t>
  </si>
  <si>
    <t>Kickstarter</t>
  </si>
  <si>
    <t xml:space="preserve">Kushner owns New York Luxury Publishing, through which he bankrolled the socialite magazine Scene in 2012-2013. Kushner was sued in 2016 for infringing on a competitor's brand, but a judge tossed out the suit for technical reasons in 2017. </t>
  </si>
  <si>
    <t>New York Luxury Publishing</t>
  </si>
  <si>
    <t xml:space="preserve">Kushner steps down from publisher role in Observer Media Group, but his ownership stake remains unclear. </t>
  </si>
  <si>
    <t>Observer Media</t>
  </si>
  <si>
    <t xml:space="preserve">Jared Kushner's brother Joshua Kushner founded Oscar Health, which sells individual health insurance under the Affordable Care Act — which Pres. Trump has vowed to repeal and replace. </t>
  </si>
  <si>
    <t>Oscar Health</t>
  </si>
  <si>
    <t xml:space="preserve">Quadro Parnters Inc. owns at least a 75 percent stake in RealCadre LLC, which does business as the online investment firm Cadre. Jared Kushner's company JCK Cadre LLC owns 25 to 50 percent of Quadro Partners. </t>
  </si>
  <si>
    <t>Quadro Parnters Inc.</t>
  </si>
  <si>
    <t xml:space="preserve">RealCadre LLC does business as Cadre, the online investment platform. (See listing for Cadre.) Jared Kushner owns a stake in RealCadre Inc. through Quadro Partners. </t>
  </si>
  <si>
    <t>RealCadre LLC</t>
  </si>
  <si>
    <t xml:space="preserve">Kushner is loaned/given $50 million by Rob Speyer to seal a real estate deal. </t>
  </si>
  <si>
    <t>Rob Speyer</t>
  </si>
  <si>
    <t>Kushner is a director of the Seryl Charles Kushner Family Foundation Inc., through which his family channels its philanthropy — mainly support for Jewish institutions in the US and Israel, as well as education and health.</t>
  </si>
  <si>
    <t>Seryl Charles Kushner Family Foundation Inc.</t>
  </si>
  <si>
    <t xml:space="preserve">Involved through investment and board representation with Thrive Capital, a venture capital firm founded by his brother Joshua Kushner. The firm claims prominent investments — Kickstarter and Slack among them. </t>
  </si>
  <si>
    <t>Thrive Capital</t>
  </si>
  <si>
    <t>Kushner is an investor and board member of Urban Compass, in which Jared Kushner's brother Joshua Kushner also backed through his venture capital firm Thrive Capital.</t>
  </si>
  <si>
    <t>Urban Compass</t>
  </si>
  <si>
    <t>Kushner is co-founder of WiredScore, a business that rates the Internet connections of commerical buildings in the US, France and the UK. Kushner reportedly conceived of the service in conjunction with New York City's Economic Development Corp., which launched the project as an initiative of Mayor Michael Bloomberg's administration. The project then was named WiredNYC, though it directed to the same website the private firm now controls. In April 2017, he was reported to be in talks to sell his stake in the company (through Broadband Proliferation Partners LLC) to a group of investors that includes the Los Angeles-based Fifth Wall Ventures.</t>
  </si>
  <si>
    <t>WiredScore</t>
  </si>
  <si>
    <t>To resolve conflict of interest concerns, Kushner sells his shares of many assets — to his brother and mother. His father remains remains closely involved in Kushner Companies.</t>
  </si>
  <si>
    <t>Partners in Brooklyn redevelopment projects.</t>
  </si>
  <si>
    <t xml:space="preserve">Kushner woos Chinese hotel developer. </t>
  </si>
  <si>
    <t>Jared Kushner rumored to join the White House</t>
  </si>
  <si>
    <t xml:space="preserve">721 33H Holdings LLC is residential real estate listed as an asset or source of employment income. </t>
  </si>
  <si>
    <t>Melania Trump</t>
  </si>
  <si>
    <t xml:space="preserve">721 33H LLC is listed as an asset or source of employment income. The company is a pass-through company for 721 33H Holdings LLC. </t>
  </si>
  <si>
    <t>721 33H LLC</t>
  </si>
  <si>
    <t xml:space="preserve">Melania LLC, although listed as an inactive employment asset and income source on Pres. Trump's financial disclosures, remains registered as an active business entity in New York. However, several of the company's suppliers and distributors have reportedly cut ties. </t>
  </si>
  <si>
    <t>Melania LLC</t>
  </si>
  <si>
    <t xml:space="preserve">Melania Marks Accessories LLC is listed on Pres. Trump's financial disclosure forms as a source of the First Lady's employment assets/income. Its underlying value is reportedly a licensing agreement with MZ Berger &amp; Company LLC. </t>
  </si>
  <si>
    <t>Melania Marks Accessories LLC</t>
  </si>
  <si>
    <t xml:space="preserve">Melania Marks Accessories Member Corp. is a pass-thru company for Melania Marks Accessories LLC. </t>
  </si>
  <si>
    <t>Melania Marks Accessories Member Corp.</t>
  </si>
  <si>
    <t xml:space="preserve">The Trump Organization reportedly cancelled the business registration for Melania Marks Skincare LLC in Feb. 2017. The company is not listed on Pres. Trump's 2017 financial disclosure. </t>
  </si>
  <si>
    <t xml:space="preserve">Melania Marks Skincare LLC </t>
  </si>
  <si>
    <t>The Trump Organization reportedly cancelled the business registration for Melania Marks Skincare Managing Member Corp. in Feb. 2017. The company is not listed on Pres. Trump's 2017 financial disclosure.</t>
  </si>
  <si>
    <t xml:space="preserve">Melania Marks Skincare Managing Member Corp. </t>
  </si>
  <si>
    <t>Watch manufacturer MZ Berger &amp; Company LLC holds a licensing agreement with Melania Marks Accessories LLC. However, as of Feb. 2017, the company is reportedly no longer in a relationship with the First Lady's business line.</t>
  </si>
  <si>
    <t>MZ Berger &amp; Company LLC</t>
  </si>
  <si>
    <t>Although MZ Berger reportedly has ended its relationship with Melania Trump's business line, the company remains listed on Pres. Trump's financial disclosures; therefore, this conflict is marked as confirmed.</t>
  </si>
  <si>
    <t>New Sunshine LLC has reportedly ended its relationship with the company Melania Marks Skincare LLC. New Sunshine reportedly ceased manufacturing the Melania Skin Care Collection under a license agreement in mid-2016.</t>
  </si>
  <si>
    <t>New Sunshine LLC</t>
  </si>
  <si>
    <t xml:space="preserve">Because the company reportedly no longer has an active relationship with Melania Trump's business line and it is not listed as an asset of the First Lady on Pres. Trump's financial disclosure, this potential conflict is marked as "resolved." </t>
  </si>
  <si>
    <t xml:space="preserve">The online shopping website QVC, which previously distributed Melania Trump branded products, reportedly no longer has an active business relationship with the First Lady. </t>
  </si>
  <si>
    <t>QVC</t>
  </si>
  <si>
    <t>In a libel lawsuit against the British tabloid The Daily Mail, the First Lady's attorneys alleged that defamatory and unsubstantiated claims had damaged her "unique, once-in-a-lifetime" opportunity to leverage her high-profile position to boost her business profits. The statement stoked concerns over improper profiting from the White House. The Daily Mail later settled the lawsuit.</t>
  </si>
  <si>
    <t>The Daily Mail</t>
  </si>
  <si>
    <t xml:space="preserve">Because this lawsuit was settled, the potential conflict of interest is marked as "resolved." Specific business holdings of Melania Trump remain marked as confirmed conflicts of interest.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</si>
</sst>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mm&quot; &quot;d&quot;, &quot;yyyy"/>
    <numFmt numFmtId="165" formatCode="mmm\.\ d\,\ yyyy"/>
  </numFmts>
  <fonts count="15" x14ac:knownFonts="1">
    <font>
      <sz val="10"/>
      <color rgb="FF000000"/>
      <name val="Arial"/>
    </font>
    <font>
      <b/>
      <sz val="12"/>
      <name val="Arial"/>
    </font>
    <font>
      <b/>
      <sz val="12"/>
      <name val="Arial"/>
    </font>
    <font>
      <sz val="10"/>
      <name val="Arial"/>
    </font>
    <font>
      <u/>
      <sz val="10"/>
      <color rgb="FF1155CC"/>
      <name val="Arial"/>
    </font>
    <font>
      <u/>
      <sz val="10"/>
      <color rgb="FF1155CC"/>
      <name val="Arial"/>
    </font>
    <font>
      <u/>
      <sz val="10"/>
      <color rgb="FF1155CC"/>
      <name val="Arial"/>
    </font>
    <font>
      <u/>
      <sz val="10"/>
      <color rgb="FF1155CC"/>
      <name val="Arial"/>
    </font>
    <font>
      <sz val="10"/>
      <color rgb="FF000000"/>
      <name val="Arial"/>
    </font>
    <font>
      <u/>
      <sz val="10"/>
      <color rgb="FF1155CC"/>
      <name val="Arial"/>
    </font>
    <font>
      <u/>
      <sz val="10"/>
      <color rgb="FF1155CC"/>
      <name val="Arial"/>
    </font>
    <font>
      <u/>
      <sz val="10"/>
      <color rgb="FF1155CC"/>
      <name val="Arial"/>
    </font>
    <font>
      <b/>
      <sz val="10"/>
      <name val="Arial"/>
    </font>
    <font>
      <sz val="11"/>
      <color rgb="FF000000"/>
      <name val="Calibri"/>
    </font>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47">
    <xf numFmtId="0" fontId="0" fillId="0" borderId="0" xfId="0" applyFont="1" applyAlignment="1"/>
    <xf numFmtId="0" fontId="1" fillId="0" borderId="0" xfId="0" applyFont="1" applyAlignment="1">
      <alignment wrapText="1"/>
    </xf>
    <xf numFmtId="0" fontId="1" fillId="0" borderId="0" xfId="0" applyFont="1" applyAlignment="1"/>
    <xf numFmtId="0" fontId="1" fillId="0" borderId="0" xfId="0" applyFont="1" applyAlignment="1">
      <alignment horizontal="fill"/>
    </xf>
    <xf numFmtId="164" fontId="1" fillId="0" borderId="0" xfId="0" applyNumberFormat="1" applyFont="1" applyAlignment="1"/>
    <xf numFmtId="164" fontId="1" fillId="0" borderId="0" xfId="0" applyNumberFormat="1" applyFont="1" applyAlignment="1">
      <alignment horizontal="left"/>
    </xf>
    <xf numFmtId="0" fontId="1" fillId="0" borderId="0" xfId="0" applyFont="1" applyAlignment="1">
      <alignment horizontal="left"/>
    </xf>
    <xf numFmtId="0" fontId="1" fillId="0" borderId="0" xfId="0" applyFont="1" applyAlignment="1"/>
    <xf numFmtId="164" fontId="1" fillId="0" borderId="0" xfId="0" applyNumberFormat="1" applyFont="1" applyAlignment="1"/>
    <xf numFmtId="0" fontId="2" fillId="0" borderId="0" xfId="0" applyFont="1"/>
    <xf numFmtId="0" fontId="3" fillId="0" borderId="0" xfId="0" applyFont="1" applyAlignment="1">
      <alignment wrapText="1"/>
    </xf>
    <xf numFmtId="0" fontId="3" fillId="0" borderId="0" xfId="0" applyFont="1" applyAlignment="1"/>
    <xf numFmtId="0" fontId="3" fillId="0" borderId="0" xfId="0" applyFont="1" applyAlignment="1">
      <alignment horizontal="fill"/>
    </xf>
    <xf numFmtId="164" fontId="4" fillId="0" borderId="0" xfId="0" applyNumberFormat="1" applyFont="1" applyAlignment="1"/>
    <xf numFmtId="164" fontId="3" fillId="0" borderId="0" xfId="0" applyNumberFormat="1" applyFont="1" applyAlignment="1">
      <alignment horizontal="left"/>
    </xf>
    <xf numFmtId="0" fontId="5" fillId="0" borderId="0" xfId="0" applyFont="1" applyAlignment="1">
      <alignment horizontal="left"/>
    </xf>
    <xf numFmtId="0" fontId="6" fillId="0" borderId="0" xfId="0" applyFont="1" applyAlignment="1"/>
    <xf numFmtId="0" fontId="3" fillId="0" borderId="0" xfId="0" applyFont="1" applyAlignment="1"/>
    <xf numFmtId="164" fontId="3" fillId="0" borderId="0" xfId="0" applyNumberFormat="1" applyFont="1" applyAlignment="1">
      <alignment horizontal="right"/>
    </xf>
    <xf numFmtId="164" fontId="3" fillId="0" borderId="0" xfId="0" applyNumberFormat="1" applyFont="1" applyAlignment="1"/>
    <xf numFmtId="165" fontId="3" fillId="0" borderId="0" xfId="0" applyNumberFormat="1" applyFont="1" applyAlignment="1"/>
    <xf numFmtId="164" fontId="7" fillId="0" borderId="0" xfId="0" applyNumberFormat="1" applyFont="1" applyAlignment="1">
      <alignment horizontal="left"/>
    </xf>
    <xf numFmtId="0" fontId="3" fillId="0" borderId="0" xfId="0" applyFont="1" applyAlignment="1"/>
    <xf numFmtId="0" fontId="8" fillId="0" borderId="0" xfId="0" applyFont="1" applyAlignment="1">
      <alignment horizontal="left"/>
    </xf>
    <xf numFmtId="0" fontId="3" fillId="0" borderId="0" xfId="0" applyFont="1" applyAlignment="1">
      <alignment horizontal="fill"/>
    </xf>
    <xf numFmtId="165" fontId="9" fillId="0" borderId="0" xfId="0" applyNumberFormat="1" applyFont="1" applyAlignment="1">
      <alignment horizontal="left"/>
    </xf>
    <xf numFmtId="0" fontId="8" fillId="0" borderId="0" xfId="0" applyFont="1" applyAlignment="1">
      <alignment horizontal="left" wrapText="1"/>
    </xf>
    <xf numFmtId="0" fontId="8" fillId="0" borderId="0" xfId="0" applyFont="1" applyAlignment="1">
      <alignment horizontal="left"/>
    </xf>
    <xf numFmtId="164" fontId="10" fillId="0" borderId="0" xfId="0" applyNumberFormat="1" applyFont="1" applyAlignment="1"/>
    <xf numFmtId="164" fontId="3" fillId="0" borderId="0" xfId="0" applyNumberFormat="1" applyFont="1" applyAlignment="1">
      <alignment horizontal="left"/>
    </xf>
    <xf numFmtId="0" fontId="3" fillId="0" borderId="0" xfId="0" applyFont="1" applyAlignment="1"/>
    <xf numFmtId="0" fontId="11" fillId="0" borderId="0" xfId="0" applyFont="1" applyAlignment="1"/>
    <xf numFmtId="0" fontId="12" fillId="0" borderId="0" xfId="0" applyFont="1" applyAlignment="1">
      <alignment wrapText="1"/>
    </xf>
    <xf numFmtId="0" fontId="12" fillId="0" borderId="0" xfId="0" applyFont="1" applyAlignment="1"/>
    <xf numFmtId="0" fontId="12" fillId="0" borderId="0" xfId="0" applyFont="1" applyAlignment="1">
      <alignment horizontal="fill"/>
    </xf>
    <xf numFmtId="14" fontId="3" fillId="0" borderId="0" xfId="0" applyNumberFormat="1" applyFont="1" applyAlignment="1"/>
    <xf numFmtId="0" fontId="3" fillId="0" borderId="0" xfId="0" applyFont="1" applyAlignment="1">
      <alignment wrapText="1"/>
    </xf>
    <xf numFmtId="0" fontId="13" fillId="0" borderId="0" xfId="0" applyFont="1" applyAlignment="1">
      <alignment wrapText="1"/>
    </xf>
    <xf numFmtId="0" fontId="13" fillId="0" borderId="0" xfId="0" applyFont="1" applyAlignment="1">
      <alignment horizontal="fill"/>
    </xf>
    <xf numFmtId="0" fontId="3" fillId="0" borderId="0" xfId="0" applyFont="1" applyAlignment="1"/>
    <xf numFmtId="14" fontId="3" fillId="0" borderId="0" xfId="0" applyNumberFormat="1" applyFont="1" applyAlignment="1">
      <alignment horizontal="left"/>
    </xf>
    <xf numFmtId="0" fontId="3" fillId="0" borderId="0" xfId="0" applyFont="1" applyAlignment="1">
      <alignment horizontal="left"/>
    </xf>
    <xf numFmtId="164" fontId="3" fillId="0" borderId="0" xfId="0" applyNumberFormat="1" applyFont="1" applyAlignment="1"/>
    <xf numFmtId="0" fontId="14" fillId="0" borderId="0" xfId="0" applyFont="1" applyAlignment="1">
      <alignment wrapText="1"/>
    </xf>
    <xf numFmtId="0" fontId="14" fillId="0" borderId="0" xfId="0" applyFont="1" applyAlignment="1">
      <alignment horizontal="fill"/>
    </xf>
    <xf numFmtId="164" fontId="14" fillId="0" borderId="0" xfId="0" applyNumberFormat="1" applyFont="1" applyAlignment="1">
      <alignment horizontal="right"/>
    </xf>
    <xf numFmtId="0" fontId="14" fillId="0" borderId="0" xfId="0" applyFont="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87"/>
  <sheetViews>
    <sheetView tabSelected="1" workbookViewId="0">
      <pane ySplit="1" topLeftCell="A2" activePane="bottomLeft" state="frozen"/>
      <selection pane="bottomLeft" activeCell="A34" sqref="A34"/>
    </sheetView>
  </sheetViews>
  <sheetFormatPr defaultColWidth="14.42578125" defaultRowHeight="15.75" customHeight="1" x14ac:dyDescent="0.2"/>
  <cols>
    <col min="1" max="1" width="39.42578125" customWidth="1"/>
    <col min="2" max="2" width="18.42578125" customWidth="1"/>
    <col min="3" max="3" width="18" customWidth="1"/>
    <col min="8" max="8" width="13.42578125" customWidth="1"/>
    <col min="11" max="11" width="18" customWidth="1"/>
  </cols>
  <sheetData>
    <row r="1" spans="1:25" x14ac:dyDescent="0.25">
      <c r="A1" s="1" t="s">
        <v>0</v>
      </c>
      <c r="B1" s="2" t="s">
        <v>1</v>
      </c>
      <c r="C1" s="3" t="s">
        <v>2</v>
      </c>
      <c r="D1" s="4" t="s">
        <v>3</v>
      </c>
      <c r="E1" s="5" t="s">
        <v>4</v>
      </c>
      <c r="F1" s="6" t="s">
        <v>5</v>
      </c>
      <c r="G1" s="6" t="s">
        <v>6</v>
      </c>
      <c r="H1" s="6" t="s">
        <v>7</v>
      </c>
      <c r="I1" s="5" t="s">
        <v>8</v>
      </c>
      <c r="J1" s="7" t="s">
        <v>9</v>
      </c>
      <c r="K1" s="7" t="s">
        <v>10</v>
      </c>
      <c r="L1" s="8" t="s">
        <v>11</v>
      </c>
      <c r="M1" s="9"/>
      <c r="N1" s="9"/>
      <c r="O1" s="9"/>
      <c r="P1" s="9"/>
      <c r="Q1" s="9"/>
      <c r="R1" s="9"/>
      <c r="S1" s="9"/>
      <c r="T1" s="9"/>
      <c r="U1" s="9"/>
      <c r="V1" s="9"/>
      <c r="W1" s="9"/>
      <c r="X1" s="9"/>
      <c r="Y1" s="9"/>
    </row>
    <row r="2" spans="1:25" ht="15.75" customHeight="1" x14ac:dyDescent="0.2">
      <c r="A2" s="10" t="s">
        <v>12</v>
      </c>
      <c r="B2" s="11" t="s">
        <v>13</v>
      </c>
      <c r="C2" s="12" t="s">
        <v>14</v>
      </c>
      <c r="D2" s="13" t="str">
        <f>HYPERLINK("https://www.wsj.com/articles/trump-debts-are-widely-held-on-wall-street-creating-new-potential-conflicts-1483637414","Wall Street Journal")</f>
        <v>Wall Street Journal</v>
      </c>
      <c r="E2" s="14">
        <v>42740</v>
      </c>
      <c r="F2" s="15" t="str">
        <f>HYPERLINK("https://www.nytimes.com/2016/11/06/us/politics/donald-trump-business-tax-records.html?mtrref=undefined","New York Times")</f>
        <v>New York Times</v>
      </c>
      <c r="G2" s="14">
        <v>42680</v>
      </c>
      <c r="H2" s="16" t="str">
        <f>HYPERLINK("https://www.nytimes.com/2016/08/21/us/politics/donald-trump-debt.html","New York Times")</f>
        <v>New York Times</v>
      </c>
      <c r="I2" s="14">
        <v>42602</v>
      </c>
      <c r="J2" s="17" t="s">
        <v>15</v>
      </c>
      <c r="K2" s="11"/>
      <c r="L2" s="18">
        <v>42921</v>
      </c>
    </row>
    <row r="3" spans="1:25" ht="15.75" customHeight="1" x14ac:dyDescent="0.2">
      <c r="A3" s="10" t="s">
        <v>16</v>
      </c>
      <c r="B3" s="11" t="s">
        <v>13</v>
      </c>
      <c r="C3" s="12" t="s">
        <v>14</v>
      </c>
      <c r="D3" s="13" t="str">
        <f>HYPERLINK("https://www.publicintegrity.org/2016/11/29/20486/donald-trump-offering-huge-perks-inauguration-donors","Center for Public Integrity")</f>
        <v>Center for Public Integrity</v>
      </c>
      <c r="E3" s="14">
        <v>42703</v>
      </c>
      <c r="F3" s="19"/>
      <c r="G3" s="19"/>
      <c r="H3" s="20"/>
      <c r="I3" s="19"/>
      <c r="J3" s="17" t="s">
        <v>15</v>
      </c>
      <c r="K3" s="11"/>
      <c r="L3" s="18">
        <v>42921</v>
      </c>
    </row>
    <row r="4" spans="1:25" ht="15.75" customHeight="1" x14ac:dyDescent="0.2">
      <c r="A4" s="10" t="s">
        <v>17</v>
      </c>
      <c r="B4" s="11" t="s">
        <v>13</v>
      </c>
      <c r="C4" s="11" t="s">
        <v>18</v>
      </c>
      <c r="D4" s="21" t="str">
        <f>HYPERLINK("https://assets.documentcloud.org/documents/2838696/Trump-2016-Financial-Disclosure.pdf","Office of Government Ethics")</f>
        <v>Office of Government Ethics</v>
      </c>
      <c r="E4" s="14">
        <v>42508</v>
      </c>
      <c r="F4" s="15" t="str">
        <f t="shared" ref="F4:F5" si="0">HYPERLINK("https://assets.documentcloud.org/documents/2838696/Trump-2016-Financial-Disclosure.pdf","Office of Government Ethics")</f>
        <v>Office of Government Ethics</v>
      </c>
      <c r="G4" s="14">
        <v>42508</v>
      </c>
      <c r="H4" s="15" t="str">
        <f t="shared" ref="H4:H5" si="1">HYPERLINK("https://www.washingtonpost.com/wp-stat/graphics/politics/trump-archive/docs/trump-fec-financial-disclosure-2015.pdf","Office of Government Ethics")</f>
        <v>Office of Government Ethics</v>
      </c>
      <c r="I4" s="14">
        <v>42200</v>
      </c>
      <c r="J4" s="17" t="s">
        <v>15</v>
      </c>
      <c r="K4" s="11"/>
      <c r="L4" s="18">
        <v>42921</v>
      </c>
    </row>
    <row r="5" spans="1:25" ht="15.75" customHeight="1" x14ac:dyDescent="0.2">
      <c r="A5" s="10" t="s">
        <v>19</v>
      </c>
      <c r="B5" s="11" t="s">
        <v>13</v>
      </c>
      <c r="C5" s="22" t="s">
        <v>20</v>
      </c>
      <c r="D5" s="13" t="str">
        <f t="shared" ref="D5:D21" si="2">HYPERLINK("https://oge.app.box.com/s/kz4qvbdsbcfrzq16msuo4zmth6rerh1c","Office of Government Ethics")</f>
        <v>Office of Government Ethics</v>
      </c>
      <c r="E5" s="14">
        <v>42900</v>
      </c>
      <c r="F5" s="15" t="str">
        <f t="shared" si="0"/>
        <v>Office of Government Ethics</v>
      </c>
      <c r="G5" s="14">
        <v>42508</v>
      </c>
      <c r="H5" s="15" t="str">
        <f t="shared" si="1"/>
        <v>Office of Government Ethics</v>
      </c>
      <c r="I5" s="14">
        <v>42200</v>
      </c>
      <c r="J5" s="22" t="s">
        <v>21</v>
      </c>
      <c r="K5" s="11"/>
      <c r="L5" s="18">
        <v>42921</v>
      </c>
    </row>
    <row r="6" spans="1:25" ht="15.75" customHeight="1" x14ac:dyDescent="0.2">
      <c r="A6" s="10" t="s">
        <v>22</v>
      </c>
      <c r="B6" s="11" t="s">
        <v>13</v>
      </c>
      <c r="C6" s="22" t="s">
        <v>23</v>
      </c>
      <c r="D6" s="13" t="str">
        <f t="shared" si="2"/>
        <v>Office of Government Ethics</v>
      </c>
      <c r="E6" s="14">
        <v>42900</v>
      </c>
      <c r="F6" s="22"/>
      <c r="G6" s="19"/>
      <c r="H6" s="22"/>
      <c r="I6" s="19"/>
      <c r="J6" s="17" t="s">
        <v>15</v>
      </c>
      <c r="K6" s="11"/>
      <c r="L6" s="18">
        <v>42921</v>
      </c>
    </row>
    <row r="7" spans="1:25" ht="15.75" customHeight="1" x14ac:dyDescent="0.2">
      <c r="A7" s="10" t="s">
        <v>24</v>
      </c>
      <c r="B7" s="11" t="s">
        <v>13</v>
      </c>
      <c r="C7" s="22" t="s">
        <v>25</v>
      </c>
      <c r="D7" s="13" t="str">
        <f t="shared" si="2"/>
        <v>Office of Government Ethics</v>
      </c>
      <c r="E7" s="14">
        <v>42900</v>
      </c>
      <c r="F7" s="22"/>
      <c r="G7" s="19"/>
      <c r="H7" s="22"/>
      <c r="I7" s="19"/>
      <c r="J7" s="17" t="s">
        <v>15</v>
      </c>
      <c r="K7" s="11"/>
      <c r="L7" s="18">
        <v>42921</v>
      </c>
    </row>
    <row r="8" spans="1:25" ht="15.75" customHeight="1" x14ac:dyDescent="0.2">
      <c r="A8" s="10" t="s">
        <v>26</v>
      </c>
      <c r="B8" s="11" t="s">
        <v>13</v>
      </c>
      <c r="C8" s="22" t="s">
        <v>27</v>
      </c>
      <c r="D8" s="13" t="str">
        <f t="shared" si="2"/>
        <v>Office of Government Ethics</v>
      </c>
      <c r="E8" s="14">
        <v>42900</v>
      </c>
      <c r="F8" s="22"/>
      <c r="G8" s="19"/>
      <c r="H8" s="22"/>
      <c r="I8" s="19"/>
      <c r="J8" s="17" t="s">
        <v>15</v>
      </c>
      <c r="K8" s="11"/>
      <c r="L8" s="18">
        <v>42921</v>
      </c>
    </row>
    <row r="9" spans="1:25" ht="15.75" customHeight="1" x14ac:dyDescent="0.2">
      <c r="A9" s="10" t="s">
        <v>28</v>
      </c>
      <c r="B9" s="11" t="s">
        <v>13</v>
      </c>
      <c r="C9" s="22" t="s">
        <v>29</v>
      </c>
      <c r="D9" s="13" t="str">
        <f t="shared" si="2"/>
        <v>Office of Government Ethics</v>
      </c>
      <c r="E9" s="14">
        <v>42900</v>
      </c>
      <c r="F9" s="22"/>
      <c r="G9" s="19"/>
      <c r="H9" s="22"/>
      <c r="I9" s="19"/>
      <c r="J9" s="17" t="s">
        <v>15</v>
      </c>
      <c r="K9" s="11"/>
      <c r="L9" s="18">
        <v>42921</v>
      </c>
    </row>
    <row r="10" spans="1:25" ht="15.75" customHeight="1" x14ac:dyDescent="0.2">
      <c r="A10" s="10" t="s">
        <v>30</v>
      </c>
      <c r="B10" s="11" t="s">
        <v>13</v>
      </c>
      <c r="C10" s="22" t="s">
        <v>31</v>
      </c>
      <c r="D10" s="13" t="str">
        <f t="shared" si="2"/>
        <v>Office of Government Ethics</v>
      </c>
      <c r="E10" s="14">
        <v>42900</v>
      </c>
      <c r="F10" s="22"/>
      <c r="G10" s="19"/>
      <c r="H10" s="22"/>
      <c r="I10" s="19"/>
      <c r="J10" s="17" t="s">
        <v>15</v>
      </c>
      <c r="K10" s="11"/>
      <c r="L10" s="18">
        <v>42921</v>
      </c>
    </row>
    <row r="11" spans="1:25" ht="15.75" customHeight="1" x14ac:dyDescent="0.2">
      <c r="A11" s="10" t="s">
        <v>32</v>
      </c>
      <c r="B11" s="11" t="s">
        <v>13</v>
      </c>
      <c r="C11" s="22" t="s">
        <v>33</v>
      </c>
      <c r="D11" s="13" t="str">
        <f t="shared" si="2"/>
        <v>Office of Government Ethics</v>
      </c>
      <c r="E11" s="14">
        <v>42900</v>
      </c>
      <c r="F11" s="22"/>
      <c r="G11" s="19"/>
      <c r="H11" s="22"/>
      <c r="I11" s="19"/>
      <c r="J11" s="17" t="s">
        <v>15</v>
      </c>
      <c r="K11" s="11"/>
      <c r="L11" s="18">
        <v>42921</v>
      </c>
    </row>
    <row r="12" spans="1:25" ht="15.75" customHeight="1" x14ac:dyDescent="0.2">
      <c r="A12" s="10" t="s">
        <v>34</v>
      </c>
      <c r="B12" s="11" t="s">
        <v>13</v>
      </c>
      <c r="C12" s="23" t="s">
        <v>35</v>
      </c>
      <c r="D12" s="13" t="str">
        <f t="shared" si="2"/>
        <v>Office of Government Ethics</v>
      </c>
      <c r="E12" s="14">
        <v>42900</v>
      </c>
      <c r="F12" s="20"/>
      <c r="G12" s="19"/>
      <c r="H12" s="22"/>
      <c r="I12" s="19"/>
      <c r="J12" s="17" t="s">
        <v>15</v>
      </c>
      <c r="K12" s="11"/>
      <c r="L12" s="18">
        <v>42921</v>
      </c>
    </row>
    <row r="13" spans="1:25" ht="15.75" customHeight="1" x14ac:dyDescent="0.2">
      <c r="A13" s="10" t="s">
        <v>36</v>
      </c>
      <c r="B13" s="11" t="s">
        <v>13</v>
      </c>
      <c r="C13" s="22" t="s">
        <v>37</v>
      </c>
      <c r="D13" s="13" t="str">
        <f t="shared" si="2"/>
        <v>Office of Government Ethics</v>
      </c>
      <c r="E13" s="14">
        <v>42900</v>
      </c>
      <c r="F13" s="22"/>
      <c r="G13" s="19"/>
      <c r="H13" s="22"/>
      <c r="I13" s="19"/>
      <c r="J13" s="17" t="s">
        <v>15</v>
      </c>
      <c r="K13" s="11"/>
      <c r="L13" s="18">
        <v>42921</v>
      </c>
    </row>
    <row r="14" spans="1:25" ht="15.75" customHeight="1" x14ac:dyDescent="0.2">
      <c r="A14" s="10" t="s">
        <v>38</v>
      </c>
      <c r="B14" s="11" t="s">
        <v>13</v>
      </c>
      <c r="C14" s="22" t="s">
        <v>39</v>
      </c>
      <c r="D14" s="13" t="str">
        <f t="shared" si="2"/>
        <v>Office of Government Ethics</v>
      </c>
      <c r="E14" s="14">
        <v>42900</v>
      </c>
      <c r="F14" s="22"/>
      <c r="G14" s="19"/>
      <c r="H14" s="22"/>
      <c r="I14" s="19"/>
      <c r="J14" s="17" t="s">
        <v>15</v>
      </c>
      <c r="K14" s="11"/>
      <c r="L14" s="18">
        <v>42921</v>
      </c>
    </row>
    <row r="15" spans="1:25" ht="15.75" customHeight="1" x14ac:dyDescent="0.2">
      <c r="A15" s="10" t="s">
        <v>40</v>
      </c>
      <c r="B15" s="11" t="s">
        <v>13</v>
      </c>
      <c r="C15" s="11" t="s">
        <v>41</v>
      </c>
      <c r="D15" s="13" t="str">
        <f t="shared" si="2"/>
        <v>Office of Government Ethics</v>
      </c>
      <c r="E15" s="14">
        <v>42900</v>
      </c>
      <c r="F15" s="22"/>
      <c r="G15" s="19"/>
      <c r="H15" s="22"/>
      <c r="I15" s="19"/>
      <c r="J15" s="17" t="s">
        <v>15</v>
      </c>
      <c r="K15" s="11"/>
      <c r="L15" s="18">
        <v>42921</v>
      </c>
    </row>
    <row r="16" spans="1:25" ht="15.75" customHeight="1" x14ac:dyDescent="0.2">
      <c r="A16" s="10" t="s">
        <v>42</v>
      </c>
      <c r="B16" s="11" t="s">
        <v>13</v>
      </c>
      <c r="C16" s="24" t="s">
        <v>43</v>
      </c>
      <c r="D16" s="13" t="str">
        <f t="shared" si="2"/>
        <v>Office of Government Ethics</v>
      </c>
      <c r="E16" s="14">
        <v>42900</v>
      </c>
      <c r="F16" s="15" t="str">
        <f>HYPERLINK("https://assets.documentcloud.org/documents/2838696/Trump-2016-Financial-Disclosure.pdf","Office of Government Ethics")</f>
        <v>Office of Government Ethics</v>
      </c>
      <c r="G16" s="14">
        <v>42508</v>
      </c>
      <c r="H16" s="22"/>
      <c r="I16" s="19"/>
      <c r="J16" s="22" t="s">
        <v>21</v>
      </c>
      <c r="K16" s="11"/>
      <c r="L16" s="18">
        <v>42921</v>
      </c>
    </row>
    <row r="17" spans="1:12" ht="15.75" customHeight="1" x14ac:dyDescent="0.2">
      <c r="A17" s="10" t="s">
        <v>44</v>
      </c>
      <c r="B17" s="11" t="s">
        <v>13</v>
      </c>
      <c r="C17" s="11" t="s">
        <v>45</v>
      </c>
      <c r="D17" s="13" t="str">
        <f t="shared" si="2"/>
        <v>Office of Government Ethics</v>
      </c>
      <c r="E17" s="14">
        <v>42900</v>
      </c>
      <c r="F17" s="16" t="str">
        <f>HYPERLINK("http://money.cnn.com/2017/01/23/news/donald-trump-resigns-business/","CNN")</f>
        <v>CNN</v>
      </c>
      <c r="G17" s="14">
        <v>42758</v>
      </c>
      <c r="H17" s="22"/>
      <c r="I17" s="19"/>
      <c r="J17" s="17" t="s">
        <v>15</v>
      </c>
      <c r="K17" s="11"/>
      <c r="L17" s="18">
        <v>42921</v>
      </c>
    </row>
    <row r="18" spans="1:12" ht="15.75" customHeight="1" x14ac:dyDescent="0.2">
      <c r="A18" s="10" t="s">
        <v>46</v>
      </c>
      <c r="B18" s="11" t="s">
        <v>13</v>
      </c>
      <c r="C18" s="24" t="s">
        <v>47</v>
      </c>
      <c r="D18" s="13" t="str">
        <f t="shared" si="2"/>
        <v>Office of Government Ethics</v>
      </c>
      <c r="E18" s="14">
        <v>42900</v>
      </c>
      <c r="F18" s="15" t="str">
        <f>HYPERLINK("https://assets.documentcloud.org/documents/2838696/Trump-2016-Financial-Disclosure.pdf","Office of Government Ethics")</f>
        <v>Office of Government Ethics</v>
      </c>
      <c r="G18" s="14">
        <v>42508</v>
      </c>
      <c r="H18" s="22"/>
      <c r="I18" s="19"/>
      <c r="J18" s="22" t="s">
        <v>21</v>
      </c>
      <c r="K18" s="11"/>
      <c r="L18" s="18">
        <v>42921</v>
      </c>
    </row>
    <row r="19" spans="1:12" ht="15.75" customHeight="1" x14ac:dyDescent="0.2">
      <c r="A19" s="10" t="s">
        <v>48</v>
      </c>
      <c r="B19" s="11" t="s">
        <v>13</v>
      </c>
      <c r="C19" s="11" t="s">
        <v>49</v>
      </c>
      <c r="D19" s="13" t="str">
        <f t="shared" si="2"/>
        <v>Office of Government Ethics</v>
      </c>
      <c r="E19" s="14">
        <v>42900</v>
      </c>
      <c r="F19" s="22"/>
      <c r="G19" s="19"/>
      <c r="H19" s="22"/>
      <c r="I19" s="19"/>
      <c r="J19" s="17" t="s">
        <v>15</v>
      </c>
      <c r="K19" s="11"/>
      <c r="L19" s="18">
        <v>42921</v>
      </c>
    </row>
    <row r="20" spans="1:12" ht="15.75" customHeight="1" x14ac:dyDescent="0.2">
      <c r="A20" s="10" t="s">
        <v>50</v>
      </c>
      <c r="B20" s="11" t="s">
        <v>13</v>
      </c>
      <c r="C20" s="11" t="s">
        <v>51</v>
      </c>
      <c r="D20" s="13" t="str">
        <f t="shared" si="2"/>
        <v>Office of Government Ethics</v>
      </c>
      <c r="E20" s="14">
        <v>42900</v>
      </c>
      <c r="F20" s="22"/>
      <c r="G20" s="19"/>
      <c r="H20" s="22"/>
      <c r="I20" s="19"/>
      <c r="J20" s="17" t="s">
        <v>15</v>
      </c>
      <c r="K20" s="11"/>
      <c r="L20" s="18">
        <v>42921</v>
      </c>
    </row>
    <row r="21" spans="1:12" ht="15.75" customHeight="1" x14ac:dyDescent="0.2">
      <c r="A21" s="10" t="s">
        <v>52</v>
      </c>
      <c r="B21" s="11" t="s">
        <v>13</v>
      </c>
      <c r="C21" s="11" t="s">
        <v>53</v>
      </c>
      <c r="D21" s="13" t="str">
        <f t="shared" si="2"/>
        <v>Office of Government Ethics</v>
      </c>
      <c r="E21" s="14">
        <v>42900</v>
      </c>
      <c r="F21" s="22"/>
      <c r="G21" s="19"/>
      <c r="H21" s="22"/>
      <c r="I21" s="19"/>
      <c r="J21" s="17" t="s">
        <v>15</v>
      </c>
      <c r="K21" s="11"/>
      <c r="L21" s="18">
        <v>42921</v>
      </c>
    </row>
    <row r="22" spans="1:12" ht="15.75" customHeight="1" x14ac:dyDescent="0.2">
      <c r="A22" s="10" t="s">
        <v>54</v>
      </c>
      <c r="B22" s="11" t="s">
        <v>13</v>
      </c>
      <c r="C22" s="11" t="s">
        <v>55</v>
      </c>
      <c r="D22" s="21" t="str">
        <f>HYPERLINK("https://assets.documentcloud.org/documents/2838696/Trump-2016-Financial-Disclosure.pdf","Office of Government Ethics")</f>
        <v>Office of Government Ethics</v>
      </c>
      <c r="E22" s="14">
        <v>42508</v>
      </c>
      <c r="F22" s="15" t="str">
        <f>HYPERLINK("https://assets.documentcloud.org/documents/2838696/Trump-2016-Financial-Disclosure.pdf","Office of Government Ethics")</f>
        <v>Office of Government Ethics</v>
      </c>
      <c r="G22" s="14">
        <v>42508</v>
      </c>
      <c r="H22" s="15" t="str">
        <f>HYPERLINK("https://www.washingtonpost.com/wp-stat/graphics/politics/trump-archive/docs/trump-fec-financial-disclosure-2015.pdf","Office of Government Ethics")</f>
        <v>Office of Government Ethics</v>
      </c>
      <c r="I22" s="14">
        <v>42200</v>
      </c>
      <c r="J22" s="17" t="s">
        <v>15</v>
      </c>
      <c r="K22" s="11"/>
      <c r="L22" s="18">
        <v>42921</v>
      </c>
    </row>
    <row r="23" spans="1:12" ht="15.75" customHeight="1" x14ac:dyDescent="0.2">
      <c r="A23" s="10" t="s">
        <v>56</v>
      </c>
      <c r="B23" s="11" t="s">
        <v>13</v>
      </c>
      <c r="C23" s="11" t="s">
        <v>57</v>
      </c>
      <c r="D23" s="13" t="str">
        <f>HYPERLINK("https://oge.app.box.com/s/kz4qvbdsbcfrzq16msuo4zmth6rerh1c","Office of Government Ethics")</f>
        <v>Office of Government Ethics</v>
      </c>
      <c r="E23" s="14">
        <v>42900</v>
      </c>
      <c r="F23" s="22"/>
      <c r="G23" s="19"/>
      <c r="H23" s="22"/>
      <c r="I23" s="19"/>
      <c r="J23" s="17" t="s">
        <v>15</v>
      </c>
      <c r="K23" s="11"/>
      <c r="L23" s="18">
        <v>42921</v>
      </c>
    </row>
    <row r="24" spans="1:12" ht="15.75" customHeight="1" x14ac:dyDescent="0.2">
      <c r="A24" s="10" t="s">
        <v>58</v>
      </c>
      <c r="B24" s="11" t="s">
        <v>13</v>
      </c>
      <c r="C24" s="22" t="s">
        <v>59</v>
      </c>
      <c r="D24" s="21" t="str">
        <f>HYPERLINK("https://assets.documentcloud.org/documents/2838696/Trump-2016-Financial-Disclosure.pdf","Office of Government Ethics")</f>
        <v>Office of Government Ethics</v>
      </c>
      <c r="E24" s="14">
        <v>42508</v>
      </c>
      <c r="F24" s="25" t="str">
        <f>HYPERLINK("https://assets.documentcloud.org/documents/2838696/Trump-2016-Financial-Disclosure.pdf","Office of Government Ethics")</f>
        <v>Office of Government Ethics</v>
      </c>
      <c r="G24" s="14">
        <v>42508</v>
      </c>
      <c r="H24" s="25" t="str">
        <f>HYPERLINK("https://www.washingtonpost.com/wp-stat/graphics/politics/trump-archive/docs/trump-fec-financial-disclosure-2015.pdf","Office of Government Ethics")</f>
        <v>Office of Government Ethics</v>
      </c>
      <c r="I24" s="14">
        <v>42200</v>
      </c>
      <c r="J24" s="17" t="s">
        <v>15</v>
      </c>
      <c r="K24" s="11"/>
      <c r="L24" s="18">
        <v>42921</v>
      </c>
    </row>
    <row r="25" spans="1:12" ht="15.75" customHeight="1" x14ac:dyDescent="0.2">
      <c r="A25" s="10" t="s">
        <v>60</v>
      </c>
      <c r="B25" s="11" t="s">
        <v>13</v>
      </c>
      <c r="C25" s="22" t="s">
        <v>61</v>
      </c>
      <c r="D25" s="13" t="str">
        <f t="shared" ref="D25:D26" si="3">HYPERLINK("https://oge.app.box.com/s/kz4qvbdsbcfrzq16msuo4zmth6rerh1c","Office of Government Ethics")</f>
        <v>Office of Government Ethics</v>
      </c>
      <c r="E25" s="14">
        <v>42900</v>
      </c>
      <c r="F25" s="20"/>
      <c r="G25" s="19"/>
      <c r="H25" s="22"/>
      <c r="I25" s="19"/>
      <c r="J25" s="17" t="s">
        <v>15</v>
      </c>
      <c r="K25" s="11"/>
      <c r="L25" s="18">
        <v>42921</v>
      </c>
    </row>
    <row r="26" spans="1:12" ht="15.75" customHeight="1" x14ac:dyDescent="0.2">
      <c r="A26" s="10" t="s">
        <v>62</v>
      </c>
      <c r="B26" s="11" t="s">
        <v>13</v>
      </c>
      <c r="C26" s="23" t="s">
        <v>63</v>
      </c>
      <c r="D26" s="13" t="str">
        <f t="shared" si="3"/>
        <v>Office of Government Ethics</v>
      </c>
      <c r="E26" s="14">
        <v>42900</v>
      </c>
      <c r="F26" s="22"/>
      <c r="G26" s="19"/>
      <c r="H26" s="22"/>
      <c r="I26" s="19"/>
      <c r="J26" s="22" t="s">
        <v>64</v>
      </c>
      <c r="K26" s="11"/>
      <c r="L26" s="18">
        <v>42921</v>
      </c>
    </row>
    <row r="27" spans="1:12" ht="15.75" customHeight="1" x14ac:dyDescent="0.2">
      <c r="A27" s="10" t="s">
        <v>65</v>
      </c>
      <c r="B27" s="11" t="s">
        <v>13</v>
      </c>
      <c r="C27" s="12" t="s">
        <v>66</v>
      </c>
      <c r="D27" s="13" t="str">
        <f>HYPERLINK("http://www.huffingtonpost.com/entry/donald-trump-bahrain_us_583de2a5e4b0c33c8e1282d0?inyv55o07g8horms4i","Huffington Post")</f>
        <v>Huffington Post</v>
      </c>
      <c r="E27" s="14">
        <v>42703</v>
      </c>
      <c r="F27" s="22"/>
      <c r="G27" s="19"/>
      <c r="H27" s="22"/>
      <c r="I27" s="19"/>
      <c r="J27" s="17" t="s">
        <v>15</v>
      </c>
      <c r="K27" s="11"/>
      <c r="L27" s="18">
        <v>42921</v>
      </c>
    </row>
    <row r="28" spans="1:12" ht="15.75" customHeight="1" x14ac:dyDescent="0.2">
      <c r="A28" s="10" t="s">
        <v>67</v>
      </c>
      <c r="B28" s="11" t="s">
        <v>13</v>
      </c>
      <c r="C28" s="24" t="s">
        <v>68</v>
      </c>
      <c r="D28" s="13" t="str">
        <f t="shared" ref="D28:D153" si="4">HYPERLINK("https://oge.app.box.com/s/kz4qvbdsbcfrzq16msuo4zmth6rerh1c","Office of Government Ethics")</f>
        <v>Office of Government Ethics</v>
      </c>
      <c r="E28" s="14">
        <v>42900</v>
      </c>
      <c r="F28" s="20"/>
      <c r="G28" s="19"/>
      <c r="H28" s="20"/>
      <c r="I28" s="19"/>
      <c r="J28" s="17" t="s">
        <v>15</v>
      </c>
      <c r="K28" s="11"/>
      <c r="L28" s="18">
        <v>42921</v>
      </c>
    </row>
    <row r="29" spans="1:12" ht="15.75" customHeight="1" x14ac:dyDescent="0.2">
      <c r="A29" s="10" t="s">
        <v>69</v>
      </c>
      <c r="B29" s="11" t="s">
        <v>13</v>
      </c>
      <c r="C29" s="12" t="s">
        <v>70</v>
      </c>
      <c r="D29" s="13" t="str">
        <f t="shared" si="4"/>
        <v>Office of Government Ethics</v>
      </c>
      <c r="E29" s="14">
        <v>42900</v>
      </c>
      <c r="F29" s="22"/>
      <c r="G29" s="19"/>
      <c r="H29" s="22"/>
      <c r="I29" s="19"/>
      <c r="J29" s="17" t="s">
        <v>15</v>
      </c>
      <c r="K29" s="11"/>
      <c r="L29" s="18">
        <v>42921</v>
      </c>
    </row>
    <row r="30" spans="1:12" ht="15.75" customHeight="1" x14ac:dyDescent="0.2">
      <c r="A30" s="10" t="s">
        <v>71</v>
      </c>
      <c r="B30" s="11" t="s">
        <v>13</v>
      </c>
      <c r="C30" s="24" t="s">
        <v>72</v>
      </c>
      <c r="D30" s="13" t="str">
        <f t="shared" si="4"/>
        <v>Office of Government Ethics</v>
      </c>
      <c r="E30" s="14">
        <v>42900</v>
      </c>
      <c r="F30" s="22"/>
      <c r="G30" s="19"/>
      <c r="H30" s="22"/>
      <c r="I30" s="19"/>
      <c r="J30" s="17" t="s">
        <v>15</v>
      </c>
      <c r="K30" s="11"/>
      <c r="L30" s="18">
        <v>42921</v>
      </c>
    </row>
    <row r="31" spans="1:12" ht="15.75" customHeight="1" x14ac:dyDescent="0.2">
      <c r="A31" s="10" t="s">
        <v>73</v>
      </c>
      <c r="B31" s="11" t="s">
        <v>13</v>
      </c>
      <c r="C31" s="11" t="s">
        <v>74</v>
      </c>
      <c r="D31" s="13" t="str">
        <f t="shared" si="4"/>
        <v>Office of Government Ethics</v>
      </c>
      <c r="E31" s="14">
        <v>42900</v>
      </c>
      <c r="F31" s="22"/>
      <c r="G31" s="19"/>
      <c r="H31" s="22"/>
      <c r="I31" s="19"/>
      <c r="J31" s="17" t="s">
        <v>15</v>
      </c>
      <c r="K31" s="11"/>
      <c r="L31" s="18">
        <v>42921</v>
      </c>
    </row>
    <row r="32" spans="1:12" ht="15.75" customHeight="1" x14ac:dyDescent="0.2">
      <c r="A32" s="10" t="s">
        <v>75</v>
      </c>
      <c r="B32" s="11" t="s">
        <v>13</v>
      </c>
      <c r="C32" s="11" t="s">
        <v>76</v>
      </c>
      <c r="D32" s="13" t="str">
        <f t="shared" si="4"/>
        <v>Office of Government Ethics</v>
      </c>
      <c r="E32" s="14">
        <v>42900</v>
      </c>
      <c r="F32" s="22"/>
      <c r="G32" s="19"/>
      <c r="H32" s="22"/>
      <c r="I32" s="19"/>
      <c r="J32" s="17" t="s">
        <v>15</v>
      </c>
      <c r="K32" s="11"/>
      <c r="L32" s="18">
        <v>42921</v>
      </c>
    </row>
    <row r="33" spans="1:12" ht="15.75" customHeight="1" x14ac:dyDescent="0.2">
      <c r="A33" s="10" t="s">
        <v>77</v>
      </c>
      <c r="B33" s="11" t="s">
        <v>13</v>
      </c>
      <c r="C33" s="11" t="s">
        <v>78</v>
      </c>
      <c r="D33" s="13" t="str">
        <f t="shared" si="4"/>
        <v>Office of Government Ethics</v>
      </c>
      <c r="E33" s="14">
        <v>42900</v>
      </c>
      <c r="F33" s="22"/>
      <c r="G33" s="19"/>
      <c r="H33" s="22"/>
      <c r="I33" s="19"/>
      <c r="J33" s="17" t="s">
        <v>15</v>
      </c>
      <c r="K33" s="11"/>
      <c r="L33" s="18">
        <v>42921</v>
      </c>
    </row>
    <row r="34" spans="1:12" ht="15.75" customHeight="1" x14ac:dyDescent="0.2">
      <c r="A34" s="10" t="s">
        <v>79</v>
      </c>
      <c r="B34" s="11" t="s">
        <v>13</v>
      </c>
      <c r="C34" s="24" t="s">
        <v>80</v>
      </c>
      <c r="D34" s="13" t="str">
        <f t="shared" si="4"/>
        <v>Office of Government Ethics</v>
      </c>
      <c r="E34" s="14">
        <v>42900</v>
      </c>
      <c r="F34" s="22"/>
      <c r="G34" s="19"/>
      <c r="H34" s="22"/>
      <c r="I34" s="19"/>
      <c r="J34" s="17" t="s">
        <v>15</v>
      </c>
      <c r="K34" s="11"/>
      <c r="L34" s="18">
        <v>42921</v>
      </c>
    </row>
    <row r="35" spans="1:12" ht="15.75" customHeight="1" x14ac:dyDescent="0.2">
      <c r="A35" s="10" t="s">
        <v>81</v>
      </c>
      <c r="B35" s="11" t="s">
        <v>13</v>
      </c>
      <c r="C35" s="24" t="s">
        <v>82</v>
      </c>
      <c r="D35" s="13" t="str">
        <f t="shared" si="4"/>
        <v>Office of Government Ethics</v>
      </c>
      <c r="E35" s="14">
        <v>42900</v>
      </c>
      <c r="F35" s="22"/>
      <c r="G35" s="19"/>
      <c r="H35" s="22"/>
      <c r="I35" s="19"/>
      <c r="J35" s="17" t="s">
        <v>15</v>
      </c>
      <c r="K35" s="11"/>
      <c r="L35" s="18">
        <v>42921</v>
      </c>
    </row>
    <row r="36" spans="1:12" ht="15.75" customHeight="1" x14ac:dyDescent="0.2">
      <c r="A36" s="10" t="s">
        <v>83</v>
      </c>
      <c r="B36" s="11" t="s">
        <v>13</v>
      </c>
      <c r="C36" s="11" t="s">
        <v>84</v>
      </c>
      <c r="D36" s="13" t="str">
        <f t="shared" si="4"/>
        <v>Office of Government Ethics</v>
      </c>
      <c r="E36" s="14">
        <v>42900</v>
      </c>
      <c r="F36" s="15" t="str">
        <f>HYPERLINK("https://assets.documentcloud.org/documents/2838696/Trump-2016-Financial-Disclosure.pdf","Office of Government Ethics")</f>
        <v>Office of Government Ethics</v>
      </c>
      <c r="G36" s="14">
        <v>42508</v>
      </c>
      <c r="H36" s="15" t="str">
        <f>HYPERLINK("https://www.washingtonpost.com/wp-stat/graphics/politics/trump-archive/docs/trump-fec-financial-disclosure-2015.pdf","Office of Government Ethics")</f>
        <v>Office of Government Ethics</v>
      </c>
      <c r="I36" s="14">
        <v>42200</v>
      </c>
      <c r="J36" s="17" t="s">
        <v>15</v>
      </c>
      <c r="K36" s="11"/>
      <c r="L36" s="18">
        <v>42921</v>
      </c>
    </row>
    <row r="37" spans="1:12" ht="15.75" customHeight="1" x14ac:dyDescent="0.2">
      <c r="A37" s="10" t="s">
        <v>85</v>
      </c>
      <c r="B37" s="11" t="s">
        <v>13</v>
      </c>
      <c r="C37" s="11" t="s">
        <v>86</v>
      </c>
      <c r="D37" s="13" t="str">
        <f t="shared" si="4"/>
        <v>Office of Government Ethics</v>
      </c>
      <c r="E37" s="14">
        <v>42900</v>
      </c>
      <c r="F37" s="22"/>
      <c r="G37" s="19"/>
      <c r="H37" s="22"/>
      <c r="I37" s="19"/>
      <c r="J37" s="17" t="s">
        <v>15</v>
      </c>
      <c r="K37" s="11"/>
      <c r="L37" s="18">
        <v>42921</v>
      </c>
    </row>
    <row r="38" spans="1:12" ht="15.75" customHeight="1" x14ac:dyDescent="0.2">
      <c r="A38" s="10" t="s">
        <v>87</v>
      </c>
      <c r="B38" s="11" t="s">
        <v>13</v>
      </c>
      <c r="C38" s="11" t="s">
        <v>88</v>
      </c>
      <c r="D38" s="13" t="str">
        <f t="shared" si="4"/>
        <v>Office of Government Ethics</v>
      </c>
      <c r="E38" s="14">
        <v>42900</v>
      </c>
      <c r="F38" s="22"/>
      <c r="G38" s="19"/>
      <c r="H38" s="22"/>
      <c r="I38" s="19"/>
      <c r="J38" s="17" t="s">
        <v>15</v>
      </c>
      <c r="K38" s="11"/>
      <c r="L38" s="18">
        <v>42921</v>
      </c>
    </row>
    <row r="39" spans="1:12" ht="15.75" customHeight="1" x14ac:dyDescent="0.2">
      <c r="A39" s="10" t="s">
        <v>89</v>
      </c>
      <c r="B39" s="11" t="s">
        <v>13</v>
      </c>
      <c r="C39" s="11" t="s">
        <v>90</v>
      </c>
      <c r="D39" s="13" t="str">
        <f t="shared" si="4"/>
        <v>Office of Government Ethics</v>
      </c>
      <c r="E39" s="14">
        <v>42900</v>
      </c>
      <c r="F39" s="22"/>
      <c r="G39" s="19"/>
      <c r="H39" s="22"/>
      <c r="I39" s="19"/>
      <c r="J39" s="17" t="s">
        <v>15</v>
      </c>
      <c r="K39" s="11"/>
      <c r="L39" s="18">
        <v>42921</v>
      </c>
    </row>
    <row r="40" spans="1:12" ht="15.75" customHeight="1" x14ac:dyDescent="0.2">
      <c r="A40" s="10" t="s">
        <v>91</v>
      </c>
      <c r="B40" s="11" t="s">
        <v>13</v>
      </c>
      <c r="C40" s="11" t="s">
        <v>92</v>
      </c>
      <c r="D40" s="13" t="str">
        <f t="shared" si="4"/>
        <v>Office of Government Ethics</v>
      </c>
      <c r="E40" s="14">
        <v>42900</v>
      </c>
      <c r="F40" s="22"/>
      <c r="G40" s="19"/>
      <c r="H40" s="22"/>
      <c r="I40" s="19"/>
      <c r="J40" s="17" t="s">
        <v>15</v>
      </c>
      <c r="K40" s="11"/>
      <c r="L40" s="18">
        <v>42921</v>
      </c>
    </row>
    <row r="41" spans="1:12" ht="15.75" customHeight="1" x14ac:dyDescent="0.2">
      <c r="A41" s="10" t="s">
        <v>93</v>
      </c>
      <c r="B41" s="11" t="s">
        <v>13</v>
      </c>
      <c r="C41" s="11" t="s">
        <v>94</v>
      </c>
      <c r="D41" s="13" t="str">
        <f t="shared" si="4"/>
        <v>Office of Government Ethics</v>
      </c>
      <c r="E41" s="14">
        <v>42900</v>
      </c>
      <c r="F41" s="22"/>
      <c r="G41" s="19"/>
      <c r="H41" s="22"/>
      <c r="I41" s="19"/>
      <c r="J41" s="17" t="s">
        <v>15</v>
      </c>
      <c r="K41" s="11"/>
      <c r="L41" s="18">
        <v>42921</v>
      </c>
    </row>
    <row r="42" spans="1:12" ht="15.75" customHeight="1" x14ac:dyDescent="0.2">
      <c r="A42" s="10" t="s">
        <v>95</v>
      </c>
      <c r="B42" s="11" t="s">
        <v>13</v>
      </c>
      <c r="C42" s="11" t="s">
        <v>96</v>
      </c>
      <c r="D42" s="13" t="str">
        <f t="shared" si="4"/>
        <v>Office of Government Ethics</v>
      </c>
      <c r="E42" s="14">
        <v>42900</v>
      </c>
      <c r="F42" s="22"/>
      <c r="G42" s="19"/>
      <c r="H42" s="22"/>
      <c r="I42" s="19"/>
      <c r="J42" s="17" t="s">
        <v>15</v>
      </c>
      <c r="K42" s="11"/>
      <c r="L42" s="18">
        <v>42921</v>
      </c>
    </row>
    <row r="43" spans="1:12" ht="15.75" customHeight="1" x14ac:dyDescent="0.2">
      <c r="A43" s="10" t="s">
        <v>97</v>
      </c>
      <c r="B43" s="11" t="s">
        <v>13</v>
      </c>
      <c r="C43" s="11" t="s">
        <v>98</v>
      </c>
      <c r="D43" s="13" t="str">
        <f t="shared" si="4"/>
        <v>Office of Government Ethics</v>
      </c>
      <c r="E43" s="14">
        <v>42900</v>
      </c>
      <c r="F43" s="22"/>
      <c r="G43" s="19"/>
      <c r="H43" s="22"/>
      <c r="I43" s="19"/>
      <c r="J43" s="17" t="s">
        <v>15</v>
      </c>
      <c r="K43" s="11"/>
      <c r="L43" s="18">
        <v>42921</v>
      </c>
    </row>
    <row r="44" spans="1:12" ht="15.75" customHeight="1" x14ac:dyDescent="0.2">
      <c r="A44" s="10" t="s">
        <v>99</v>
      </c>
      <c r="B44" s="11" t="s">
        <v>13</v>
      </c>
      <c r="C44" s="11" t="s">
        <v>100</v>
      </c>
      <c r="D44" s="13" t="str">
        <f t="shared" si="4"/>
        <v>Office of Government Ethics</v>
      </c>
      <c r="E44" s="14">
        <v>42900</v>
      </c>
      <c r="F44" s="22"/>
      <c r="G44" s="19"/>
      <c r="H44" s="22"/>
      <c r="I44" s="19"/>
      <c r="J44" s="17" t="s">
        <v>15</v>
      </c>
      <c r="K44" s="11"/>
      <c r="L44" s="18">
        <v>42921</v>
      </c>
    </row>
    <row r="45" spans="1:12" ht="15.75" customHeight="1" x14ac:dyDescent="0.2">
      <c r="A45" s="10" t="s">
        <v>101</v>
      </c>
      <c r="B45" s="11" t="s">
        <v>13</v>
      </c>
      <c r="C45" s="11" t="s">
        <v>102</v>
      </c>
      <c r="D45" s="13" t="str">
        <f t="shared" si="4"/>
        <v>Office of Government Ethics</v>
      </c>
      <c r="E45" s="14">
        <v>42900</v>
      </c>
      <c r="F45" s="22"/>
      <c r="G45" s="19"/>
      <c r="H45" s="22"/>
      <c r="I45" s="19"/>
      <c r="J45" s="17" t="s">
        <v>15</v>
      </c>
      <c r="K45" s="11"/>
      <c r="L45" s="18">
        <v>42921</v>
      </c>
    </row>
    <row r="46" spans="1:12" ht="15.75" customHeight="1" x14ac:dyDescent="0.2">
      <c r="A46" s="10" t="s">
        <v>103</v>
      </c>
      <c r="B46" s="11" t="s">
        <v>13</v>
      </c>
      <c r="C46" s="24" t="s">
        <v>104</v>
      </c>
      <c r="D46" s="13" t="str">
        <f t="shared" si="4"/>
        <v>Office of Government Ethics</v>
      </c>
      <c r="E46" s="14">
        <v>42900</v>
      </c>
      <c r="F46" s="22"/>
      <c r="G46" s="19"/>
      <c r="H46" s="22"/>
      <c r="I46" s="19"/>
      <c r="J46" s="17" t="s">
        <v>15</v>
      </c>
      <c r="K46" s="11"/>
      <c r="L46" s="18">
        <v>42921</v>
      </c>
    </row>
    <row r="47" spans="1:12" ht="15.75" customHeight="1" x14ac:dyDescent="0.2">
      <c r="A47" s="10" t="s">
        <v>105</v>
      </c>
      <c r="B47" s="11" t="s">
        <v>13</v>
      </c>
      <c r="C47" s="24" t="s">
        <v>106</v>
      </c>
      <c r="D47" s="13" t="str">
        <f t="shared" si="4"/>
        <v>Office of Government Ethics</v>
      </c>
      <c r="E47" s="14">
        <v>42900</v>
      </c>
      <c r="F47" s="22"/>
      <c r="G47" s="19"/>
      <c r="H47" s="22"/>
      <c r="I47" s="19"/>
      <c r="J47" s="17" t="s">
        <v>15</v>
      </c>
      <c r="K47" s="11"/>
      <c r="L47" s="18">
        <v>42921</v>
      </c>
    </row>
    <row r="48" spans="1:12" ht="15.75" customHeight="1" x14ac:dyDescent="0.2">
      <c r="A48" s="10" t="s">
        <v>107</v>
      </c>
      <c r="B48" s="11" t="s">
        <v>13</v>
      </c>
      <c r="C48" s="11" t="s">
        <v>108</v>
      </c>
      <c r="D48" s="13" t="str">
        <f t="shared" si="4"/>
        <v>Office of Government Ethics</v>
      </c>
      <c r="E48" s="14">
        <v>42900</v>
      </c>
      <c r="F48" s="22"/>
      <c r="G48" s="19"/>
      <c r="H48" s="22"/>
      <c r="I48" s="19"/>
      <c r="J48" s="17" t="s">
        <v>15</v>
      </c>
      <c r="K48" s="11"/>
      <c r="L48" s="18">
        <v>42921</v>
      </c>
    </row>
    <row r="49" spans="1:12" ht="15.75" customHeight="1" x14ac:dyDescent="0.2">
      <c r="A49" s="10" t="s">
        <v>109</v>
      </c>
      <c r="B49" s="11" t="s">
        <v>13</v>
      </c>
      <c r="C49" s="24" t="s">
        <v>110</v>
      </c>
      <c r="D49" s="13" t="str">
        <f t="shared" si="4"/>
        <v>Office of Government Ethics</v>
      </c>
      <c r="E49" s="14">
        <v>42900</v>
      </c>
      <c r="F49" s="22"/>
      <c r="G49" s="19"/>
      <c r="H49" s="22"/>
      <c r="I49" s="19"/>
      <c r="J49" s="17" t="s">
        <v>15</v>
      </c>
      <c r="K49" s="11"/>
      <c r="L49" s="18">
        <v>42921</v>
      </c>
    </row>
    <row r="50" spans="1:12" ht="15.75" customHeight="1" x14ac:dyDescent="0.2">
      <c r="A50" s="10" t="s">
        <v>111</v>
      </c>
      <c r="B50" s="11" t="s">
        <v>13</v>
      </c>
      <c r="C50" s="24" t="s">
        <v>112</v>
      </c>
      <c r="D50" s="13" t="str">
        <f t="shared" si="4"/>
        <v>Office of Government Ethics</v>
      </c>
      <c r="E50" s="14">
        <v>42900</v>
      </c>
      <c r="F50" s="22"/>
      <c r="G50" s="19"/>
      <c r="H50" s="22"/>
      <c r="I50" s="19"/>
      <c r="J50" s="17" t="s">
        <v>15</v>
      </c>
      <c r="K50" s="11"/>
      <c r="L50" s="18">
        <v>42921</v>
      </c>
    </row>
    <row r="51" spans="1:12" ht="15.75" customHeight="1" x14ac:dyDescent="0.2">
      <c r="A51" s="10" t="s">
        <v>113</v>
      </c>
      <c r="B51" s="11" t="s">
        <v>13</v>
      </c>
      <c r="C51" s="24" t="s">
        <v>114</v>
      </c>
      <c r="D51" s="13" t="str">
        <f t="shared" si="4"/>
        <v>Office of Government Ethics</v>
      </c>
      <c r="E51" s="14">
        <v>42900</v>
      </c>
      <c r="F51" s="22"/>
      <c r="G51" s="19"/>
      <c r="H51" s="22"/>
      <c r="I51" s="19"/>
      <c r="J51" s="17" t="s">
        <v>15</v>
      </c>
      <c r="K51" s="11"/>
      <c r="L51" s="18">
        <v>42921</v>
      </c>
    </row>
    <row r="52" spans="1:12" ht="15.75" customHeight="1" x14ac:dyDescent="0.2">
      <c r="A52" s="10" t="s">
        <v>115</v>
      </c>
      <c r="B52" s="11" t="s">
        <v>13</v>
      </c>
      <c r="C52" s="24" t="s">
        <v>116</v>
      </c>
      <c r="D52" s="13" t="str">
        <f t="shared" si="4"/>
        <v>Office of Government Ethics</v>
      </c>
      <c r="E52" s="14">
        <v>42900</v>
      </c>
      <c r="F52" s="22"/>
      <c r="G52" s="19"/>
      <c r="H52" s="22"/>
      <c r="I52" s="19"/>
      <c r="J52" s="17" t="s">
        <v>15</v>
      </c>
      <c r="K52" s="11"/>
      <c r="L52" s="18">
        <v>42921</v>
      </c>
    </row>
    <row r="53" spans="1:12" ht="15.75" customHeight="1" x14ac:dyDescent="0.2">
      <c r="A53" s="10" t="s">
        <v>117</v>
      </c>
      <c r="B53" s="11" t="s">
        <v>13</v>
      </c>
      <c r="C53" s="24" t="s">
        <v>118</v>
      </c>
      <c r="D53" s="13" t="str">
        <f t="shared" si="4"/>
        <v>Office of Government Ethics</v>
      </c>
      <c r="E53" s="14">
        <v>42900</v>
      </c>
      <c r="F53" s="22"/>
      <c r="G53" s="19"/>
      <c r="H53" s="22"/>
      <c r="I53" s="19"/>
      <c r="J53" s="17" t="s">
        <v>15</v>
      </c>
      <c r="K53" s="11"/>
      <c r="L53" s="18">
        <v>42921</v>
      </c>
    </row>
    <row r="54" spans="1:12" ht="15.75" customHeight="1" x14ac:dyDescent="0.2">
      <c r="A54" s="10" t="s">
        <v>119</v>
      </c>
      <c r="B54" s="11" t="s">
        <v>13</v>
      </c>
      <c r="C54" s="24" t="s">
        <v>120</v>
      </c>
      <c r="D54" s="13" t="str">
        <f t="shared" si="4"/>
        <v>Office of Government Ethics</v>
      </c>
      <c r="E54" s="14">
        <v>42900</v>
      </c>
      <c r="F54" s="22"/>
      <c r="G54" s="19"/>
      <c r="H54" s="22"/>
      <c r="I54" s="19"/>
      <c r="J54" s="17" t="s">
        <v>15</v>
      </c>
      <c r="K54" s="11"/>
      <c r="L54" s="18">
        <v>42921</v>
      </c>
    </row>
    <row r="55" spans="1:12" ht="15.75" customHeight="1" x14ac:dyDescent="0.2">
      <c r="A55" s="10" t="s">
        <v>121</v>
      </c>
      <c r="B55" s="11" t="s">
        <v>13</v>
      </c>
      <c r="C55" s="24" t="s">
        <v>122</v>
      </c>
      <c r="D55" s="13" t="str">
        <f t="shared" si="4"/>
        <v>Office of Government Ethics</v>
      </c>
      <c r="E55" s="14">
        <v>42900</v>
      </c>
      <c r="F55" s="22"/>
      <c r="G55" s="19"/>
      <c r="H55" s="22"/>
      <c r="I55" s="19"/>
      <c r="J55" s="17" t="s">
        <v>15</v>
      </c>
      <c r="K55" s="11"/>
      <c r="L55" s="18">
        <v>42921</v>
      </c>
    </row>
    <row r="56" spans="1:12" ht="76.5" x14ac:dyDescent="0.2">
      <c r="A56" s="10" t="s">
        <v>123</v>
      </c>
      <c r="B56" s="11" t="s">
        <v>13</v>
      </c>
      <c r="C56" s="24" t="s">
        <v>124</v>
      </c>
      <c r="D56" s="13" t="str">
        <f t="shared" si="4"/>
        <v>Office of Government Ethics</v>
      </c>
      <c r="E56" s="14">
        <v>42900</v>
      </c>
      <c r="F56" s="22"/>
      <c r="G56" s="19"/>
      <c r="H56" s="22"/>
      <c r="I56" s="19"/>
      <c r="J56" s="17" t="s">
        <v>15</v>
      </c>
      <c r="K56" s="11"/>
      <c r="L56" s="18">
        <v>42921</v>
      </c>
    </row>
    <row r="57" spans="1:12" ht="38.25" x14ac:dyDescent="0.2">
      <c r="A57" s="10" t="s">
        <v>125</v>
      </c>
      <c r="B57" s="11" t="s">
        <v>13</v>
      </c>
      <c r="C57" s="24" t="s">
        <v>126</v>
      </c>
      <c r="D57" s="13" t="str">
        <f t="shared" si="4"/>
        <v>Office of Government Ethics</v>
      </c>
      <c r="E57" s="14">
        <v>42900</v>
      </c>
      <c r="F57" s="22"/>
      <c r="G57" s="19"/>
      <c r="H57" s="22"/>
      <c r="I57" s="19"/>
      <c r="J57" s="17" t="s">
        <v>15</v>
      </c>
      <c r="K57" s="11"/>
      <c r="L57" s="18">
        <v>42921</v>
      </c>
    </row>
    <row r="58" spans="1:12" ht="63.75" x14ac:dyDescent="0.2">
      <c r="A58" s="10" t="s">
        <v>127</v>
      </c>
      <c r="B58" s="11" t="s">
        <v>13</v>
      </c>
      <c r="C58" s="24" t="s">
        <v>128</v>
      </c>
      <c r="D58" s="13" t="str">
        <f t="shared" si="4"/>
        <v>Office of Government Ethics</v>
      </c>
      <c r="E58" s="14">
        <v>42900</v>
      </c>
      <c r="F58" s="22"/>
      <c r="G58" s="19"/>
      <c r="H58" s="22"/>
      <c r="I58" s="19"/>
      <c r="J58" s="17" t="s">
        <v>15</v>
      </c>
      <c r="K58" s="11"/>
      <c r="L58" s="18">
        <v>42921</v>
      </c>
    </row>
    <row r="59" spans="1:12" ht="76.5" x14ac:dyDescent="0.2">
      <c r="A59" s="10" t="s">
        <v>129</v>
      </c>
      <c r="B59" s="11" t="s">
        <v>13</v>
      </c>
      <c r="C59" s="24" t="s">
        <v>130</v>
      </c>
      <c r="D59" s="13" t="str">
        <f t="shared" si="4"/>
        <v>Office of Government Ethics</v>
      </c>
      <c r="E59" s="14">
        <v>42900</v>
      </c>
      <c r="F59" s="22"/>
      <c r="G59" s="19"/>
      <c r="H59" s="22"/>
      <c r="I59" s="19"/>
      <c r="J59" s="17" t="s">
        <v>15</v>
      </c>
      <c r="K59" s="11"/>
      <c r="L59" s="18">
        <v>42921</v>
      </c>
    </row>
    <row r="60" spans="1:12" ht="63.75" x14ac:dyDescent="0.2">
      <c r="A60" s="10" t="s">
        <v>131</v>
      </c>
      <c r="B60" s="11" t="s">
        <v>13</v>
      </c>
      <c r="C60" s="24" t="s">
        <v>132</v>
      </c>
      <c r="D60" s="13" t="str">
        <f t="shared" si="4"/>
        <v>Office of Government Ethics</v>
      </c>
      <c r="E60" s="14">
        <v>42900</v>
      </c>
      <c r="F60" s="22"/>
      <c r="G60" s="19"/>
      <c r="H60" s="22"/>
      <c r="I60" s="19"/>
      <c r="J60" s="17" t="s">
        <v>15</v>
      </c>
      <c r="K60" s="11"/>
      <c r="L60" s="18">
        <v>42921</v>
      </c>
    </row>
    <row r="61" spans="1:12" ht="63.75" x14ac:dyDescent="0.2">
      <c r="A61" s="10" t="s">
        <v>133</v>
      </c>
      <c r="B61" s="11" t="s">
        <v>13</v>
      </c>
      <c r="C61" s="24" t="s">
        <v>134</v>
      </c>
      <c r="D61" s="13" t="str">
        <f t="shared" si="4"/>
        <v>Office of Government Ethics</v>
      </c>
      <c r="E61" s="14">
        <v>42900</v>
      </c>
      <c r="F61" s="22"/>
      <c r="G61" s="19"/>
      <c r="H61" s="22"/>
      <c r="I61" s="19"/>
      <c r="J61" s="17" t="s">
        <v>15</v>
      </c>
      <c r="K61" s="11"/>
      <c r="L61" s="18">
        <v>42921</v>
      </c>
    </row>
    <row r="62" spans="1:12" ht="51" x14ac:dyDescent="0.2">
      <c r="A62" s="10" t="s">
        <v>135</v>
      </c>
      <c r="B62" s="11" t="s">
        <v>13</v>
      </c>
      <c r="C62" s="24" t="s">
        <v>136</v>
      </c>
      <c r="D62" s="13" t="str">
        <f t="shared" si="4"/>
        <v>Office of Government Ethics</v>
      </c>
      <c r="E62" s="14">
        <v>42900</v>
      </c>
      <c r="F62" s="22"/>
      <c r="G62" s="19"/>
      <c r="H62" s="22"/>
      <c r="I62" s="19"/>
      <c r="J62" s="11" t="s">
        <v>64</v>
      </c>
      <c r="K62" s="11"/>
      <c r="L62" s="18">
        <v>42921</v>
      </c>
    </row>
    <row r="63" spans="1:12" ht="63.75" x14ac:dyDescent="0.2">
      <c r="A63" s="10" t="s">
        <v>137</v>
      </c>
      <c r="B63" s="11" t="s">
        <v>13</v>
      </c>
      <c r="C63" s="24" t="s">
        <v>138</v>
      </c>
      <c r="D63" s="13" t="str">
        <f t="shared" si="4"/>
        <v>Office of Government Ethics</v>
      </c>
      <c r="E63" s="14">
        <v>42900</v>
      </c>
      <c r="F63" s="22"/>
      <c r="G63" s="19"/>
      <c r="H63" s="22"/>
      <c r="I63" s="19"/>
      <c r="J63" s="11" t="s">
        <v>64</v>
      </c>
      <c r="K63" s="11"/>
      <c r="L63" s="18">
        <v>42921</v>
      </c>
    </row>
    <row r="64" spans="1:12" ht="51" x14ac:dyDescent="0.2">
      <c r="A64" s="10" t="s">
        <v>139</v>
      </c>
      <c r="B64" s="11" t="s">
        <v>13</v>
      </c>
      <c r="C64" s="24" t="s">
        <v>140</v>
      </c>
      <c r="D64" s="13" t="str">
        <f t="shared" si="4"/>
        <v>Office of Government Ethics</v>
      </c>
      <c r="E64" s="14">
        <v>42900</v>
      </c>
      <c r="F64" s="22"/>
      <c r="G64" s="19"/>
      <c r="H64" s="22"/>
      <c r="I64" s="19"/>
      <c r="J64" s="17" t="s">
        <v>15</v>
      </c>
      <c r="K64" s="11"/>
      <c r="L64" s="18">
        <v>42921</v>
      </c>
    </row>
    <row r="65" spans="1:12" ht="63.75" x14ac:dyDescent="0.2">
      <c r="A65" s="10" t="s">
        <v>141</v>
      </c>
      <c r="B65" s="11" t="s">
        <v>13</v>
      </c>
      <c r="C65" s="24" t="s">
        <v>142</v>
      </c>
      <c r="D65" s="13" t="str">
        <f t="shared" si="4"/>
        <v>Office of Government Ethics</v>
      </c>
      <c r="E65" s="14">
        <v>42900</v>
      </c>
      <c r="F65" s="22"/>
      <c r="G65" s="19"/>
      <c r="H65" s="22"/>
      <c r="I65" s="19"/>
      <c r="J65" s="17" t="s">
        <v>15</v>
      </c>
      <c r="K65" s="11"/>
      <c r="L65" s="18">
        <v>42921</v>
      </c>
    </row>
    <row r="66" spans="1:12" ht="102" x14ac:dyDescent="0.2">
      <c r="A66" s="10" t="s">
        <v>143</v>
      </c>
      <c r="B66" s="11" t="s">
        <v>13</v>
      </c>
      <c r="C66" s="24" t="s">
        <v>144</v>
      </c>
      <c r="D66" s="13" t="str">
        <f t="shared" si="4"/>
        <v>Office of Government Ethics</v>
      </c>
      <c r="E66" s="14">
        <v>42900</v>
      </c>
      <c r="F66" s="22"/>
      <c r="G66" s="19"/>
      <c r="H66" s="22"/>
      <c r="I66" s="19"/>
      <c r="J66" s="17" t="s">
        <v>15</v>
      </c>
      <c r="K66" s="11"/>
      <c r="L66" s="18">
        <v>42921</v>
      </c>
    </row>
    <row r="67" spans="1:12" ht="102" x14ac:dyDescent="0.2">
      <c r="A67" s="10" t="s">
        <v>145</v>
      </c>
      <c r="B67" s="11" t="s">
        <v>13</v>
      </c>
      <c r="C67" s="24" t="s">
        <v>146</v>
      </c>
      <c r="D67" s="13" t="str">
        <f t="shared" si="4"/>
        <v>Office of Government Ethics</v>
      </c>
      <c r="E67" s="14">
        <v>42900</v>
      </c>
      <c r="F67" s="22"/>
      <c r="G67" s="19"/>
      <c r="H67" s="22"/>
      <c r="I67" s="19"/>
      <c r="J67" s="17" t="s">
        <v>15</v>
      </c>
      <c r="K67" s="11"/>
      <c r="L67" s="18">
        <v>42921</v>
      </c>
    </row>
    <row r="68" spans="1:12" ht="102" x14ac:dyDescent="0.2">
      <c r="A68" s="10" t="s">
        <v>147</v>
      </c>
      <c r="B68" s="11" t="s">
        <v>13</v>
      </c>
      <c r="C68" s="24" t="s">
        <v>148</v>
      </c>
      <c r="D68" s="13" t="str">
        <f t="shared" si="4"/>
        <v>Office of Government Ethics</v>
      </c>
      <c r="E68" s="14">
        <v>42900</v>
      </c>
      <c r="F68" s="22"/>
      <c r="G68" s="19"/>
      <c r="H68" s="22"/>
      <c r="I68" s="19"/>
      <c r="J68" s="17" t="s">
        <v>15</v>
      </c>
      <c r="K68" s="11"/>
      <c r="L68" s="18">
        <v>42921</v>
      </c>
    </row>
    <row r="69" spans="1:12" ht="102" x14ac:dyDescent="0.2">
      <c r="A69" s="10" t="s">
        <v>149</v>
      </c>
      <c r="B69" s="11" t="s">
        <v>13</v>
      </c>
      <c r="C69" s="24" t="s">
        <v>150</v>
      </c>
      <c r="D69" s="13" t="str">
        <f t="shared" si="4"/>
        <v>Office of Government Ethics</v>
      </c>
      <c r="E69" s="14">
        <v>42900</v>
      </c>
      <c r="F69" s="22"/>
      <c r="G69" s="19"/>
      <c r="H69" s="22"/>
      <c r="I69" s="19"/>
      <c r="J69" s="17" t="s">
        <v>15</v>
      </c>
      <c r="K69" s="11"/>
      <c r="L69" s="18">
        <v>42921</v>
      </c>
    </row>
    <row r="70" spans="1:12" ht="38.25" x14ac:dyDescent="0.2">
      <c r="A70" s="10" t="s">
        <v>151</v>
      </c>
      <c r="B70" s="11" t="s">
        <v>13</v>
      </c>
      <c r="C70" s="24" t="s">
        <v>152</v>
      </c>
      <c r="D70" s="13" t="str">
        <f t="shared" si="4"/>
        <v>Office of Government Ethics</v>
      </c>
      <c r="E70" s="14">
        <v>42900</v>
      </c>
      <c r="F70" s="22"/>
      <c r="G70" s="19"/>
      <c r="H70" s="22"/>
      <c r="I70" s="19"/>
      <c r="J70" s="17" t="s">
        <v>15</v>
      </c>
      <c r="K70" s="11"/>
      <c r="L70" s="18">
        <v>42921</v>
      </c>
    </row>
    <row r="71" spans="1:12" ht="76.5" x14ac:dyDescent="0.2">
      <c r="A71" s="10" t="s">
        <v>153</v>
      </c>
      <c r="B71" s="11" t="s">
        <v>13</v>
      </c>
      <c r="C71" s="24" t="s">
        <v>154</v>
      </c>
      <c r="D71" s="13" t="str">
        <f t="shared" si="4"/>
        <v>Office of Government Ethics</v>
      </c>
      <c r="E71" s="14">
        <v>42900</v>
      </c>
      <c r="F71" s="22"/>
      <c r="G71" s="19"/>
      <c r="H71" s="22"/>
      <c r="I71" s="19"/>
      <c r="J71" s="17" t="s">
        <v>15</v>
      </c>
      <c r="K71" s="11"/>
      <c r="L71" s="18">
        <v>42921</v>
      </c>
    </row>
    <row r="72" spans="1:12" ht="38.25" x14ac:dyDescent="0.2">
      <c r="A72" s="10" t="s">
        <v>155</v>
      </c>
      <c r="B72" s="11" t="s">
        <v>13</v>
      </c>
      <c r="C72" s="24" t="s">
        <v>156</v>
      </c>
      <c r="D72" s="13" t="str">
        <f t="shared" si="4"/>
        <v>Office of Government Ethics</v>
      </c>
      <c r="E72" s="14">
        <v>42900</v>
      </c>
      <c r="F72" s="22"/>
      <c r="G72" s="19"/>
      <c r="H72" s="22"/>
      <c r="I72" s="19"/>
      <c r="J72" s="17" t="s">
        <v>15</v>
      </c>
      <c r="K72" s="11"/>
      <c r="L72" s="18">
        <v>42921</v>
      </c>
    </row>
    <row r="73" spans="1:12" ht="63.75" x14ac:dyDescent="0.2">
      <c r="A73" s="10" t="s">
        <v>157</v>
      </c>
      <c r="B73" s="11" t="s">
        <v>13</v>
      </c>
      <c r="C73" s="24" t="s">
        <v>158</v>
      </c>
      <c r="D73" s="13" t="str">
        <f t="shared" si="4"/>
        <v>Office of Government Ethics</v>
      </c>
      <c r="E73" s="14">
        <v>42900</v>
      </c>
      <c r="F73" s="22"/>
      <c r="G73" s="19"/>
      <c r="H73" s="22"/>
      <c r="I73" s="19"/>
      <c r="J73" s="17" t="s">
        <v>15</v>
      </c>
      <c r="K73" s="11"/>
      <c r="L73" s="18">
        <v>42921</v>
      </c>
    </row>
    <row r="74" spans="1:12" ht="76.5" x14ac:dyDescent="0.2">
      <c r="A74" s="10" t="s">
        <v>159</v>
      </c>
      <c r="B74" s="11" t="s">
        <v>13</v>
      </c>
      <c r="C74" s="24" t="s">
        <v>160</v>
      </c>
      <c r="D74" s="13" t="str">
        <f t="shared" si="4"/>
        <v>Office of Government Ethics</v>
      </c>
      <c r="E74" s="14">
        <v>42900</v>
      </c>
      <c r="F74" s="22"/>
      <c r="G74" s="19"/>
      <c r="H74" s="22"/>
      <c r="I74" s="19"/>
      <c r="J74" s="17" t="s">
        <v>15</v>
      </c>
      <c r="K74" s="11"/>
      <c r="L74" s="18">
        <v>42921</v>
      </c>
    </row>
    <row r="75" spans="1:12" ht="63.75" x14ac:dyDescent="0.2">
      <c r="A75" s="10" t="s">
        <v>161</v>
      </c>
      <c r="B75" s="11" t="s">
        <v>13</v>
      </c>
      <c r="C75" s="24" t="s">
        <v>162</v>
      </c>
      <c r="D75" s="13" t="str">
        <f t="shared" si="4"/>
        <v>Office of Government Ethics</v>
      </c>
      <c r="E75" s="14">
        <v>42900</v>
      </c>
      <c r="F75" s="15" t="str">
        <f t="shared" ref="F75:F76" si="5">HYPERLINK("https://assets.documentcloud.org/documents/2838696/Trump-2016-Financial-Disclosure.pdf","Office of Government Ethics")</f>
        <v>Office of Government Ethics</v>
      </c>
      <c r="G75" s="14">
        <v>42508</v>
      </c>
      <c r="H75" s="22"/>
      <c r="I75" s="19"/>
      <c r="J75" s="11" t="s">
        <v>21</v>
      </c>
      <c r="K75" s="11"/>
      <c r="L75" s="18">
        <v>42921</v>
      </c>
    </row>
    <row r="76" spans="1:12" ht="63.75" x14ac:dyDescent="0.2">
      <c r="A76" s="10" t="s">
        <v>163</v>
      </c>
      <c r="B76" s="11" t="s">
        <v>13</v>
      </c>
      <c r="C76" s="24" t="s">
        <v>164</v>
      </c>
      <c r="D76" s="13" t="str">
        <f t="shared" si="4"/>
        <v>Office of Government Ethics</v>
      </c>
      <c r="E76" s="14">
        <v>42900</v>
      </c>
      <c r="F76" s="15" t="str">
        <f t="shared" si="5"/>
        <v>Office of Government Ethics</v>
      </c>
      <c r="G76" s="14">
        <v>42508</v>
      </c>
      <c r="H76" s="22"/>
      <c r="I76" s="19"/>
      <c r="J76" s="11" t="s">
        <v>21</v>
      </c>
      <c r="K76" s="11"/>
      <c r="L76" s="18">
        <v>42921</v>
      </c>
    </row>
    <row r="77" spans="1:12" ht="38.25" x14ac:dyDescent="0.2">
      <c r="A77" s="10" t="s">
        <v>165</v>
      </c>
      <c r="B77" s="11" t="s">
        <v>13</v>
      </c>
      <c r="C77" s="24" t="s">
        <v>166</v>
      </c>
      <c r="D77" s="13" t="str">
        <f t="shared" si="4"/>
        <v>Office of Government Ethics</v>
      </c>
      <c r="E77" s="14">
        <v>42900</v>
      </c>
      <c r="F77" s="22"/>
      <c r="G77" s="19"/>
      <c r="H77" s="22"/>
      <c r="I77" s="19"/>
      <c r="J77" s="17" t="s">
        <v>15</v>
      </c>
      <c r="K77" s="11"/>
      <c r="L77" s="18">
        <v>42921</v>
      </c>
    </row>
    <row r="78" spans="1:12" ht="76.5" x14ac:dyDescent="0.2">
      <c r="A78" s="10" t="s">
        <v>167</v>
      </c>
      <c r="B78" s="11" t="s">
        <v>13</v>
      </c>
      <c r="C78" s="24" t="s">
        <v>168</v>
      </c>
      <c r="D78" s="13" t="str">
        <f t="shared" si="4"/>
        <v>Office of Government Ethics</v>
      </c>
      <c r="E78" s="14">
        <v>42900</v>
      </c>
      <c r="F78" s="22"/>
      <c r="G78" s="19"/>
      <c r="H78" s="22"/>
      <c r="I78" s="19"/>
      <c r="J78" s="17" t="s">
        <v>15</v>
      </c>
      <c r="K78" s="11"/>
      <c r="L78" s="18">
        <v>42921</v>
      </c>
    </row>
    <row r="79" spans="1:12" ht="38.25" x14ac:dyDescent="0.2">
      <c r="A79" s="10" t="s">
        <v>169</v>
      </c>
      <c r="B79" s="11" t="s">
        <v>13</v>
      </c>
      <c r="C79" s="24" t="s">
        <v>170</v>
      </c>
      <c r="D79" s="13" t="str">
        <f t="shared" si="4"/>
        <v>Office of Government Ethics</v>
      </c>
      <c r="E79" s="14">
        <v>42900</v>
      </c>
      <c r="F79" s="22"/>
      <c r="G79" s="19"/>
      <c r="H79" s="22"/>
      <c r="I79" s="19"/>
      <c r="J79" s="17" t="s">
        <v>15</v>
      </c>
      <c r="K79" s="11"/>
      <c r="L79" s="18">
        <v>42921</v>
      </c>
    </row>
    <row r="80" spans="1:12" ht="76.5" x14ac:dyDescent="0.2">
      <c r="A80" s="10" t="s">
        <v>171</v>
      </c>
      <c r="B80" s="11" t="s">
        <v>13</v>
      </c>
      <c r="C80" s="24" t="s">
        <v>172</v>
      </c>
      <c r="D80" s="13" t="str">
        <f t="shared" si="4"/>
        <v>Office of Government Ethics</v>
      </c>
      <c r="E80" s="14">
        <v>42900</v>
      </c>
      <c r="F80" s="22"/>
      <c r="G80" s="19"/>
      <c r="H80" s="22"/>
      <c r="I80" s="19"/>
      <c r="J80" s="17" t="s">
        <v>15</v>
      </c>
      <c r="K80" s="11"/>
      <c r="L80" s="18">
        <v>42921</v>
      </c>
    </row>
    <row r="81" spans="1:12" ht="38.25" x14ac:dyDescent="0.2">
      <c r="A81" s="10" t="s">
        <v>173</v>
      </c>
      <c r="B81" s="11" t="s">
        <v>13</v>
      </c>
      <c r="C81" s="24" t="s">
        <v>174</v>
      </c>
      <c r="D81" s="13" t="str">
        <f t="shared" si="4"/>
        <v>Office of Government Ethics</v>
      </c>
      <c r="E81" s="14">
        <v>42900</v>
      </c>
      <c r="F81" s="22"/>
      <c r="G81" s="19"/>
      <c r="H81" s="22"/>
      <c r="I81" s="19"/>
      <c r="J81" s="17" t="s">
        <v>15</v>
      </c>
      <c r="K81" s="11"/>
      <c r="L81" s="18">
        <v>42921</v>
      </c>
    </row>
    <row r="82" spans="1:12" ht="51" x14ac:dyDescent="0.2">
      <c r="A82" s="10" t="s">
        <v>175</v>
      </c>
      <c r="B82" s="11" t="s">
        <v>13</v>
      </c>
      <c r="C82" s="24" t="s">
        <v>176</v>
      </c>
      <c r="D82" s="13" t="str">
        <f t="shared" si="4"/>
        <v>Office of Government Ethics</v>
      </c>
      <c r="E82" s="14">
        <v>42900</v>
      </c>
      <c r="F82" s="22"/>
      <c r="G82" s="19"/>
      <c r="H82" s="22"/>
      <c r="I82" s="19"/>
      <c r="J82" s="17" t="s">
        <v>15</v>
      </c>
      <c r="K82" s="11"/>
      <c r="L82" s="18">
        <v>42921</v>
      </c>
    </row>
    <row r="83" spans="1:12" ht="38.25" x14ac:dyDescent="0.2">
      <c r="A83" s="10" t="s">
        <v>177</v>
      </c>
      <c r="B83" s="11" t="s">
        <v>13</v>
      </c>
      <c r="C83" s="24" t="s">
        <v>178</v>
      </c>
      <c r="D83" s="13" t="str">
        <f t="shared" si="4"/>
        <v>Office of Government Ethics</v>
      </c>
      <c r="E83" s="14">
        <v>42900</v>
      </c>
      <c r="F83" s="22"/>
      <c r="G83" s="19"/>
      <c r="H83" s="22"/>
      <c r="I83" s="19"/>
      <c r="J83" s="17" t="s">
        <v>15</v>
      </c>
      <c r="K83" s="11"/>
      <c r="L83" s="18">
        <v>42921</v>
      </c>
    </row>
    <row r="84" spans="1:12" ht="76.5" x14ac:dyDescent="0.2">
      <c r="A84" s="10" t="s">
        <v>179</v>
      </c>
      <c r="B84" s="11" t="s">
        <v>13</v>
      </c>
      <c r="C84" s="24" t="s">
        <v>180</v>
      </c>
      <c r="D84" s="13" t="str">
        <f t="shared" si="4"/>
        <v>Office of Government Ethics</v>
      </c>
      <c r="E84" s="14">
        <v>42900</v>
      </c>
      <c r="F84" s="22"/>
      <c r="G84" s="19"/>
      <c r="H84" s="22"/>
      <c r="I84" s="19"/>
      <c r="J84" s="17" t="s">
        <v>15</v>
      </c>
      <c r="K84" s="11"/>
      <c r="L84" s="18">
        <v>42921</v>
      </c>
    </row>
    <row r="85" spans="1:12" ht="51" x14ac:dyDescent="0.2">
      <c r="A85" s="10" t="s">
        <v>181</v>
      </c>
      <c r="B85" s="11" t="s">
        <v>13</v>
      </c>
      <c r="C85" s="24" t="s">
        <v>182</v>
      </c>
      <c r="D85" s="13" t="str">
        <f t="shared" si="4"/>
        <v>Office of Government Ethics</v>
      </c>
      <c r="E85" s="14">
        <v>42900</v>
      </c>
      <c r="F85" s="22"/>
      <c r="G85" s="19"/>
      <c r="H85" s="22"/>
      <c r="I85" s="19"/>
      <c r="J85" s="17" t="s">
        <v>15</v>
      </c>
      <c r="K85" s="11"/>
      <c r="L85" s="18">
        <v>42921</v>
      </c>
    </row>
    <row r="86" spans="1:12" ht="51" x14ac:dyDescent="0.2">
      <c r="A86" s="10" t="s">
        <v>183</v>
      </c>
      <c r="B86" s="11" t="s">
        <v>13</v>
      </c>
      <c r="C86" s="24" t="s">
        <v>184</v>
      </c>
      <c r="D86" s="13" t="str">
        <f t="shared" si="4"/>
        <v>Office of Government Ethics</v>
      </c>
      <c r="E86" s="14">
        <v>42900</v>
      </c>
      <c r="F86" s="22"/>
      <c r="G86" s="19"/>
      <c r="H86" s="22"/>
      <c r="I86" s="19"/>
      <c r="J86" s="17" t="s">
        <v>15</v>
      </c>
      <c r="K86" s="11"/>
      <c r="L86" s="18">
        <v>42921</v>
      </c>
    </row>
    <row r="87" spans="1:12" ht="63.75" x14ac:dyDescent="0.2">
      <c r="A87" s="10" t="s">
        <v>185</v>
      </c>
      <c r="B87" s="11" t="s">
        <v>13</v>
      </c>
      <c r="C87" s="24" t="s">
        <v>186</v>
      </c>
      <c r="D87" s="13" t="str">
        <f t="shared" si="4"/>
        <v>Office of Government Ethics</v>
      </c>
      <c r="E87" s="14">
        <v>42900</v>
      </c>
      <c r="F87" s="15" t="str">
        <f t="shared" ref="F87:F88" si="6">HYPERLINK("https://assets.documentcloud.org/documents/2838696/Trump-2016-Financial-Disclosure.pdf","Office of Government Ethics")</f>
        <v>Office of Government Ethics</v>
      </c>
      <c r="G87" s="14">
        <v>42508</v>
      </c>
      <c r="H87" s="22"/>
      <c r="I87" s="19"/>
      <c r="J87" s="11" t="s">
        <v>21</v>
      </c>
      <c r="K87" s="11"/>
      <c r="L87" s="18">
        <v>42921</v>
      </c>
    </row>
    <row r="88" spans="1:12" ht="76.5" x14ac:dyDescent="0.2">
      <c r="A88" s="10" t="s">
        <v>187</v>
      </c>
      <c r="B88" s="11" t="s">
        <v>13</v>
      </c>
      <c r="C88" s="24" t="s">
        <v>188</v>
      </c>
      <c r="D88" s="13" t="str">
        <f t="shared" si="4"/>
        <v>Office of Government Ethics</v>
      </c>
      <c r="E88" s="14">
        <v>42900</v>
      </c>
      <c r="F88" s="15" t="str">
        <f t="shared" si="6"/>
        <v>Office of Government Ethics</v>
      </c>
      <c r="G88" s="14">
        <v>42508</v>
      </c>
      <c r="H88" s="22"/>
      <c r="I88" s="19"/>
      <c r="J88" s="11" t="s">
        <v>21</v>
      </c>
      <c r="K88" s="11"/>
      <c r="L88" s="18">
        <v>42921</v>
      </c>
    </row>
    <row r="89" spans="1:12" ht="102" x14ac:dyDescent="0.2">
      <c r="A89" s="10" t="s">
        <v>189</v>
      </c>
      <c r="B89" s="11" t="s">
        <v>13</v>
      </c>
      <c r="C89" s="24" t="s">
        <v>190</v>
      </c>
      <c r="D89" s="13" t="str">
        <f t="shared" si="4"/>
        <v>Office of Government Ethics</v>
      </c>
      <c r="E89" s="14">
        <v>42900</v>
      </c>
      <c r="F89" s="22"/>
      <c r="G89" s="19"/>
      <c r="H89" s="22"/>
      <c r="I89" s="19"/>
      <c r="J89" s="11" t="s">
        <v>64</v>
      </c>
      <c r="K89" s="11"/>
      <c r="L89" s="18">
        <v>42921</v>
      </c>
    </row>
    <row r="90" spans="1:12" ht="102" x14ac:dyDescent="0.2">
      <c r="A90" s="10" t="s">
        <v>191</v>
      </c>
      <c r="B90" s="11" t="s">
        <v>13</v>
      </c>
      <c r="C90" s="24" t="s">
        <v>192</v>
      </c>
      <c r="D90" s="13" t="str">
        <f t="shared" si="4"/>
        <v>Office of Government Ethics</v>
      </c>
      <c r="E90" s="14">
        <v>42900</v>
      </c>
      <c r="F90" s="22"/>
      <c r="G90" s="19"/>
      <c r="H90" s="22"/>
      <c r="I90" s="19"/>
      <c r="J90" s="11" t="s">
        <v>64</v>
      </c>
      <c r="K90" s="11"/>
      <c r="L90" s="18">
        <v>42921</v>
      </c>
    </row>
    <row r="91" spans="1:12" ht="102" x14ac:dyDescent="0.2">
      <c r="A91" s="10" t="s">
        <v>193</v>
      </c>
      <c r="B91" s="11" t="s">
        <v>13</v>
      </c>
      <c r="C91" s="24" t="s">
        <v>194</v>
      </c>
      <c r="D91" s="13" t="str">
        <f t="shared" si="4"/>
        <v>Office of Government Ethics</v>
      </c>
      <c r="E91" s="14">
        <v>42900</v>
      </c>
      <c r="F91" s="22"/>
      <c r="G91" s="19"/>
      <c r="H91" s="22"/>
      <c r="I91" s="19"/>
      <c r="J91" s="17" t="s">
        <v>15</v>
      </c>
      <c r="K91" s="11"/>
      <c r="L91" s="18">
        <v>42921</v>
      </c>
    </row>
    <row r="92" spans="1:12" ht="102" x14ac:dyDescent="0.2">
      <c r="A92" s="10" t="s">
        <v>195</v>
      </c>
      <c r="B92" s="11" t="s">
        <v>13</v>
      </c>
      <c r="C92" s="24" t="s">
        <v>196</v>
      </c>
      <c r="D92" s="13" t="str">
        <f t="shared" si="4"/>
        <v>Office of Government Ethics</v>
      </c>
      <c r="E92" s="14">
        <v>42900</v>
      </c>
      <c r="F92" s="22"/>
      <c r="G92" s="19"/>
      <c r="H92" s="22"/>
      <c r="I92" s="19"/>
      <c r="J92" s="17" t="s">
        <v>15</v>
      </c>
      <c r="K92" s="11"/>
      <c r="L92" s="18">
        <v>42921</v>
      </c>
    </row>
    <row r="93" spans="1:12" ht="102" x14ac:dyDescent="0.2">
      <c r="A93" s="10" t="s">
        <v>197</v>
      </c>
      <c r="B93" s="11" t="s">
        <v>13</v>
      </c>
      <c r="C93" s="24" t="s">
        <v>198</v>
      </c>
      <c r="D93" s="13" t="str">
        <f t="shared" si="4"/>
        <v>Office of Government Ethics</v>
      </c>
      <c r="E93" s="14">
        <v>42900</v>
      </c>
      <c r="F93" s="22"/>
      <c r="G93" s="19"/>
      <c r="H93" s="22"/>
      <c r="I93" s="19"/>
      <c r="J93" s="17" t="s">
        <v>15</v>
      </c>
      <c r="K93" s="11"/>
      <c r="L93" s="18">
        <v>42921</v>
      </c>
    </row>
    <row r="94" spans="1:12" ht="102" x14ac:dyDescent="0.2">
      <c r="A94" s="10" t="s">
        <v>199</v>
      </c>
      <c r="B94" s="11" t="s">
        <v>13</v>
      </c>
      <c r="C94" s="24" t="s">
        <v>200</v>
      </c>
      <c r="D94" s="13" t="str">
        <f t="shared" si="4"/>
        <v>Office of Government Ethics</v>
      </c>
      <c r="E94" s="14">
        <v>42900</v>
      </c>
      <c r="F94" s="22"/>
      <c r="G94" s="19"/>
      <c r="H94" s="22"/>
      <c r="I94" s="19"/>
      <c r="J94" s="17" t="s">
        <v>15</v>
      </c>
      <c r="K94" s="11"/>
      <c r="L94" s="18">
        <v>42921</v>
      </c>
    </row>
    <row r="95" spans="1:12" ht="38.25" x14ac:dyDescent="0.2">
      <c r="A95" s="10" t="s">
        <v>201</v>
      </c>
      <c r="B95" s="11" t="s">
        <v>13</v>
      </c>
      <c r="C95" s="24" t="s">
        <v>202</v>
      </c>
      <c r="D95" s="13" t="str">
        <f t="shared" si="4"/>
        <v>Office of Government Ethics</v>
      </c>
      <c r="E95" s="14">
        <v>42900</v>
      </c>
      <c r="F95" s="22"/>
      <c r="G95" s="19"/>
      <c r="H95" s="22"/>
      <c r="I95" s="19"/>
      <c r="J95" s="17" t="s">
        <v>15</v>
      </c>
      <c r="K95" s="11"/>
      <c r="L95" s="18">
        <v>42921</v>
      </c>
    </row>
    <row r="96" spans="1:12" ht="76.5" x14ac:dyDescent="0.2">
      <c r="A96" s="10" t="s">
        <v>203</v>
      </c>
      <c r="B96" s="11" t="s">
        <v>13</v>
      </c>
      <c r="C96" s="24" t="s">
        <v>204</v>
      </c>
      <c r="D96" s="13" t="str">
        <f t="shared" si="4"/>
        <v>Office of Government Ethics</v>
      </c>
      <c r="E96" s="14">
        <v>42900</v>
      </c>
      <c r="F96" s="22"/>
      <c r="G96" s="19"/>
      <c r="H96" s="22"/>
      <c r="I96" s="19"/>
      <c r="J96" s="17" t="s">
        <v>15</v>
      </c>
      <c r="K96" s="11"/>
      <c r="L96" s="18">
        <v>42921</v>
      </c>
    </row>
    <row r="97" spans="1:12" ht="51" x14ac:dyDescent="0.2">
      <c r="A97" s="10" t="s">
        <v>205</v>
      </c>
      <c r="B97" s="11" t="s">
        <v>13</v>
      </c>
      <c r="C97" s="24" t="s">
        <v>206</v>
      </c>
      <c r="D97" s="13" t="str">
        <f t="shared" si="4"/>
        <v>Office of Government Ethics</v>
      </c>
      <c r="E97" s="14">
        <v>42900</v>
      </c>
      <c r="F97" s="22"/>
      <c r="G97" s="19"/>
      <c r="H97" s="22"/>
      <c r="I97" s="19"/>
      <c r="J97" s="17" t="s">
        <v>15</v>
      </c>
      <c r="K97" s="11"/>
      <c r="L97" s="18">
        <v>42921</v>
      </c>
    </row>
    <row r="98" spans="1:12" ht="51" x14ac:dyDescent="0.2">
      <c r="A98" s="10" t="s">
        <v>207</v>
      </c>
      <c r="B98" s="11" t="s">
        <v>13</v>
      </c>
      <c r="C98" s="24" t="s">
        <v>208</v>
      </c>
      <c r="D98" s="13" t="str">
        <f t="shared" si="4"/>
        <v>Office of Government Ethics</v>
      </c>
      <c r="E98" s="14">
        <v>42900</v>
      </c>
      <c r="F98" s="22"/>
      <c r="G98" s="19"/>
      <c r="H98" s="22"/>
      <c r="I98" s="19"/>
      <c r="J98" s="17" t="s">
        <v>15</v>
      </c>
      <c r="K98" s="11"/>
      <c r="L98" s="18">
        <v>42921</v>
      </c>
    </row>
    <row r="99" spans="1:12" ht="102" x14ac:dyDescent="0.2">
      <c r="A99" s="10" t="s">
        <v>209</v>
      </c>
      <c r="B99" s="11" t="s">
        <v>13</v>
      </c>
      <c r="C99" s="24" t="s">
        <v>210</v>
      </c>
      <c r="D99" s="13" t="str">
        <f t="shared" si="4"/>
        <v>Office of Government Ethics</v>
      </c>
      <c r="E99" s="14">
        <v>42900</v>
      </c>
      <c r="F99" s="22"/>
      <c r="G99" s="19"/>
      <c r="H99" s="22"/>
      <c r="I99" s="19"/>
      <c r="J99" s="17" t="s">
        <v>15</v>
      </c>
      <c r="K99" s="11"/>
      <c r="L99" s="18">
        <v>42921</v>
      </c>
    </row>
    <row r="100" spans="1:12" ht="102" x14ac:dyDescent="0.2">
      <c r="A100" s="10" t="s">
        <v>211</v>
      </c>
      <c r="B100" s="11" t="s">
        <v>13</v>
      </c>
      <c r="C100" s="24" t="s">
        <v>212</v>
      </c>
      <c r="D100" s="13" t="str">
        <f t="shared" si="4"/>
        <v>Office of Government Ethics</v>
      </c>
      <c r="E100" s="14">
        <v>42900</v>
      </c>
      <c r="F100" s="22"/>
      <c r="G100" s="19"/>
      <c r="H100" s="22"/>
      <c r="I100" s="19"/>
      <c r="J100" s="17" t="s">
        <v>15</v>
      </c>
      <c r="K100" s="11"/>
      <c r="L100" s="18">
        <v>42921</v>
      </c>
    </row>
    <row r="101" spans="1:12" ht="89.25" x14ac:dyDescent="0.2">
      <c r="A101" s="26" t="s">
        <v>213</v>
      </c>
      <c r="B101" s="11" t="s">
        <v>13</v>
      </c>
      <c r="C101" s="27" t="s">
        <v>214</v>
      </c>
      <c r="D101" s="13" t="str">
        <f t="shared" si="4"/>
        <v>Office of Government Ethics</v>
      </c>
      <c r="E101" s="14">
        <v>42900</v>
      </c>
      <c r="F101" s="22"/>
      <c r="G101" s="19"/>
      <c r="H101" s="22"/>
      <c r="I101" s="19"/>
      <c r="J101" s="11" t="s">
        <v>21</v>
      </c>
      <c r="K101" s="11"/>
      <c r="L101" s="18">
        <v>42921</v>
      </c>
    </row>
    <row r="102" spans="1:12" ht="102" x14ac:dyDescent="0.2">
      <c r="A102" s="10" t="s">
        <v>215</v>
      </c>
      <c r="B102" s="11" t="s">
        <v>13</v>
      </c>
      <c r="C102" s="24" t="s">
        <v>216</v>
      </c>
      <c r="D102" s="13" t="str">
        <f t="shared" si="4"/>
        <v>Office of Government Ethics</v>
      </c>
      <c r="E102" s="14">
        <v>42900</v>
      </c>
      <c r="F102" s="22"/>
      <c r="G102" s="19"/>
      <c r="H102" s="22"/>
      <c r="I102" s="19"/>
      <c r="J102" s="11" t="s">
        <v>21</v>
      </c>
      <c r="K102" s="11"/>
      <c r="L102" s="18">
        <v>42921</v>
      </c>
    </row>
    <row r="103" spans="1:12" ht="102" x14ac:dyDescent="0.2">
      <c r="A103" s="10" t="s">
        <v>217</v>
      </c>
      <c r="B103" s="11" t="s">
        <v>13</v>
      </c>
      <c r="C103" s="24" t="s">
        <v>218</v>
      </c>
      <c r="D103" s="13" t="str">
        <f t="shared" si="4"/>
        <v>Office of Government Ethics</v>
      </c>
      <c r="E103" s="14">
        <v>42900</v>
      </c>
      <c r="F103" s="22"/>
      <c r="G103" s="19"/>
      <c r="H103" s="22"/>
      <c r="I103" s="19"/>
      <c r="J103" s="17" t="s">
        <v>15</v>
      </c>
      <c r="K103" s="11"/>
      <c r="L103" s="18">
        <v>42921</v>
      </c>
    </row>
    <row r="104" spans="1:12" ht="102" x14ac:dyDescent="0.2">
      <c r="A104" s="10" t="s">
        <v>219</v>
      </c>
      <c r="B104" s="11" t="s">
        <v>13</v>
      </c>
      <c r="C104" s="24" t="s">
        <v>220</v>
      </c>
      <c r="D104" s="13" t="str">
        <f t="shared" si="4"/>
        <v>Office of Government Ethics</v>
      </c>
      <c r="E104" s="14">
        <v>42900</v>
      </c>
      <c r="F104" s="22"/>
      <c r="G104" s="19"/>
      <c r="H104" s="22"/>
      <c r="I104" s="19"/>
      <c r="J104" s="17" t="s">
        <v>15</v>
      </c>
      <c r="K104" s="11"/>
      <c r="L104" s="18">
        <v>42921</v>
      </c>
    </row>
    <row r="105" spans="1:12" ht="89.25" x14ac:dyDescent="0.2">
      <c r="A105" s="10" t="s">
        <v>221</v>
      </c>
      <c r="B105" s="11" t="s">
        <v>13</v>
      </c>
      <c r="C105" s="24" t="s">
        <v>222</v>
      </c>
      <c r="D105" s="13" t="str">
        <f t="shared" si="4"/>
        <v>Office of Government Ethics</v>
      </c>
      <c r="E105" s="14">
        <v>42900</v>
      </c>
      <c r="F105" s="22"/>
      <c r="G105" s="19"/>
      <c r="H105" s="22"/>
      <c r="I105" s="19"/>
      <c r="J105" s="17" t="s">
        <v>15</v>
      </c>
      <c r="K105" s="11"/>
      <c r="L105" s="18">
        <v>42921</v>
      </c>
    </row>
    <row r="106" spans="1:12" ht="102" x14ac:dyDescent="0.2">
      <c r="A106" s="10" t="s">
        <v>223</v>
      </c>
      <c r="B106" s="11" t="s">
        <v>13</v>
      </c>
      <c r="C106" s="24" t="s">
        <v>224</v>
      </c>
      <c r="D106" s="13" t="str">
        <f t="shared" si="4"/>
        <v>Office of Government Ethics</v>
      </c>
      <c r="E106" s="14">
        <v>42900</v>
      </c>
      <c r="F106" s="22"/>
      <c r="G106" s="19"/>
      <c r="H106" s="22"/>
      <c r="I106" s="19"/>
      <c r="J106" s="17" t="s">
        <v>15</v>
      </c>
      <c r="K106" s="11"/>
      <c r="L106" s="18">
        <v>42921</v>
      </c>
    </row>
    <row r="107" spans="1:12" ht="89.25" x14ac:dyDescent="0.2">
      <c r="A107" s="10" t="s">
        <v>225</v>
      </c>
      <c r="B107" s="11" t="s">
        <v>13</v>
      </c>
      <c r="C107" s="24" t="s">
        <v>226</v>
      </c>
      <c r="D107" s="13" t="str">
        <f t="shared" si="4"/>
        <v>Office of Government Ethics</v>
      </c>
      <c r="E107" s="14">
        <v>42900</v>
      </c>
      <c r="F107" s="22"/>
      <c r="G107" s="19"/>
      <c r="H107" s="22"/>
      <c r="I107" s="19"/>
      <c r="J107" s="17" t="s">
        <v>15</v>
      </c>
      <c r="K107" s="11"/>
      <c r="L107" s="18">
        <v>42921</v>
      </c>
    </row>
    <row r="108" spans="1:12" ht="89.25" x14ac:dyDescent="0.2">
      <c r="A108" s="10" t="s">
        <v>227</v>
      </c>
      <c r="B108" s="11" t="s">
        <v>13</v>
      </c>
      <c r="C108" s="24" t="s">
        <v>228</v>
      </c>
      <c r="D108" s="13" t="str">
        <f t="shared" si="4"/>
        <v>Office of Government Ethics</v>
      </c>
      <c r="E108" s="14">
        <v>42900</v>
      </c>
      <c r="F108" s="22"/>
      <c r="G108" s="19"/>
      <c r="H108" s="22"/>
      <c r="I108" s="19"/>
      <c r="J108" s="17" t="s">
        <v>15</v>
      </c>
      <c r="K108" s="11"/>
      <c r="L108" s="18">
        <v>42921</v>
      </c>
    </row>
    <row r="109" spans="1:12" ht="102" x14ac:dyDescent="0.2">
      <c r="A109" s="10" t="s">
        <v>229</v>
      </c>
      <c r="B109" s="11" t="s">
        <v>13</v>
      </c>
      <c r="C109" s="24" t="s">
        <v>230</v>
      </c>
      <c r="D109" s="13" t="str">
        <f t="shared" si="4"/>
        <v>Office of Government Ethics</v>
      </c>
      <c r="E109" s="14">
        <v>42900</v>
      </c>
      <c r="F109" s="22"/>
      <c r="G109" s="19"/>
      <c r="H109" s="22"/>
      <c r="I109" s="19"/>
      <c r="J109" s="17" t="s">
        <v>15</v>
      </c>
      <c r="K109" s="11"/>
      <c r="L109" s="18">
        <v>42921</v>
      </c>
    </row>
    <row r="110" spans="1:12" ht="102" x14ac:dyDescent="0.2">
      <c r="A110" s="10" t="s">
        <v>231</v>
      </c>
      <c r="B110" s="11" t="s">
        <v>13</v>
      </c>
      <c r="C110" s="24" t="s">
        <v>232</v>
      </c>
      <c r="D110" s="13" t="str">
        <f t="shared" si="4"/>
        <v>Office of Government Ethics</v>
      </c>
      <c r="E110" s="14">
        <v>42900</v>
      </c>
      <c r="F110" s="22"/>
      <c r="G110" s="19"/>
      <c r="H110" s="22"/>
      <c r="I110" s="19"/>
      <c r="J110" s="17" t="s">
        <v>15</v>
      </c>
      <c r="K110" s="11"/>
      <c r="L110" s="18">
        <v>42921</v>
      </c>
    </row>
    <row r="111" spans="1:12" ht="102" x14ac:dyDescent="0.2">
      <c r="A111" s="10" t="s">
        <v>233</v>
      </c>
      <c r="B111" s="11" t="s">
        <v>13</v>
      </c>
      <c r="C111" s="24" t="s">
        <v>234</v>
      </c>
      <c r="D111" s="13" t="str">
        <f t="shared" si="4"/>
        <v>Office of Government Ethics</v>
      </c>
      <c r="E111" s="14">
        <v>42900</v>
      </c>
      <c r="F111" s="22"/>
      <c r="G111" s="19"/>
      <c r="H111" s="22"/>
      <c r="I111" s="19"/>
      <c r="J111" s="17" t="s">
        <v>15</v>
      </c>
      <c r="K111" s="11"/>
      <c r="L111" s="18">
        <v>42921</v>
      </c>
    </row>
    <row r="112" spans="1:12" ht="102" x14ac:dyDescent="0.2">
      <c r="A112" s="10" t="s">
        <v>235</v>
      </c>
      <c r="B112" s="11" t="s">
        <v>13</v>
      </c>
      <c r="C112" s="24" t="s">
        <v>236</v>
      </c>
      <c r="D112" s="13" t="str">
        <f t="shared" si="4"/>
        <v>Office of Government Ethics</v>
      </c>
      <c r="E112" s="14">
        <v>42900</v>
      </c>
      <c r="F112" s="22"/>
      <c r="G112" s="19"/>
      <c r="H112" s="22"/>
      <c r="I112" s="19"/>
      <c r="J112" s="17" t="s">
        <v>15</v>
      </c>
      <c r="K112" s="11"/>
      <c r="L112" s="18">
        <v>42921</v>
      </c>
    </row>
    <row r="113" spans="1:12" ht="51" x14ac:dyDescent="0.2">
      <c r="A113" s="10" t="s">
        <v>237</v>
      </c>
      <c r="B113" s="11" t="s">
        <v>13</v>
      </c>
      <c r="C113" s="24" t="s">
        <v>238</v>
      </c>
      <c r="D113" s="13" t="str">
        <f t="shared" si="4"/>
        <v>Office of Government Ethics</v>
      </c>
      <c r="E113" s="14">
        <v>42900</v>
      </c>
      <c r="F113" s="22"/>
      <c r="G113" s="19"/>
      <c r="H113" s="22"/>
      <c r="I113" s="19"/>
      <c r="J113" s="17" t="s">
        <v>15</v>
      </c>
      <c r="K113" s="11"/>
      <c r="L113" s="18">
        <v>42921</v>
      </c>
    </row>
    <row r="114" spans="1:12" ht="51" x14ac:dyDescent="0.2">
      <c r="A114" s="10" t="s">
        <v>239</v>
      </c>
      <c r="B114" s="11" t="s">
        <v>13</v>
      </c>
      <c r="C114" s="24" t="s">
        <v>240</v>
      </c>
      <c r="D114" s="13" t="str">
        <f t="shared" si="4"/>
        <v>Office of Government Ethics</v>
      </c>
      <c r="E114" s="14">
        <v>42900</v>
      </c>
      <c r="F114" s="22"/>
      <c r="G114" s="19"/>
      <c r="H114" s="22"/>
      <c r="I114" s="19"/>
      <c r="J114" s="17" t="s">
        <v>15</v>
      </c>
      <c r="K114" s="11"/>
      <c r="L114" s="18">
        <v>42921</v>
      </c>
    </row>
    <row r="115" spans="1:12" ht="89.25" x14ac:dyDescent="0.2">
      <c r="A115" s="10" t="s">
        <v>241</v>
      </c>
      <c r="B115" s="11" t="s">
        <v>13</v>
      </c>
      <c r="C115" s="24" t="s">
        <v>242</v>
      </c>
      <c r="D115" s="13" t="str">
        <f t="shared" si="4"/>
        <v>Office of Government Ethics</v>
      </c>
      <c r="E115" s="14">
        <v>42900</v>
      </c>
      <c r="F115" s="22"/>
      <c r="G115" s="19"/>
      <c r="H115" s="22"/>
      <c r="I115" s="19"/>
      <c r="J115" s="17" t="s">
        <v>15</v>
      </c>
      <c r="K115" s="11"/>
      <c r="L115" s="18">
        <v>42921</v>
      </c>
    </row>
    <row r="116" spans="1:12" ht="102" x14ac:dyDescent="0.2">
      <c r="A116" s="10" t="s">
        <v>243</v>
      </c>
      <c r="B116" s="11" t="s">
        <v>13</v>
      </c>
      <c r="C116" s="24" t="s">
        <v>244</v>
      </c>
      <c r="D116" s="13" t="str">
        <f t="shared" si="4"/>
        <v>Office of Government Ethics</v>
      </c>
      <c r="E116" s="14">
        <v>42900</v>
      </c>
      <c r="F116" s="22"/>
      <c r="G116" s="19"/>
      <c r="H116" s="22"/>
      <c r="I116" s="19"/>
      <c r="J116" s="17" t="s">
        <v>15</v>
      </c>
      <c r="K116" s="11"/>
      <c r="L116" s="18">
        <v>42921</v>
      </c>
    </row>
    <row r="117" spans="1:12" ht="38.25" x14ac:dyDescent="0.2">
      <c r="A117" s="10" t="s">
        <v>245</v>
      </c>
      <c r="B117" s="11" t="s">
        <v>13</v>
      </c>
      <c r="C117" s="24" t="s">
        <v>246</v>
      </c>
      <c r="D117" s="13" t="str">
        <f t="shared" si="4"/>
        <v>Office of Government Ethics</v>
      </c>
      <c r="E117" s="14">
        <v>42900</v>
      </c>
      <c r="F117" s="22"/>
      <c r="G117" s="19"/>
      <c r="H117" s="22"/>
      <c r="I117" s="19"/>
      <c r="J117" s="11" t="s">
        <v>64</v>
      </c>
      <c r="K117" s="11"/>
      <c r="L117" s="18">
        <v>42921</v>
      </c>
    </row>
    <row r="118" spans="1:12" ht="38.25" x14ac:dyDescent="0.2">
      <c r="A118" s="10" t="s">
        <v>247</v>
      </c>
      <c r="B118" s="11" t="s">
        <v>13</v>
      </c>
      <c r="C118" s="24" t="s">
        <v>248</v>
      </c>
      <c r="D118" s="13" t="str">
        <f t="shared" si="4"/>
        <v>Office of Government Ethics</v>
      </c>
      <c r="E118" s="14">
        <v>42900</v>
      </c>
      <c r="F118" s="22"/>
      <c r="G118" s="19"/>
      <c r="H118" s="22"/>
      <c r="I118" s="19"/>
      <c r="J118" s="11" t="s">
        <v>64</v>
      </c>
      <c r="K118" s="11"/>
      <c r="L118" s="18">
        <v>42921</v>
      </c>
    </row>
    <row r="119" spans="1:12" ht="38.25" x14ac:dyDescent="0.2">
      <c r="A119" s="10" t="s">
        <v>249</v>
      </c>
      <c r="B119" s="11" t="s">
        <v>13</v>
      </c>
      <c r="C119" s="24" t="s">
        <v>250</v>
      </c>
      <c r="D119" s="13" t="str">
        <f t="shared" si="4"/>
        <v>Office of Government Ethics</v>
      </c>
      <c r="E119" s="14">
        <v>42900</v>
      </c>
      <c r="F119" s="22"/>
      <c r="G119" s="19"/>
      <c r="H119" s="22"/>
      <c r="I119" s="19"/>
      <c r="J119" s="17" t="s">
        <v>15</v>
      </c>
      <c r="K119" s="11"/>
      <c r="L119" s="18">
        <v>42921</v>
      </c>
    </row>
    <row r="120" spans="1:12" ht="51" x14ac:dyDescent="0.2">
      <c r="A120" s="10" t="s">
        <v>251</v>
      </c>
      <c r="B120" s="11" t="s">
        <v>13</v>
      </c>
      <c r="C120" s="24" t="s">
        <v>252</v>
      </c>
      <c r="D120" s="13" t="str">
        <f t="shared" si="4"/>
        <v>Office of Government Ethics</v>
      </c>
      <c r="E120" s="14">
        <v>42900</v>
      </c>
      <c r="F120" s="22"/>
      <c r="G120" s="19"/>
      <c r="H120" s="22"/>
      <c r="I120" s="19"/>
      <c r="J120" s="17" t="s">
        <v>15</v>
      </c>
      <c r="K120" s="11"/>
      <c r="L120" s="18">
        <v>42921</v>
      </c>
    </row>
    <row r="121" spans="1:12" ht="38.25" x14ac:dyDescent="0.2">
      <c r="A121" s="10" t="s">
        <v>253</v>
      </c>
      <c r="B121" s="11" t="s">
        <v>13</v>
      </c>
      <c r="C121" s="24" t="s">
        <v>254</v>
      </c>
      <c r="D121" s="13" t="str">
        <f t="shared" si="4"/>
        <v>Office of Government Ethics</v>
      </c>
      <c r="E121" s="14">
        <v>42900</v>
      </c>
      <c r="F121" s="22"/>
      <c r="G121" s="19"/>
      <c r="H121" s="22"/>
      <c r="I121" s="19"/>
      <c r="J121" s="17" t="s">
        <v>15</v>
      </c>
      <c r="K121" s="11"/>
      <c r="L121" s="18">
        <v>42921</v>
      </c>
    </row>
    <row r="122" spans="1:12" ht="76.5" x14ac:dyDescent="0.2">
      <c r="A122" s="10" t="s">
        <v>255</v>
      </c>
      <c r="B122" s="11" t="s">
        <v>13</v>
      </c>
      <c r="C122" s="24" t="s">
        <v>256</v>
      </c>
      <c r="D122" s="13" t="str">
        <f t="shared" si="4"/>
        <v>Office of Government Ethics</v>
      </c>
      <c r="E122" s="14">
        <v>42900</v>
      </c>
      <c r="F122" s="22"/>
      <c r="G122" s="19"/>
      <c r="H122" s="22"/>
      <c r="I122" s="19"/>
      <c r="J122" s="17" t="s">
        <v>15</v>
      </c>
      <c r="K122" s="11"/>
      <c r="L122" s="18">
        <v>42921</v>
      </c>
    </row>
    <row r="123" spans="1:12" ht="38.25" x14ac:dyDescent="0.2">
      <c r="A123" s="10" t="s">
        <v>257</v>
      </c>
      <c r="B123" s="11" t="s">
        <v>13</v>
      </c>
      <c r="C123" s="24" t="s">
        <v>258</v>
      </c>
      <c r="D123" s="13" t="str">
        <f t="shared" si="4"/>
        <v>Office of Government Ethics</v>
      </c>
      <c r="E123" s="14">
        <v>42900</v>
      </c>
      <c r="F123" s="22"/>
      <c r="G123" s="19"/>
      <c r="H123" s="22"/>
      <c r="I123" s="19"/>
      <c r="J123" s="17" t="s">
        <v>15</v>
      </c>
      <c r="K123" s="11"/>
      <c r="L123" s="18">
        <v>42921</v>
      </c>
    </row>
    <row r="124" spans="1:12" ht="76.5" x14ac:dyDescent="0.2">
      <c r="A124" s="10" t="s">
        <v>259</v>
      </c>
      <c r="B124" s="11" t="s">
        <v>13</v>
      </c>
      <c r="C124" s="24" t="s">
        <v>260</v>
      </c>
      <c r="D124" s="13" t="str">
        <f t="shared" si="4"/>
        <v>Office of Government Ethics</v>
      </c>
      <c r="E124" s="14">
        <v>42900</v>
      </c>
      <c r="F124" s="22"/>
      <c r="G124" s="19"/>
      <c r="H124" s="22"/>
      <c r="I124" s="19"/>
      <c r="J124" s="17" t="s">
        <v>15</v>
      </c>
      <c r="K124" s="11"/>
      <c r="L124" s="18">
        <v>42921</v>
      </c>
    </row>
    <row r="125" spans="1:12" ht="102" x14ac:dyDescent="0.2">
      <c r="A125" s="10" t="s">
        <v>261</v>
      </c>
      <c r="B125" s="11" t="s">
        <v>13</v>
      </c>
      <c r="C125" s="24" t="s">
        <v>262</v>
      </c>
      <c r="D125" s="13" t="str">
        <f t="shared" si="4"/>
        <v>Office of Government Ethics</v>
      </c>
      <c r="E125" s="14">
        <v>42900</v>
      </c>
      <c r="F125" s="22"/>
      <c r="G125" s="19"/>
      <c r="H125" s="22"/>
      <c r="I125" s="19"/>
      <c r="J125" s="17" t="s">
        <v>15</v>
      </c>
      <c r="K125" s="11"/>
      <c r="L125" s="18">
        <v>42921</v>
      </c>
    </row>
    <row r="126" spans="1:12" ht="102" x14ac:dyDescent="0.2">
      <c r="A126" s="10" t="s">
        <v>263</v>
      </c>
      <c r="B126" s="11" t="s">
        <v>13</v>
      </c>
      <c r="C126" s="24" t="s">
        <v>264</v>
      </c>
      <c r="D126" s="13" t="str">
        <f t="shared" si="4"/>
        <v>Office of Government Ethics</v>
      </c>
      <c r="E126" s="14">
        <v>42900</v>
      </c>
      <c r="F126" s="22"/>
      <c r="G126" s="19"/>
      <c r="H126" s="22"/>
      <c r="I126" s="19"/>
      <c r="J126" s="17" t="s">
        <v>15</v>
      </c>
      <c r="K126" s="11"/>
      <c r="L126" s="18">
        <v>42921</v>
      </c>
    </row>
    <row r="127" spans="1:12" ht="89.25" x14ac:dyDescent="0.2">
      <c r="A127" s="10" t="s">
        <v>265</v>
      </c>
      <c r="B127" s="11" t="s">
        <v>13</v>
      </c>
      <c r="C127" s="24" t="s">
        <v>266</v>
      </c>
      <c r="D127" s="13" t="str">
        <f t="shared" si="4"/>
        <v>Office of Government Ethics</v>
      </c>
      <c r="E127" s="14">
        <v>42900</v>
      </c>
      <c r="F127" s="22"/>
      <c r="G127" s="19"/>
      <c r="H127" s="22"/>
      <c r="I127" s="19"/>
      <c r="J127" s="17" t="s">
        <v>15</v>
      </c>
      <c r="K127" s="11"/>
      <c r="L127" s="18">
        <v>42921</v>
      </c>
    </row>
    <row r="128" spans="1:12" ht="102" x14ac:dyDescent="0.2">
      <c r="A128" s="10" t="s">
        <v>267</v>
      </c>
      <c r="B128" s="11" t="s">
        <v>13</v>
      </c>
      <c r="C128" s="24" t="s">
        <v>268</v>
      </c>
      <c r="D128" s="13" t="str">
        <f t="shared" si="4"/>
        <v>Office of Government Ethics</v>
      </c>
      <c r="E128" s="14">
        <v>42900</v>
      </c>
      <c r="F128" s="22"/>
      <c r="G128" s="19"/>
      <c r="H128" s="22"/>
      <c r="I128" s="19"/>
      <c r="J128" s="17" t="s">
        <v>15</v>
      </c>
      <c r="K128" s="11"/>
      <c r="L128" s="18">
        <v>42921</v>
      </c>
    </row>
    <row r="129" spans="1:12" ht="89.25" x14ac:dyDescent="0.2">
      <c r="A129" s="10" t="s">
        <v>269</v>
      </c>
      <c r="B129" s="11" t="s">
        <v>13</v>
      </c>
      <c r="C129" s="24" t="s">
        <v>270</v>
      </c>
      <c r="D129" s="13" t="str">
        <f t="shared" si="4"/>
        <v>Office of Government Ethics</v>
      </c>
      <c r="E129" s="14">
        <v>42900</v>
      </c>
      <c r="F129" s="22"/>
      <c r="G129" s="19"/>
      <c r="H129" s="22"/>
      <c r="I129" s="19"/>
      <c r="J129" s="17" t="s">
        <v>15</v>
      </c>
      <c r="K129" s="11"/>
      <c r="L129" s="18">
        <v>42921</v>
      </c>
    </row>
    <row r="130" spans="1:12" ht="102" x14ac:dyDescent="0.2">
      <c r="A130" s="10" t="s">
        <v>271</v>
      </c>
      <c r="B130" s="11" t="s">
        <v>13</v>
      </c>
      <c r="C130" s="24" t="s">
        <v>272</v>
      </c>
      <c r="D130" s="13" t="str">
        <f t="shared" si="4"/>
        <v>Office of Government Ethics</v>
      </c>
      <c r="E130" s="14">
        <v>42900</v>
      </c>
      <c r="F130" s="22"/>
      <c r="G130" s="19"/>
      <c r="H130" s="22"/>
      <c r="I130" s="19"/>
      <c r="J130" s="17" t="s">
        <v>15</v>
      </c>
      <c r="K130" s="11"/>
      <c r="L130" s="18">
        <v>42921</v>
      </c>
    </row>
    <row r="131" spans="1:12" ht="38.25" x14ac:dyDescent="0.2">
      <c r="A131" s="10" t="s">
        <v>273</v>
      </c>
      <c r="B131" s="11" t="s">
        <v>13</v>
      </c>
      <c r="C131" s="24" t="s">
        <v>274</v>
      </c>
      <c r="D131" s="13" t="str">
        <f t="shared" si="4"/>
        <v>Office of Government Ethics</v>
      </c>
      <c r="E131" s="14">
        <v>42900</v>
      </c>
      <c r="F131" s="22"/>
      <c r="G131" s="19"/>
      <c r="H131" s="22"/>
      <c r="I131" s="19"/>
      <c r="J131" s="17" t="s">
        <v>15</v>
      </c>
      <c r="K131" s="11"/>
      <c r="L131" s="18">
        <v>42921</v>
      </c>
    </row>
    <row r="132" spans="1:12" ht="76.5" x14ac:dyDescent="0.2">
      <c r="A132" s="10" t="s">
        <v>275</v>
      </c>
      <c r="B132" s="11" t="s">
        <v>13</v>
      </c>
      <c r="C132" s="24" t="s">
        <v>276</v>
      </c>
      <c r="D132" s="13" t="str">
        <f t="shared" si="4"/>
        <v>Office of Government Ethics</v>
      </c>
      <c r="E132" s="14">
        <v>42900</v>
      </c>
      <c r="F132" s="22"/>
      <c r="G132" s="19"/>
      <c r="H132" s="22"/>
      <c r="I132" s="19"/>
      <c r="J132" s="17" t="s">
        <v>15</v>
      </c>
      <c r="K132" s="11"/>
      <c r="L132" s="18">
        <v>42921</v>
      </c>
    </row>
    <row r="133" spans="1:12" ht="38.25" x14ac:dyDescent="0.2">
      <c r="A133" s="10" t="s">
        <v>277</v>
      </c>
      <c r="B133" s="11" t="s">
        <v>13</v>
      </c>
      <c r="C133" s="24" t="s">
        <v>278</v>
      </c>
      <c r="D133" s="13" t="str">
        <f t="shared" si="4"/>
        <v>Office of Government Ethics</v>
      </c>
      <c r="E133" s="14">
        <v>42900</v>
      </c>
      <c r="F133" s="22"/>
      <c r="G133" s="19"/>
      <c r="H133" s="22"/>
      <c r="I133" s="19"/>
      <c r="J133" s="17" t="s">
        <v>15</v>
      </c>
      <c r="K133" s="11"/>
      <c r="L133" s="18">
        <v>42921</v>
      </c>
    </row>
    <row r="134" spans="1:12" ht="51" x14ac:dyDescent="0.2">
      <c r="A134" s="10" t="s">
        <v>279</v>
      </c>
      <c r="B134" s="11" t="s">
        <v>13</v>
      </c>
      <c r="C134" s="24" t="s">
        <v>280</v>
      </c>
      <c r="D134" s="13" t="str">
        <f t="shared" si="4"/>
        <v>Office of Government Ethics</v>
      </c>
      <c r="E134" s="14">
        <v>42900</v>
      </c>
      <c r="F134" s="22"/>
      <c r="G134" s="19"/>
      <c r="H134" s="22"/>
      <c r="I134" s="19"/>
      <c r="J134" s="17" t="s">
        <v>15</v>
      </c>
      <c r="K134" s="11"/>
      <c r="L134" s="18">
        <v>42921</v>
      </c>
    </row>
    <row r="135" spans="1:12" ht="38.25" x14ac:dyDescent="0.2">
      <c r="A135" s="10" t="s">
        <v>281</v>
      </c>
      <c r="B135" s="11" t="s">
        <v>13</v>
      </c>
      <c r="C135" s="24" t="s">
        <v>282</v>
      </c>
      <c r="D135" s="13" t="str">
        <f t="shared" si="4"/>
        <v>Office of Government Ethics</v>
      </c>
      <c r="E135" s="14">
        <v>42900</v>
      </c>
      <c r="F135" s="22"/>
      <c r="G135" s="19"/>
      <c r="H135" s="22"/>
      <c r="I135" s="19"/>
      <c r="J135" s="17" t="s">
        <v>15</v>
      </c>
      <c r="K135" s="11"/>
      <c r="L135" s="18">
        <v>42921</v>
      </c>
    </row>
    <row r="136" spans="1:12" ht="51" x14ac:dyDescent="0.2">
      <c r="A136" s="10" t="s">
        <v>283</v>
      </c>
      <c r="B136" s="11" t="s">
        <v>13</v>
      </c>
      <c r="C136" s="24" t="s">
        <v>284</v>
      </c>
      <c r="D136" s="13" t="str">
        <f t="shared" si="4"/>
        <v>Office of Government Ethics</v>
      </c>
      <c r="E136" s="14">
        <v>42900</v>
      </c>
      <c r="F136" s="22"/>
      <c r="G136" s="19"/>
      <c r="H136" s="22"/>
      <c r="I136" s="19"/>
      <c r="J136" s="17" t="s">
        <v>15</v>
      </c>
      <c r="K136" s="11"/>
      <c r="L136" s="18">
        <v>42921</v>
      </c>
    </row>
    <row r="137" spans="1:12" ht="38.25" x14ac:dyDescent="0.2">
      <c r="A137" s="10" t="s">
        <v>285</v>
      </c>
      <c r="B137" s="11" t="s">
        <v>13</v>
      </c>
      <c r="C137" s="24" t="s">
        <v>286</v>
      </c>
      <c r="D137" s="13" t="str">
        <f t="shared" si="4"/>
        <v>Office of Government Ethics</v>
      </c>
      <c r="E137" s="14">
        <v>42900</v>
      </c>
      <c r="F137" s="22"/>
      <c r="G137" s="19"/>
      <c r="H137" s="22"/>
      <c r="I137" s="19"/>
      <c r="J137" s="17" t="s">
        <v>15</v>
      </c>
      <c r="K137" s="11"/>
      <c r="L137" s="18">
        <v>42921</v>
      </c>
    </row>
    <row r="138" spans="1:12" ht="76.5" x14ac:dyDescent="0.2">
      <c r="A138" s="10" t="s">
        <v>287</v>
      </c>
      <c r="B138" s="11" t="s">
        <v>13</v>
      </c>
      <c r="C138" s="24" t="s">
        <v>288</v>
      </c>
      <c r="D138" s="13" t="str">
        <f t="shared" si="4"/>
        <v>Office of Government Ethics</v>
      </c>
      <c r="E138" s="14">
        <v>42900</v>
      </c>
      <c r="F138" s="22"/>
      <c r="G138" s="19"/>
      <c r="H138" s="22"/>
      <c r="I138" s="19"/>
      <c r="J138" s="17" t="s">
        <v>15</v>
      </c>
      <c r="K138" s="11"/>
      <c r="L138" s="18">
        <v>42921</v>
      </c>
    </row>
    <row r="139" spans="1:12" ht="38.25" x14ac:dyDescent="0.2">
      <c r="A139" s="10" t="s">
        <v>289</v>
      </c>
      <c r="B139" s="11" t="s">
        <v>13</v>
      </c>
      <c r="C139" s="24" t="s">
        <v>290</v>
      </c>
      <c r="D139" s="13" t="str">
        <f t="shared" si="4"/>
        <v>Office of Government Ethics</v>
      </c>
      <c r="E139" s="14">
        <v>42900</v>
      </c>
      <c r="F139" s="22"/>
      <c r="G139" s="19"/>
      <c r="H139" s="22"/>
      <c r="I139" s="19"/>
      <c r="J139" s="17" t="s">
        <v>15</v>
      </c>
      <c r="K139" s="11"/>
      <c r="L139" s="18">
        <v>42921</v>
      </c>
    </row>
    <row r="140" spans="1:12" ht="38.25" x14ac:dyDescent="0.2">
      <c r="A140" s="10" t="s">
        <v>291</v>
      </c>
      <c r="B140" s="11" t="s">
        <v>13</v>
      </c>
      <c r="C140" s="24" t="s">
        <v>292</v>
      </c>
      <c r="D140" s="13" t="str">
        <f t="shared" si="4"/>
        <v>Office of Government Ethics</v>
      </c>
      <c r="E140" s="14">
        <v>42900</v>
      </c>
      <c r="F140" s="22"/>
      <c r="G140" s="19"/>
      <c r="H140" s="22"/>
      <c r="I140" s="19"/>
      <c r="J140" s="17" t="s">
        <v>15</v>
      </c>
      <c r="K140" s="11"/>
      <c r="L140" s="18">
        <v>42921</v>
      </c>
    </row>
    <row r="141" spans="1:12" ht="51" x14ac:dyDescent="0.2">
      <c r="A141" s="10" t="s">
        <v>293</v>
      </c>
      <c r="B141" s="11" t="s">
        <v>13</v>
      </c>
      <c r="C141" s="24" t="s">
        <v>294</v>
      </c>
      <c r="D141" s="13" t="str">
        <f t="shared" si="4"/>
        <v>Office of Government Ethics</v>
      </c>
      <c r="E141" s="14">
        <v>42900</v>
      </c>
      <c r="F141" s="22"/>
      <c r="G141" s="19"/>
      <c r="H141" s="22"/>
      <c r="I141" s="19"/>
      <c r="J141" s="17" t="s">
        <v>15</v>
      </c>
      <c r="K141" s="11"/>
      <c r="L141" s="18">
        <v>42921</v>
      </c>
    </row>
    <row r="142" spans="1:12" ht="38.25" x14ac:dyDescent="0.2">
      <c r="A142" s="10" t="s">
        <v>295</v>
      </c>
      <c r="B142" s="11" t="s">
        <v>13</v>
      </c>
      <c r="C142" s="24" t="s">
        <v>296</v>
      </c>
      <c r="D142" s="13" t="str">
        <f t="shared" si="4"/>
        <v>Office of Government Ethics</v>
      </c>
      <c r="E142" s="14">
        <v>42900</v>
      </c>
      <c r="F142" s="22"/>
      <c r="G142" s="19"/>
      <c r="H142" s="22"/>
      <c r="I142" s="19"/>
      <c r="J142" s="17" t="s">
        <v>15</v>
      </c>
      <c r="K142" s="11"/>
      <c r="L142" s="18">
        <v>42921</v>
      </c>
    </row>
    <row r="143" spans="1:12" ht="76.5" x14ac:dyDescent="0.2">
      <c r="A143" s="10" t="s">
        <v>297</v>
      </c>
      <c r="B143" s="11" t="s">
        <v>13</v>
      </c>
      <c r="C143" s="24" t="s">
        <v>298</v>
      </c>
      <c r="D143" s="13" t="str">
        <f t="shared" si="4"/>
        <v>Office of Government Ethics</v>
      </c>
      <c r="E143" s="14">
        <v>42900</v>
      </c>
      <c r="F143" s="22"/>
      <c r="G143" s="19"/>
      <c r="H143" s="22"/>
      <c r="I143" s="19"/>
      <c r="J143" s="17" t="s">
        <v>15</v>
      </c>
      <c r="K143" s="11"/>
      <c r="L143" s="18">
        <v>42921</v>
      </c>
    </row>
    <row r="144" spans="1:12" ht="76.5" x14ac:dyDescent="0.2">
      <c r="A144" s="10" t="s">
        <v>299</v>
      </c>
      <c r="B144" s="11" t="s">
        <v>13</v>
      </c>
      <c r="C144" s="24" t="s">
        <v>300</v>
      </c>
      <c r="D144" s="13" t="str">
        <f t="shared" si="4"/>
        <v>Office of Government Ethics</v>
      </c>
      <c r="E144" s="14">
        <v>42900</v>
      </c>
      <c r="F144" s="22"/>
      <c r="G144" s="19"/>
      <c r="H144" s="22"/>
      <c r="I144" s="19"/>
      <c r="J144" s="17" t="s">
        <v>15</v>
      </c>
      <c r="K144" s="11"/>
      <c r="L144" s="18">
        <v>42921</v>
      </c>
    </row>
    <row r="145" spans="1:12" ht="63.75" x14ac:dyDescent="0.2">
      <c r="A145" s="10" t="s">
        <v>301</v>
      </c>
      <c r="B145" s="11" t="s">
        <v>13</v>
      </c>
      <c r="C145" s="24" t="s">
        <v>302</v>
      </c>
      <c r="D145" s="13" t="str">
        <f t="shared" si="4"/>
        <v>Office of Government Ethics</v>
      </c>
      <c r="E145" s="14">
        <v>42900</v>
      </c>
      <c r="F145" s="22"/>
      <c r="G145" s="19"/>
      <c r="H145" s="22"/>
      <c r="I145" s="19"/>
      <c r="J145" s="17" t="s">
        <v>15</v>
      </c>
      <c r="K145" s="11"/>
      <c r="L145" s="18">
        <v>42921</v>
      </c>
    </row>
    <row r="146" spans="1:12" ht="38.25" x14ac:dyDescent="0.2">
      <c r="A146" s="10" t="s">
        <v>303</v>
      </c>
      <c r="B146" s="11" t="s">
        <v>13</v>
      </c>
      <c r="C146" s="24" t="s">
        <v>304</v>
      </c>
      <c r="D146" s="13" t="str">
        <f t="shared" si="4"/>
        <v>Office of Government Ethics</v>
      </c>
      <c r="E146" s="14">
        <v>42900</v>
      </c>
      <c r="F146" s="22"/>
      <c r="G146" s="19"/>
      <c r="H146" s="22"/>
      <c r="I146" s="19"/>
      <c r="J146" s="17" t="s">
        <v>15</v>
      </c>
      <c r="K146" s="11"/>
      <c r="L146" s="18">
        <v>42921</v>
      </c>
    </row>
    <row r="147" spans="1:12" ht="63.75" x14ac:dyDescent="0.2">
      <c r="A147" s="10" t="s">
        <v>305</v>
      </c>
      <c r="B147" s="11" t="s">
        <v>13</v>
      </c>
      <c r="C147" s="24" t="s">
        <v>306</v>
      </c>
      <c r="D147" s="13" t="str">
        <f t="shared" si="4"/>
        <v>Office of Government Ethics</v>
      </c>
      <c r="E147" s="14">
        <v>42900</v>
      </c>
      <c r="F147" s="22"/>
      <c r="G147" s="19"/>
      <c r="H147" s="22"/>
      <c r="I147" s="19"/>
      <c r="J147" s="17" t="s">
        <v>15</v>
      </c>
      <c r="K147" s="11"/>
      <c r="L147" s="18">
        <v>42921</v>
      </c>
    </row>
    <row r="148" spans="1:12" ht="38.25" x14ac:dyDescent="0.2">
      <c r="A148" s="10" t="s">
        <v>307</v>
      </c>
      <c r="B148" s="11" t="s">
        <v>13</v>
      </c>
      <c r="C148" s="24" t="s">
        <v>308</v>
      </c>
      <c r="D148" s="13" t="str">
        <f t="shared" si="4"/>
        <v>Office of Government Ethics</v>
      </c>
      <c r="E148" s="14">
        <v>42900</v>
      </c>
      <c r="F148" s="22"/>
      <c r="G148" s="19"/>
      <c r="H148" s="22"/>
      <c r="I148" s="19"/>
      <c r="J148" s="17" t="s">
        <v>15</v>
      </c>
      <c r="K148" s="11"/>
      <c r="L148" s="18">
        <v>42921</v>
      </c>
    </row>
    <row r="149" spans="1:12" ht="63.75" x14ac:dyDescent="0.2">
      <c r="A149" s="10" t="s">
        <v>309</v>
      </c>
      <c r="B149" s="11" t="s">
        <v>13</v>
      </c>
      <c r="C149" s="24" t="s">
        <v>310</v>
      </c>
      <c r="D149" s="13" t="str">
        <f t="shared" si="4"/>
        <v>Office of Government Ethics</v>
      </c>
      <c r="E149" s="14">
        <v>42900</v>
      </c>
      <c r="F149" s="22"/>
      <c r="G149" s="19"/>
      <c r="H149" s="22"/>
      <c r="I149" s="19"/>
      <c r="J149" s="17" t="s">
        <v>15</v>
      </c>
      <c r="K149" s="11"/>
      <c r="L149" s="18">
        <v>42921</v>
      </c>
    </row>
    <row r="150" spans="1:12" ht="89.25" x14ac:dyDescent="0.2">
      <c r="A150" s="10" t="s">
        <v>311</v>
      </c>
      <c r="B150" s="11" t="s">
        <v>13</v>
      </c>
      <c r="C150" s="24" t="s">
        <v>312</v>
      </c>
      <c r="D150" s="13" t="str">
        <f t="shared" si="4"/>
        <v>Office of Government Ethics</v>
      </c>
      <c r="E150" s="14">
        <v>42900</v>
      </c>
      <c r="F150" s="22"/>
      <c r="G150" s="19"/>
      <c r="H150" s="22"/>
      <c r="I150" s="19"/>
      <c r="J150" s="17" t="s">
        <v>15</v>
      </c>
      <c r="K150" s="11"/>
      <c r="L150" s="18">
        <v>42921</v>
      </c>
    </row>
    <row r="151" spans="1:12" ht="76.5" x14ac:dyDescent="0.2">
      <c r="A151" s="10" t="s">
        <v>313</v>
      </c>
      <c r="B151" s="11" t="s">
        <v>13</v>
      </c>
      <c r="C151" s="24" t="s">
        <v>314</v>
      </c>
      <c r="D151" s="13" t="str">
        <f t="shared" si="4"/>
        <v>Office of Government Ethics</v>
      </c>
      <c r="E151" s="14">
        <v>42900</v>
      </c>
      <c r="F151" s="22"/>
      <c r="G151" s="19"/>
      <c r="H151" s="22"/>
      <c r="I151" s="19"/>
      <c r="J151" s="17" t="s">
        <v>15</v>
      </c>
      <c r="K151" s="11"/>
      <c r="L151" s="18">
        <v>42921</v>
      </c>
    </row>
    <row r="152" spans="1:12" ht="51" x14ac:dyDescent="0.2">
      <c r="A152" s="10" t="s">
        <v>315</v>
      </c>
      <c r="B152" s="11" t="s">
        <v>13</v>
      </c>
      <c r="C152" s="24" t="s">
        <v>316</v>
      </c>
      <c r="D152" s="13" t="str">
        <f t="shared" si="4"/>
        <v>Office of Government Ethics</v>
      </c>
      <c r="E152" s="14">
        <v>42900</v>
      </c>
      <c r="F152" s="22"/>
      <c r="G152" s="19"/>
      <c r="H152" s="22"/>
      <c r="I152" s="19"/>
      <c r="J152" s="17" t="s">
        <v>15</v>
      </c>
      <c r="K152" s="11"/>
      <c r="L152" s="18">
        <v>42921</v>
      </c>
    </row>
    <row r="153" spans="1:12" ht="51" x14ac:dyDescent="0.2">
      <c r="A153" s="10" t="s">
        <v>317</v>
      </c>
      <c r="B153" s="11" t="s">
        <v>13</v>
      </c>
      <c r="C153" s="24" t="s">
        <v>318</v>
      </c>
      <c r="D153" s="28" t="str">
        <f t="shared" si="4"/>
        <v>Office of Government Ethics</v>
      </c>
      <c r="E153" s="29">
        <v>42900</v>
      </c>
      <c r="F153" s="22"/>
      <c r="G153" s="19"/>
      <c r="H153" s="22"/>
      <c r="I153" s="19"/>
      <c r="J153" s="30" t="s">
        <v>15</v>
      </c>
      <c r="K153" s="11"/>
      <c r="L153" s="18">
        <v>42921</v>
      </c>
    </row>
    <row r="154" spans="1:12" ht="127.5" x14ac:dyDescent="0.2">
      <c r="A154" s="10" t="s">
        <v>319</v>
      </c>
      <c r="B154" s="11" t="s">
        <v>13</v>
      </c>
      <c r="C154" s="24" t="s">
        <v>320</v>
      </c>
      <c r="D154" s="13" t="str">
        <f>HYPERLINK("https://www.gsa.gov/portal/content/172963","General Services Administration")</f>
        <v>General Services Administration</v>
      </c>
      <c r="E154" s="14">
        <v>41430</v>
      </c>
      <c r="F154" s="15" t="str">
        <f>HYPERLINK("http://m.govexec.com/excellence/promising-practices/2016/11/gsas-trump-hotel-lease-debacle/133424/","Government Executive")</f>
        <v>Government Executive</v>
      </c>
      <c r="G154" s="14">
        <v>42702</v>
      </c>
      <c r="H154" s="22"/>
      <c r="I154" s="19"/>
      <c r="J154" s="17" t="s">
        <v>15</v>
      </c>
      <c r="K154" s="11"/>
      <c r="L154" s="18">
        <v>42921</v>
      </c>
    </row>
    <row r="155" spans="1:12" ht="76.5" x14ac:dyDescent="0.2">
      <c r="A155" s="10" t="s">
        <v>321</v>
      </c>
      <c r="B155" s="11" t="s">
        <v>13</v>
      </c>
      <c r="C155" s="24" t="s">
        <v>322</v>
      </c>
      <c r="D155" s="13" t="str">
        <f t="shared" ref="D155:D159" si="7">HYPERLINK("https://oge.app.box.com/s/kz4qvbdsbcfrzq16msuo4zmth6rerh1c","Office of Government Ethics")</f>
        <v>Office of Government Ethics</v>
      </c>
      <c r="E155" s="14">
        <v>42900</v>
      </c>
      <c r="F155" s="22"/>
      <c r="G155" s="19"/>
      <c r="H155" s="22"/>
      <c r="I155" s="19"/>
      <c r="J155" s="17" t="s">
        <v>15</v>
      </c>
      <c r="K155" s="11"/>
      <c r="L155" s="18">
        <v>42921</v>
      </c>
    </row>
    <row r="156" spans="1:12" ht="76.5" x14ac:dyDescent="0.2">
      <c r="A156" s="10" t="s">
        <v>323</v>
      </c>
      <c r="B156" s="11" t="s">
        <v>13</v>
      </c>
      <c r="C156" s="24" t="s">
        <v>324</v>
      </c>
      <c r="D156" s="13" t="str">
        <f t="shared" si="7"/>
        <v>Office of Government Ethics</v>
      </c>
      <c r="E156" s="14">
        <v>42900</v>
      </c>
      <c r="F156" s="22"/>
      <c r="G156" s="19"/>
      <c r="H156" s="22"/>
      <c r="I156" s="19"/>
      <c r="J156" s="17" t="s">
        <v>15</v>
      </c>
      <c r="K156" s="11"/>
      <c r="L156" s="18">
        <v>42921</v>
      </c>
    </row>
    <row r="157" spans="1:12" ht="63.75" x14ac:dyDescent="0.2">
      <c r="A157" s="10" t="s">
        <v>325</v>
      </c>
      <c r="B157" s="11" t="s">
        <v>13</v>
      </c>
      <c r="C157" s="24" t="s">
        <v>326</v>
      </c>
      <c r="D157" s="13" t="str">
        <f t="shared" si="7"/>
        <v>Office of Government Ethics</v>
      </c>
      <c r="E157" s="14">
        <v>42900</v>
      </c>
      <c r="F157" s="22"/>
      <c r="G157" s="19"/>
      <c r="H157" s="22"/>
      <c r="I157" s="19"/>
      <c r="J157" s="17" t="s">
        <v>15</v>
      </c>
      <c r="K157" s="11"/>
      <c r="L157" s="18">
        <v>42921</v>
      </c>
    </row>
    <row r="158" spans="1:12" ht="38.25" x14ac:dyDescent="0.2">
      <c r="A158" s="10" t="s">
        <v>327</v>
      </c>
      <c r="B158" s="11" t="s">
        <v>13</v>
      </c>
      <c r="C158" s="24" t="s">
        <v>328</v>
      </c>
      <c r="D158" s="13" t="str">
        <f t="shared" si="7"/>
        <v>Office of Government Ethics</v>
      </c>
      <c r="E158" s="14">
        <v>42900</v>
      </c>
      <c r="F158" s="22"/>
      <c r="G158" s="19"/>
      <c r="H158" s="22"/>
      <c r="I158" s="19"/>
      <c r="J158" s="17" t="s">
        <v>15</v>
      </c>
      <c r="K158" s="11"/>
      <c r="L158" s="18">
        <v>42921</v>
      </c>
    </row>
    <row r="159" spans="1:12" ht="76.5" x14ac:dyDescent="0.2">
      <c r="A159" s="10" t="s">
        <v>329</v>
      </c>
      <c r="B159" s="11" t="s">
        <v>13</v>
      </c>
      <c r="C159" s="24" t="s">
        <v>330</v>
      </c>
      <c r="D159" s="13" t="str">
        <f t="shared" si="7"/>
        <v>Office of Government Ethics</v>
      </c>
      <c r="E159" s="14">
        <v>42900</v>
      </c>
      <c r="F159" s="22"/>
      <c r="G159" s="19"/>
      <c r="H159" s="22"/>
      <c r="I159" s="19"/>
      <c r="J159" s="11" t="s">
        <v>21</v>
      </c>
      <c r="K159" s="11"/>
      <c r="L159" s="18">
        <v>42921</v>
      </c>
    </row>
    <row r="160" spans="1:12" ht="89.25" x14ac:dyDescent="0.2">
      <c r="A160" s="10" t="s">
        <v>331</v>
      </c>
      <c r="B160" s="11" t="s">
        <v>13</v>
      </c>
      <c r="C160" s="24" t="s">
        <v>332</v>
      </c>
      <c r="D160" s="13" t="str">
        <f>HYPERLINK("http://www.indystar.com/story/news/politics/2016/05/19/donald-trump-profited-investment-carriers-parent-company/84593308/","Indy Star")</f>
        <v>Indy Star</v>
      </c>
      <c r="E160" s="16" t="str">
        <f>HYPERLINK("https://oge.app.box.com/s/kz4qvbdsbcfrzq16msuo4zmth6rerh1c","Office of Government Ethics")</f>
        <v>Office of Government Ethics</v>
      </c>
      <c r="F160" s="14">
        <v>42900</v>
      </c>
      <c r="G160" s="14">
        <v>42509</v>
      </c>
      <c r="H160" s="15" t="str">
        <f>HYPERLINK("https://www.wsj.com/articles/donald-trump-had-investments-in-carrier-corp-s-parent-1480723443?mod=e2tw&amp;mg=id-wsj","Wall Street Journal")</f>
        <v>Wall Street Journal</v>
      </c>
      <c r="I160" s="14">
        <v>42706</v>
      </c>
      <c r="J160" s="11" t="s">
        <v>21</v>
      </c>
      <c r="K160" s="11"/>
      <c r="L160" s="18">
        <v>42921</v>
      </c>
    </row>
    <row r="161" spans="1:12" ht="140.25" x14ac:dyDescent="0.2">
      <c r="A161" s="10" t="s">
        <v>333</v>
      </c>
      <c r="B161" s="11" t="s">
        <v>13</v>
      </c>
      <c r="C161" s="24" t="s">
        <v>334</v>
      </c>
      <c r="D161" s="13" t="str">
        <f t="shared" ref="D161:D169" si="8">HYPERLINK("https://oge.app.box.com/s/kz4qvbdsbcfrzq16msuo4zmth6rerh1c","Office of Government Ethics")</f>
        <v>Office of Government Ethics</v>
      </c>
      <c r="E161" s="14">
        <v>42900</v>
      </c>
      <c r="F161" s="22"/>
      <c r="G161" s="19"/>
      <c r="H161" s="22"/>
      <c r="I161" s="19"/>
      <c r="J161" s="17" t="s">
        <v>15</v>
      </c>
      <c r="K161" s="11"/>
      <c r="L161" s="18">
        <v>42921</v>
      </c>
    </row>
    <row r="162" spans="1:12" ht="153" x14ac:dyDescent="0.2">
      <c r="A162" s="10" t="s">
        <v>335</v>
      </c>
      <c r="B162" s="11" t="s">
        <v>13</v>
      </c>
      <c r="C162" s="24" t="s">
        <v>336</v>
      </c>
      <c r="D162" s="13" t="str">
        <f t="shared" si="8"/>
        <v>Office of Government Ethics</v>
      </c>
      <c r="E162" s="14">
        <v>42900</v>
      </c>
      <c r="F162" s="31" t="str">
        <f t="shared" ref="F162:F163" si="9">HYPERLINK("http://money.cnn.com/2017/01/23/news/donald-trump-resigns-business/","CNN")</f>
        <v>CNN</v>
      </c>
      <c r="G162" s="29">
        <v>42758</v>
      </c>
      <c r="H162" s="22"/>
      <c r="I162" s="19"/>
      <c r="J162" s="17" t="s">
        <v>15</v>
      </c>
      <c r="K162" s="11"/>
      <c r="L162" s="18">
        <v>42921</v>
      </c>
    </row>
    <row r="163" spans="1:12" ht="140.25" x14ac:dyDescent="0.2">
      <c r="A163" s="10" t="s">
        <v>337</v>
      </c>
      <c r="B163" s="11" t="s">
        <v>13</v>
      </c>
      <c r="C163" s="24" t="s">
        <v>338</v>
      </c>
      <c r="D163" s="13" t="str">
        <f t="shared" si="8"/>
        <v>Office of Government Ethics</v>
      </c>
      <c r="E163" s="14">
        <v>42900</v>
      </c>
      <c r="F163" s="31" t="str">
        <f t="shared" si="9"/>
        <v>CNN</v>
      </c>
      <c r="G163" s="29">
        <v>42758</v>
      </c>
      <c r="H163" s="22"/>
      <c r="I163" s="19"/>
      <c r="J163" s="17" t="s">
        <v>15</v>
      </c>
      <c r="K163" s="11"/>
      <c r="L163" s="18">
        <v>42921</v>
      </c>
    </row>
    <row r="164" spans="1:12" ht="140.25" x14ac:dyDescent="0.2">
      <c r="A164" s="10" t="s">
        <v>339</v>
      </c>
      <c r="B164" s="11" t="s">
        <v>13</v>
      </c>
      <c r="C164" s="24" t="s">
        <v>340</v>
      </c>
      <c r="D164" s="13" t="str">
        <f t="shared" si="8"/>
        <v>Office of Government Ethics</v>
      </c>
      <c r="E164" s="14">
        <v>42900</v>
      </c>
      <c r="F164" s="22"/>
      <c r="G164" s="19"/>
      <c r="H164" s="22"/>
      <c r="I164" s="19"/>
      <c r="J164" s="17" t="s">
        <v>15</v>
      </c>
      <c r="K164" s="11"/>
      <c r="L164" s="18">
        <v>42921</v>
      </c>
    </row>
    <row r="165" spans="1:12" ht="140.25" x14ac:dyDescent="0.2">
      <c r="A165" s="10" t="s">
        <v>341</v>
      </c>
      <c r="B165" s="11" t="s">
        <v>13</v>
      </c>
      <c r="C165" s="24" t="s">
        <v>342</v>
      </c>
      <c r="D165" s="13" t="str">
        <f t="shared" si="8"/>
        <v>Office of Government Ethics</v>
      </c>
      <c r="E165" s="14">
        <v>42900</v>
      </c>
      <c r="F165" s="22"/>
      <c r="G165" s="19"/>
      <c r="H165" s="22"/>
      <c r="I165" s="19"/>
      <c r="J165" s="17" t="s">
        <v>15</v>
      </c>
      <c r="K165" s="11"/>
      <c r="L165" s="18">
        <v>42921</v>
      </c>
    </row>
    <row r="166" spans="1:12" ht="140.25" x14ac:dyDescent="0.2">
      <c r="A166" s="10" t="s">
        <v>343</v>
      </c>
      <c r="B166" s="11" t="s">
        <v>13</v>
      </c>
      <c r="C166" s="24" t="s">
        <v>344</v>
      </c>
      <c r="D166" s="13" t="str">
        <f t="shared" si="8"/>
        <v>Office of Government Ethics</v>
      </c>
      <c r="E166" s="14">
        <v>42900</v>
      </c>
      <c r="F166" s="31" t="str">
        <f>HYPERLINK("http://money.cnn.com/2017/01/23/news/donald-trump-resigns-business/","CNN")</f>
        <v>CNN</v>
      </c>
      <c r="G166" s="29">
        <v>42758</v>
      </c>
      <c r="H166" s="22"/>
      <c r="I166" s="19"/>
      <c r="J166" s="17" t="s">
        <v>15</v>
      </c>
      <c r="K166" s="11"/>
      <c r="L166" s="18">
        <v>42921</v>
      </c>
    </row>
    <row r="167" spans="1:12" ht="76.5" x14ac:dyDescent="0.2">
      <c r="A167" s="10" t="s">
        <v>345</v>
      </c>
      <c r="B167" s="11" t="s">
        <v>13</v>
      </c>
      <c r="C167" s="24" t="s">
        <v>346</v>
      </c>
      <c r="D167" s="13" t="str">
        <f t="shared" si="8"/>
        <v>Office of Government Ethics</v>
      </c>
      <c r="E167" s="14">
        <v>42900</v>
      </c>
      <c r="F167" s="22"/>
      <c r="G167" s="19"/>
      <c r="H167" s="22"/>
      <c r="I167" s="19"/>
      <c r="J167" s="17" t="s">
        <v>15</v>
      </c>
      <c r="K167" s="11"/>
      <c r="L167" s="18">
        <v>42921</v>
      </c>
    </row>
    <row r="168" spans="1:12" ht="76.5" x14ac:dyDescent="0.2">
      <c r="A168" s="10" t="s">
        <v>347</v>
      </c>
      <c r="B168" s="11" t="s">
        <v>13</v>
      </c>
      <c r="C168" s="24" t="s">
        <v>348</v>
      </c>
      <c r="D168" s="13" t="str">
        <f t="shared" si="8"/>
        <v>Office of Government Ethics</v>
      </c>
      <c r="E168" s="14">
        <v>42900</v>
      </c>
      <c r="F168" s="22"/>
      <c r="G168" s="19"/>
      <c r="H168" s="22"/>
      <c r="I168" s="19"/>
      <c r="J168" s="17" t="s">
        <v>15</v>
      </c>
      <c r="K168" s="11"/>
      <c r="L168" s="18">
        <v>42921</v>
      </c>
    </row>
    <row r="169" spans="1:12" ht="76.5" x14ac:dyDescent="0.2">
      <c r="A169" s="10" t="s">
        <v>349</v>
      </c>
      <c r="B169" s="11" t="s">
        <v>13</v>
      </c>
      <c r="C169" s="24" t="s">
        <v>350</v>
      </c>
      <c r="D169" s="13" t="str">
        <f t="shared" si="8"/>
        <v>Office of Government Ethics</v>
      </c>
      <c r="E169" s="14">
        <v>42900</v>
      </c>
      <c r="F169" s="22"/>
      <c r="G169" s="19"/>
      <c r="H169" s="22"/>
      <c r="I169" s="19"/>
      <c r="J169" s="17" t="s">
        <v>15</v>
      </c>
      <c r="K169" s="11"/>
      <c r="L169" s="18">
        <v>42921</v>
      </c>
    </row>
    <row r="170" spans="1:12" ht="51" x14ac:dyDescent="0.2">
      <c r="A170" s="10" t="s">
        <v>351</v>
      </c>
      <c r="B170" s="11" t="s">
        <v>13</v>
      </c>
      <c r="C170" s="24" t="s">
        <v>352</v>
      </c>
      <c r="D170" s="21" t="str">
        <f t="shared" ref="D170:D172" si="10">HYPERLINK("https://assets.documentcloud.org/documents/2838696/Trump-2016-Financial-Disclosure.pdf","Office of Government Ethics")</f>
        <v>Office of Government Ethics</v>
      </c>
      <c r="E170" s="14">
        <v>42508</v>
      </c>
      <c r="F170" s="15" t="str">
        <f t="shared" ref="F170:F172" si="11">HYPERLINK("https://assets.documentcloud.org/documents/2838696/Trump-2016-Financial-Disclosure.pdf","Office of Government Ethics")</f>
        <v>Office of Government Ethics</v>
      </c>
      <c r="G170" s="14">
        <v>42508</v>
      </c>
      <c r="H170" s="15" t="str">
        <f t="shared" ref="H170:H172" si="12">HYPERLINK("https://www.washingtonpost.com/wp-stat/graphics/politics/trump-archive/docs/trump-fec-financial-disclosure-2015.pdf","Office of Government Ethics")</f>
        <v>Office of Government Ethics</v>
      </c>
      <c r="I170" s="14">
        <v>42200</v>
      </c>
      <c r="J170" s="17" t="s">
        <v>15</v>
      </c>
      <c r="K170" s="11"/>
      <c r="L170" s="18">
        <v>42921</v>
      </c>
    </row>
    <row r="171" spans="1:12" ht="51" x14ac:dyDescent="0.2">
      <c r="A171" s="10" t="s">
        <v>353</v>
      </c>
      <c r="B171" s="11" t="s">
        <v>13</v>
      </c>
      <c r="C171" s="24" t="s">
        <v>354</v>
      </c>
      <c r="D171" s="21" t="str">
        <f t="shared" si="10"/>
        <v>Office of Government Ethics</v>
      </c>
      <c r="E171" s="14">
        <v>42508</v>
      </c>
      <c r="F171" s="15" t="str">
        <f t="shared" si="11"/>
        <v>Office of Government Ethics</v>
      </c>
      <c r="G171" s="14">
        <v>42508</v>
      </c>
      <c r="H171" s="15" t="str">
        <f t="shared" si="12"/>
        <v>Office of Government Ethics</v>
      </c>
      <c r="I171" s="14">
        <v>42200</v>
      </c>
      <c r="J171" s="11" t="s">
        <v>21</v>
      </c>
      <c r="K171" s="11"/>
      <c r="L171" s="18">
        <v>42921</v>
      </c>
    </row>
    <row r="172" spans="1:12" ht="63.75" x14ac:dyDescent="0.2">
      <c r="A172" s="10" t="s">
        <v>355</v>
      </c>
      <c r="B172" s="11" t="s">
        <v>13</v>
      </c>
      <c r="C172" s="24" t="s">
        <v>356</v>
      </c>
      <c r="D172" s="21" t="str">
        <f t="shared" si="10"/>
        <v>Office of Government Ethics</v>
      </c>
      <c r="E172" s="14">
        <v>42508</v>
      </c>
      <c r="F172" s="15" t="str">
        <f t="shared" si="11"/>
        <v>Office of Government Ethics</v>
      </c>
      <c r="G172" s="14">
        <v>42508</v>
      </c>
      <c r="H172" s="15" t="str">
        <f t="shared" si="12"/>
        <v>Office of Government Ethics</v>
      </c>
      <c r="I172" s="14">
        <v>42200</v>
      </c>
      <c r="J172" s="11" t="s">
        <v>21</v>
      </c>
      <c r="K172" s="11"/>
      <c r="L172" s="18">
        <v>42921</v>
      </c>
    </row>
    <row r="173" spans="1:12" ht="63.75" x14ac:dyDescent="0.2">
      <c r="A173" s="10" t="s">
        <v>357</v>
      </c>
      <c r="B173" s="11" t="s">
        <v>13</v>
      </c>
      <c r="C173" s="24" t="s">
        <v>358</v>
      </c>
      <c r="D173" s="13" t="str">
        <f>HYPERLINK("https://oge.app.box.com/s/kz4qvbdsbcfrzq16msuo4zmth6rerh1c","Office of Government Ethics")</f>
        <v>Office of Government Ethics</v>
      </c>
      <c r="E173" s="14">
        <v>42900</v>
      </c>
      <c r="F173" s="22"/>
      <c r="G173" s="19"/>
      <c r="H173" s="22"/>
      <c r="I173" s="19"/>
      <c r="J173" s="17" t="s">
        <v>15</v>
      </c>
      <c r="K173" s="11"/>
      <c r="L173" s="18">
        <v>42921</v>
      </c>
    </row>
    <row r="174" spans="1:12" ht="12.75" x14ac:dyDescent="0.2">
      <c r="A174" s="10" t="s">
        <v>359</v>
      </c>
      <c r="B174" s="11" t="s">
        <v>13</v>
      </c>
      <c r="C174" s="24" t="s">
        <v>360</v>
      </c>
      <c r="D174" s="13" t="str">
        <f>HYPERLINK("http://www.newsweek.com/where-trump-irs-tax-audit-letter-488904","Newsweek")</f>
        <v>Newsweek</v>
      </c>
      <c r="E174" s="14">
        <v>42592</v>
      </c>
      <c r="F174" s="22"/>
      <c r="G174" s="19"/>
      <c r="H174" s="22"/>
      <c r="I174" s="19"/>
      <c r="J174" s="17" t="s">
        <v>15</v>
      </c>
      <c r="K174" s="11"/>
      <c r="L174" s="18">
        <v>42921</v>
      </c>
    </row>
    <row r="175" spans="1:12" ht="38.25" x14ac:dyDescent="0.2">
      <c r="A175" s="10" t="s">
        <v>361</v>
      </c>
      <c r="B175" s="11" t="s">
        <v>13</v>
      </c>
      <c r="C175" s="24" t="s">
        <v>362</v>
      </c>
      <c r="D175" s="13" t="str">
        <f t="shared" ref="D175:D176" si="13">HYPERLINK("https://oge.app.box.com/s/kz4qvbdsbcfrzq16msuo4zmth6rerh1c","Office of Government Ethics")</f>
        <v>Office of Government Ethics</v>
      </c>
      <c r="E175" s="14">
        <v>42900</v>
      </c>
      <c r="F175" s="22"/>
      <c r="G175" s="19"/>
      <c r="H175" s="22"/>
      <c r="I175" s="19"/>
      <c r="J175" s="17" t="s">
        <v>15</v>
      </c>
      <c r="K175" s="11"/>
      <c r="L175" s="18">
        <v>42921</v>
      </c>
    </row>
    <row r="176" spans="1:12" ht="76.5" x14ac:dyDescent="0.2">
      <c r="A176" s="10" t="s">
        <v>363</v>
      </c>
      <c r="B176" s="11" t="s">
        <v>13</v>
      </c>
      <c r="C176" s="24" t="s">
        <v>364</v>
      </c>
      <c r="D176" s="13" t="str">
        <f t="shared" si="13"/>
        <v>Office of Government Ethics</v>
      </c>
      <c r="E176" s="14">
        <v>42900</v>
      </c>
      <c r="F176" s="22"/>
      <c r="G176" s="19"/>
      <c r="H176" s="22"/>
      <c r="I176" s="19"/>
      <c r="J176" s="17" t="s">
        <v>15</v>
      </c>
      <c r="K176" s="11"/>
      <c r="L176" s="18">
        <v>42921</v>
      </c>
    </row>
    <row r="177" spans="1:12" ht="51" x14ac:dyDescent="0.2">
      <c r="A177" s="10" t="s">
        <v>365</v>
      </c>
      <c r="B177" s="11" t="s">
        <v>13</v>
      </c>
      <c r="C177" s="24" t="s">
        <v>366</v>
      </c>
      <c r="D177" s="13" t="str">
        <f>HYPERLINK("http://www.motherjones.com/politics/2016/12/donald-trump-debt-sale-conflict-of-interest","Mother Jones")</f>
        <v>Mother Jones</v>
      </c>
      <c r="E177" s="14">
        <v>42706</v>
      </c>
      <c r="F177" s="15" t="str">
        <f>HYPERLINK("https://therealdeal.com/2017/02/28/related-companies-makes-80m-stock-buy-in-trumps-second-largest-lender/","The Real Deal")</f>
        <v>The Real Deal</v>
      </c>
      <c r="G177" s="14">
        <v>42794</v>
      </c>
      <c r="H177" s="22"/>
      <c r="I177" s="19"/>
      <c r="J177" s="17" t="s">
        <v>15</v>
      </c>
      <c r="K177" s="11"/>
      <c r="L177" s="18">
        <v>42921</v>
      </c>
    </row>
    <row r="178" spans="1:12" ht="38.25" x14ac:dyDescent="0.2">
      <c r="A178" s="10" t="s">
        <v>367</v>
      </c>
      <c r="B178" s="11" t="s">
        <v>13</v>
      </c>
      <c r="C178" s="24" t="s">
        <v>368</v>
      </c>
      <c r="D178" s="13" t="str">
        <f t="shared" ref="D178:D190" si="14">HYPERLINK("https://oge.app.box.com/s/kz4qvbdsbcfrzq16msuo4zmth6rerh1c","Office of Government Ethics")</f>
        <v>Office of Government Ethics</v>
      </c>
      <c r="E178" s="14">
        <v>42900</v>
      </c>
      <c r="F178" s="22"/>
      <c r="G178" s="19"/>
      <c r="H178" s="22"/>
      <c r="I178" s="19"/>
      <c r="J178" s="17" t="s">
        <v>15</v>
      </c>
      <c r="K178" s="11"/>
      <c r="L178" s="18">
        <v>42921</v>
      </c>
    </row>
    <row r="179" spans="1:12" ht="51" x14ac:dyDescent="0.2">
      <c r="A179" s="10" t="s">
        <v>369</v>
      </c>
      <c r="B179" s="11" t="s">
        <v>13</v>
      </c>
      <c r="C179" s="24" t="s">
        <v>370</v>
      </c>
      <c r="D179" s="13" t="str">
        <f t="shared" si="14"/>
        <v>Office of Government Ethics</v>
      </c>
      <c r="E179" s="14">
        <v>42900</v>
      </c>
      <c r="F179" s="22"/>
      <c r="G179" s="19"/>
      <c r="H179" s="22"/>
      <c r="I179" s="19"/>
      <c r="J179" s="17" t="s">
        <v>15</v>
      </c>
      <c r="K179" s="11"/>
      <c r="L179" s="18">
        <v>42921</v>
      </c>
    </row>
    <row r="180" spans="1:12" ht="51" x14ac:dyDescent="0.2">
      <c r="A180" s="10" t="s">
        <v>371</v>
      </c>
      <c r="B180" s="11" t="s">
        <v>13</v>
      </c>
      <c r="C180" s="24" t="s">
        <v>372</v>
      </c>
      <c r="D180" s="13" t="str">
        <f t="shared" si="14"/>
        <v>Office of Government Ethics</v>
      </c>
      <c r="E180" s="14">
        <v>42900</v>
      </c>
      <c r="F180" s="22"/>
      <c r="G180" s="19"/>
      <c r="H180" s="22"/>
      <c r="I180" s="19"/>
      <c r="J180" s="17" t="s">
        <v>15</v>
      </c>
      <c r="K180" s="11"/>
      <c r="L180" s="18">
        <v>42921</v>
      </c>
    </row>
    <row r="181" spans="1:12" ht="63.75" x14ac:dyDescent="0.2">
      <c r="A181" s="10" t="s">
        <v>373</v>
      </c>
      <c r="B181" s="11" t="s">
        <v>13</v>
      </c>
      <c r="C181" s="24" t="s">
        <v>374</v>
      </c>
      <c r="D181" s="13" t="str">
        <f t="shared" si="14"/>
        <v>Office of Government Ethics</v>
      </c>
      <c r="E181" s="14">
        <v>42900</v>
      </c>
      <c r="F181" s="22"/>
      <c r="G181" s="19"/>
      <c r="H181" s="22"/>
      <c r="I181" s="19"/>
      <c r="J181" s="17" t="s">
        <v>15</v>
      </c>
      <c r="K181" s="11"/>
      <c r="L181" s="18">
        <v>42921</v>
      </c>
    </row>
    <row r="182" spans="1:12" ht="76.5" x14ac:dyDescent="0.2">
      <c r="A182" s="10" t="s">
        <v>375</v>
      </c>
      <c r="B182" s="11" t="s">
        <v>13</v>
      </c>
      <c r="C182" s="24" t="s">
        <v>376</v>
      </c>
      <c r="D182" s="13" t="str">
        <f t="shared" si="14"/>
        <v>Office of Government Ethics</v>
      </c>
      <c r="E182" s="14">
        <v>42900</v>
      </c>
      <c r="F182" s="22"/>
      <c r="G182" s="19"/>
      <c r="H182" s="22"/>
      <c r="I182" s="19"/>
      <c r="J182" s="17" t="s">
        <v>15</v>
      </c>
      <c r="K182" s="11"/>
      <c r="L182" s="18">
        <v>42921</v>
      </c>
    </row>
    <row r="183" spans="1:12" ht="63.75" x14ac:dyDescent="0.2">
      <c r="A183" s="10" t="s">
        <v>377</v>
      </c>
      <c r="B183" s="11" t="s">
        <v>13</v>
      </c>
      <c r="C183" s="24" t="s">
        <v>378</v>
      </c>
      <c r="D183" s="13" t="str">
        <f t="shared" si="14"/>
        <v>Office of Government Ethics</v>
      </c>
      <c r="E183" s="14">
        <v>42900</v>
      </c>
      <c r="F183" s="22"/>
      <c r="G183" s="19"/>
      <c r="H183" s="22"/>
      <c r="I183" s="19"/>
      <c r="J183" s="17" t="s">
        <v>15</v>
      </c>
      <c r="K183" s="11"/>
      <c r="L183" s="18">
        <v>42921</v>
      </c>
    </row>
    <row r="184" spans="1:12" ht="38.25" x14ac:dyDescent="0.2">
      <c r="A184" s="10" t="s">
        <v>379</v>
      </c>
      <c r="B184" s="11" t="s">
        <v>13</v>
      </c>
      <c r="C184" s="24" t="s">
        <v>380</v>
      </c>
      <c r="D184" s="13" t="str">
        <f t="shared" si="14"/>
        <v>Office of Government Ethics</v>
      </c>
      <c r="E184" s="14">
        <v>42900</v>
      </c>
      <c r="F184" s="22"/>
      <c r="G184" s="19"/>
      <c r="H184" s="22"/>
      <c r="I184" s="19"/>
      <c r="J184" s="17" t="s">
        <v>15</v>
      </c>
      <c r="K184" s="11"/>
      <c r="L184" s="18">
        <v>42921</v>
      </c>
    </row>
    <row r="185" spans="1:12" ht="51" x14ac:dyDescent="0.2">
      <c r="A185" s="10" t="s">
        <v>381</v>
      </c>
      <c r="B185" s="11" t="s">
        <v>13</v>
      </c>
      <c r="C185" s="24" t="s">
        <v>382</v>
      </c>
      <c r="D185" s="28" t="str">
        <f t="shared" si="14"/>
        <v>Office of Government Ethics</v>
      </c>
      <c r="E185" s="29">
        <v>42900</v>
      </c>
      <c r="F185" s="22"/>
      <c r="G185" s="19"/>
      <c r="H185" s="22"/>
      <c r="I185" s="19"/>
      <c r="J185" s="30" t="s">
        <v>15</v>
      </c>
      <c r="K185" s="11"/>
      <c r="L185" s="18">
        <v>42921</v>
      </c>
    </row>
    <row r="186" spans="1:12" ht="38.25" x14ac:dyDescent="0.2">
      <c r="A186" s="10" t="s">
        <v>383</v>
      </c>
      <c r="B186" s="11" t="s">
        <v>13</v>
      </c>
      <c r="C186" s="24" t="s">
        <v>384</v>
      </c>
      <c r="D186" s="13" t="str">
        <f t="shared" si="14"/>
        <v>Office of Government Ethics</v>
      </c>
      <c r="E186" s="14">
        <v>42900</v>
      </c>
      <c r="F186" s="22"/>
      <c r="G186" s="19"/>
      <c r="H186" s="22"/>
      <c r="I186" s="19"/>
      <c r="J186" s="17" t="s">
        <v>15</v>
      </c>
      <c r="K186" s="11"/>
      <c r="L186" s="18">
        <v>42921</v>
      </c>
    </row>
    <row r="187" spans="1:12" ht="38.25" x14ac:dyDescent="0.2">
      <c r="A187" s="10" t="s">
        <v>385</v>
      </c>
      <c r="B187" s="11" t="s">
        <v>13</v>
      </c>
      <c r="C187" s="24" t="s">
        <v>386</v>
      </c>
      <c r="D187" s="13" t="str">
        <f t="shared" si="14"/>
        <v>Office of Government Ethics</v>
      </c>
      <c r="E187" s="14">
        <v>42900</v>
      </c>
      <c r="F187" s="22"/>
      <c r="G187" s="19"/>
      <c r="H187" s="22"/>
      <c r="I187" s="19"/>
      <c r="J187" s="17" t="s">
        <v>15</v>
      </c>
      <c r="K187" s="11"/>
      <c r="L187" s="18">
        <v>42921</v>
      </c>
    </row>
    <row r="188" spans="1:12" ht="38.25" x14ac:dyDescent="0.2">
      <c r="A188" s="10" t="s">
        <v>387</v>
      </c>
      <c r="B188" s="11" t="s">
        <v>13</v>
      </c>
      <c r="C188" s="24" t="s">
        <v>388</v>
      </c>
      <c r="D188" s="13" t="str">
        <f t="shared" si="14"/>
        <v>Office of Government Ethics</v>
      </c>
      <c r="E188" s="14">
        <v>42900</v>
      </c>
      <c r="F188" s="22"/>
      <c r="G188" s="19"/>
      <c r="H188" s="22"/>
      <c r="I188" s="19"/>
      <c r="J188" s="17" t="s">
        <v>15</v>
      </c>
      <c r="K188" s="11"/>
      <c r="L188" s="18">
        <v>42921</v>
      </c>
    </row>
    <row r="189" spans="1:12" ht="38.25" x14ac:dyDescent="0.2">
      <c r="A189" s="10" t="s">
        <v>389</v>
      </c>
      <c r="B189" s="11" t="s">
        <v>13</v>
      </c>
      <c r="C189" s="24" t="s">
        <v>390</v>
      </c>
      <c r="D189" s="13" t="str">
        <f t="shared" si="14"/>
        <v>Office of Government Ethics</v>
      </c>
      <c r="E189" s="14">
        <v>42900</v>
      </c>
      <c r="F189" s="22"/>
      <c r="G189" s="19"/>
      <c r="H189" s="22"/>
      <c r="I189" s="19"/>
      <c r="J189" s="17" t="s">
        <v>15</v>
      </c>
      <c r="K189" s="11"/>
      <c r="L189" s="18">
        <v>42921</v>
      </c>
    </row>
    <row r="190" spans="1:12" ht="76.5" x14ac:dyDescent="0.2">
      <c r="A190" s="10" t="s">
        <v>391</v>
      </c>
      <c r="B190" s="11" t="s">
        <v>13</v>
      </c>
      <c r="C190" s="24" t="s">
        <v>392</v>
      </c>
      <c r="D190" s="13" t="str">
        <f t="shared" si="14"/>
        <v>Office of Government Ethics</v>
      </c>
      <c r="E190" s="14">
        <v>42900</v>
      </c>
      <c r="F190" s="22"/>
      <c r="G190" s="19"/>
      <c r="H190" s="22"/>
      <c r="I190" s="19"/>
      <c r="J190" s="17" t="s">
        <v>15</v>
      </c>
      <c r="K190" s="11"/>
      <c r="L190" s="18">
        <v>42921</v>
      </c>
    </row>
    <row r="191" spans="1:12" ht="12.75" x14ac:dyDescent="0.2">
      <c r="A191" s="10" t="s">
        <v>393</v>
      </c>
      <c r="B191" s="11" t="s">
        <v>13</v>
      </c>
      <c r="C191" s="24" t="s">
        <v>393</v>
      </c>
      <c r="D191" s="13" t="str">
        <f>HYPERLINK("https://www.nytimes.com/2016/12/21/business/economy/trump-organization-labor-unions-hotels.html","National Labor Relations Board")</f>
        <v>National Labor Relations Board</v>
      </c>
      <c r="E191" s="14">
        <v>42725</v>
      </c>
      <c r="F191" s="22"/>
      <c r="G191" s="19"/>
      <c r="H191" s="22"/>
      <c r="I191" s="19"/>
      <c r="J191" s="17" t="s">
        <v>15</v>
      </c>
      <c r="K191" s="11"/>
      <c r="L191" s="18">
        <v>42921</v>
      </c>
    </row>
    <row r="192" spans="1:12" ht="51" x14ac:dyDescent="0.2">
      <c r="A192" s="10" t="s">
        <v>394</v>
      </c>
      <c r="B192" s="11" t="s">
        <v>13</v>
      </c>
      <c r="C192" s="24" t="s">
        <v>395</v>
      </c>
      <c r="D192" s="13" t="str">
        <f>HYPERLINK("http://variety.com/2016/tv/news/donald-trump-mark-burnett-celebrity-apprentice-executive-producer-1201937420/","Variety")</f>
        <v>Variety</v>
      </c>
      <c r="E192" s="14">
        <v>42712</v>
      </c>
      <c r="F192" s="22"/>
      <c r="G192" s="19"/>
      <c r="H192" s="22"/>
      <c r="I192" s="19"/>
      <c r="J192" s="17" t="s">
        <v>15</v>
      </c>
      <c r="K192" s="11"/>
      <c r="L192" s="18">
        <v>42921</v>
      </c>
    </row>
    <row r="193" spans="1:12" ht="38.25" x14ac:dyDescent="0.2">
      <c r="A193" s="10" t="s">
        <v>396</v>
      </c>
      <c r="B193" s="11" t="s">
        <v>13</v>
      </c>
      <c r="C193" s="24" t="s">
        <v>397</v>
      </c>
      <c r="D193" s="13" t="str">
        <f t="shared" ref="D193:D195" si="15">HYPERLINK("https://oge.app.box.com/s/kz4qvbdsbcfrzq16msuo4zmth6rerh1c","Office of Government Ethics")</f>
        <v>Office of Government Ethics</v>
      </c>
      <c r="E193" s="14">
        <v>42900</v>
      </c>
      <c r="F193" s="22"/>
      <c r="G193" s="19"/>
      <c r="H193" s="22"/>
      <c r="I193" s="19"/>
      <c r="J193" s="17" t="s">
        <v>15</v>
      </c>
      <c r="K193" s="11"/>
      <c r="L193" s="18">
        <v>42921</v>
      </c>
    </row>
    <row r="194" spans="1:12" ht="51" x14ac:dyDescent="0.2">
      <c r="A194" s="10" t="s">
        <v>398</v>
      </c>
      <c r="B194" s="11" t="s">
        <v>13</v>
      </c>
      <c r="C194" s="24" t="s">
        <v>399</v>
      </c>
      <c r="D194" s="13" t="str">
        <f t="shared" si="15"/>
        <v>Office of Government Ethics</v>
      </c>
      <c r="E194" s="14">
        <v>42900</v>
      </c>
      <c r="F194" s="22"/>
      <c r="G194" s="19"/>
      <c r="H194" s="22"/>
      <c r="I194" s="19"/>
      <c r="J194" s="17" t="s">
        <v>15</v>
      </c>
      <c r="K194" s="11"/>
      <c r="L194" s="18">
        <v>42921</v>
      </c>
    </row>
    <row r="195" spans="1:12" ht="89.25" x14ac:dyDescent="0.2">
      <c r="A195" s="10" t="s">
        <v>400</v>
      </c>
      <c r="B195" s="11" t="s">
        <v>13</v>
      </c>
      <c r="C195" s="24" t="s">
        <v>399</v>
      </c>
      <c r="D195" s="13" t="str">
        <f t="shared" si="15"/>
        <v>Office of Government Ethics</v>
      </c>
      <c r="E195" s="14">
        <v>42900</v>
      </c>
      <c r="F195" s="15" t="str">
        <f t="shared" ref="F195:F197" si="16">HYPERLINK("https://assets.documentcloud.org/documents/2838696/Trump-2016-Financial-Disclosure.pdf","Office of Government Ethics")</f>
        <v>Office of Government Ethics</v>
      </c>
      <c r="G195" s="14">
        <v>42508</v>
      </c>
      <c r="H195" s="22"/>
      <c r="I195" s="19"/>
      <c r="J195" s="17" t="s">
        <v>15</v>
      </c>
      <c r="K195" s="11"/>
      <c r="L195" s="18">
        <v>42921</v>
      </c>
    </row>
    <row r="196" spans="1:12" ht="63.75" x14ac:dyDescent="0.2">
      <c r="A196" s="10" t="s">
        <v>401</v>
      </c>
      <c r="B196" s="11" t="s">
        <v>13</v>
      </c>
      <c r="C196" s="24" t="s">
        <v>402</v>
      </c>
      <c r="D196" s="21" t="str">
        <f t="shared" ref="D196:D197" si="17">HYPERLINK("https://assets.documentcloud.org/documents/2838696/Trump-2016-Financial-Disclosure.pdf","Office of Government Ethics")</f>
        <v>Office of Government Ethics</v>
      </c>
      <c r="E196" s="14">
        <v>42508</v>
      </c>
      <c r="F196" s="15" t="str">
        <f t="shared" si="16"/>
        <v>Office of Government Ethics</v>
      </c>
      <c r="G196" s="14">
        <v>42508</v>
      </c>
      <c r="H196" s="15" t="str">
        <f t="shared" ref="H196:H197" si="18">HYPERLINK("https://www.washingtonpost.com/wp-stat/graphics/politics/trump-archive/docs/trump-fec-financial-disclosure-2015.pdf","Office of Government Ethics")</f>
        <v>Office of Government Ethics</v>
      </c>
      <c r="I196" s="14">
        <v>42200</v>
      </c>
      <c r="J196" s="17" t="s">
        <v>15</v>
      </c>
      <c r="K196" s="11"/>
      <c r="L196" s="18">
        <v>42921</v>
      </c>
    </row>
    <row r="197" spans="1:12" ht="63.75" x14ac:dyDescent="0.2">
      <c r="A197" s="10" t="s">
        <v>403</v>
      </c>
      <c r="B197" s="11" t="s">
        <v>13</v>
      </c>
      <c r="C197" s="24" t="s">
        <v>404</v>
      </c>
      <c r="D197" s="21" t="str">
        <f t="shared" si="17"/>
        <v>Office of Government Ethics</v>
      </c>
      <c r="E197" s="14">
        <v>42508</v>
      </c>
      <c r="F197" s="15" t="str">
        <f t="shared" si="16"/>
        <v>Office of Government Ethics</v>
      </c>
      <c r="G197" s="14">
        <v>42508</v>
      </c>
      <c r="H197" s="15" t="str">
        <f t="shared" si="18"/>
        <v>Office of Government Ethics</v>
      </c>
      <c r="I197" s="14">
        <v>42200</v>
      </c>
      <c r="J197" s="17" t="s">
        <v>15</v>
      </c>
      <c r="K197" s="11"/>
      <c r="L197" s="18">
        <v>42921</v>
      </c>
    </row>
    <row r="198" spans="1:12" ht="76.5" x14ac:dyDescent="0.2">
      <c r="A198" s="10" t="s">
        <v>405</v>
      </c>
      <c r="B198" s="11" t="s">
        <v>13</v>
      </c>
      <c r="C198" s="24" t="s">
        <v>406</v>
      </c>
      <c r="D198" s="13" t="str">
        <f t="shared" ref="D198:D216" si="19">HYPERLINK("https://oge.app.box.com/s/kz4qvbdsbcfrzq16msuo4zmth6rerh1c","Office of Government Ethics")</f>
        <v>Office of Government Ethics</v>
      </c>
      <c r="E198" s="14">
        <v>42900</v>
      </c>
      <c r="F198" s="22"/>
      <c r="G198" s="19"/>
      <c r="H198" s="22"/>
      <c r="I198" s="19"/>
      <c r="J198" s="17" t="s">
        <v>15</v>
      </c>
      <c r="K198" s="11"/>
      <c r="L198" s="18">
        <v>42921</v>
      </c>
    </row>
    <row r="199" spans="1:12" ht="76.5" x14ac:dyDescent="0.2">
      <c r="A199" s="10" t="s">
        <v>407</v>
      </c>
      <c r="B199" s="11" t="s">
        <v>13</v>
      </c>
      <c r="C199" s="24" t="s">
        <v>408</v>
      </c>
      <c r="D199" s="13" t="str">
        <f t="shared" si="19"/>
        <v>Office of Government Ethics</v>
      </c>
      <c r="E199" s="14">
        <v>42900</v>
      </c>
      <c r="F199" s="22"/>
      <c r="G199" s="19"/>
      <c r="H199" s="22"/>
      <c r="I199" s="19"/>
      <c r="J199" s="17" t="s">
        <v>15</v>
      </c>
      <c r="K199" s="11"/>
      <c r="L199" s="18">
        <v>42921</v>
      </c>
    </row>
    <row r="200" spans="1:12" ht="63.75" x14ac:dyDescent="0.2">
      <c r="A200" s="10" t="s">
        <v>409</v>
      </c>
      <c r="B200" s="11" t="s">
        <v>13</v>
      </c>
      <c r="C200" s="24" t="s">
        <v>410</v>
      </c>
      <c r="D200" s="13" t="str">
        <f t="shared" si="19"/>
        <v>Office of Government Ethics</v>
      </c>
      <c r="E200" s="14">
        <v>42900</v>
      </c>
      <c r="F200" s="22"/>
      <c r="G200" s="19"/>
      <c r="H200" s="22"/>
      <c r="I200" s="19"/>
      <c r="J200" s="17" t="s">
        <v>15</v>
      </c>
      <c r="K200" s="11"/>
      <c r="L200" s="18">
        <v>42921</v>
      </c>
    </row>
    <row r="201" spans="1:12" ht="51" x14ac:dyDescent="0.2">
      <c r="A201" s="10" t="s">
        <v>411</v>
      </c>
      <c r="B201" s="11" t="s">
        <v>13</v>
      </c>
      <c r="C201" s="24" t="s">
        <v>412</v>
      </c>
      <c r="D201" s="13" t="str">
        <f t="shared" si="19"/>
        <v>Office of Government Ethics</v>
      </c>
      <c r="E201" s="14">
        <v>42900</v>
      </c>
      <c r="F201" s="22"/>
      <c r="G201" s="19"/>
      <c r="H201" s="22"/>
      <c r="I201" s="19"/>
      <c r="J201" s="17" t="s">
        <v>15</v>
      </c>
      <c r="K201" s="11"/>
      <c r="L201" s="18">
        <v>42921</v>
      </c>
    </row>
    <row r="202" spans="1:12" ht="51" x14ac:dyDescent="0.2">
      <c r="A202" s="10" t="s">
        <v>413</v>
      </c>
      <c r="B202" s="11" t="s">
        <v>13</v>
      </c>
      <c r="C202" s="24" t="s">
        <v>414</v>
      </c>
      <c r="D202" s="13" t="str">
        <f t="shared" si="19"/>
        <v>Office of Government Ethics</v>
      </c>
      <c r="E202" s="14">
        <v>42900</v>
      </c>
      <c r="F202" s="22"/>
      <c r="G202" s="19"/>
      <c r="H202" s="22"/>
      <c r="I202" s="19"/>
      <c r="J202" s="17" t="s">
        <v>15</v>
      </c>
      <c r="K202" s="11"/>
      <c r="L202" s="18">
        <v>42921</v>
      </c>
    </row>
    <row r="203" spans="1:12" ht="38.25" x14ac:dyDescent="0.2">
      <c r="A203" s="10" t="s">
        <v>415</v>
      </c>
      <c r="B203" s="11" t="s">
        <v>13</v>
      </c>
      <c r="C203" s="24" t="s">
        <v>416</v>
      </c>
      <c r="D203" s="13" t="str">
        <f t="shared" si="19"/>
        <v>Office of Government Ethics</v>
      </c>
      <c r="E203" s="14">
        <v>42900</v>
      </c>
      <c r="F203" s="22"/>
      <c r="G203" s="19"/>
      <c r="H203" s="22"/>
      <c r="I203" s="19"/>
      <c r="J203" s="11" t="s">
        <v>64</v>
      </c>
      <c r="K203" s="11"/>
      <c r="L203" s="18">
        <v>42921</v>
      </c>
    </row>
    <row r="204" spans="1:12" ht="51" x14ac:dyDescent="0.2">
      <c r="A204" s="10" t="s">
        <v>417</v>
      </c>
      <c r="B204" s="11" t="s">
        <v>13</v>
      </c>
      <c r="C204" s="24" t="s">
        <v>418</v>
      </c>
      <c r="D204" s="13" t="str">
        <f t="shared" si="19"/>
        <v>Office of Government Ethics</v>
      </c>
      <c r="E204" s="14">
        <v>42900</v>
      </c>
      <c r="F204" s="22"/>
      <c r="G204" s="19"/>
      <c r="H204" s="22"/>
      <c r="I204" s="19"/>
      <c r="J204" s="11" t="s">
        <v>64</v>
      </c>
      <c r="K204" s="11"/>
      <c r="L204" s="18">
        <v>42921</v>
      </c>
    </row>
    <row r="205" spans="1:12" ht="63.75" x14ac:dyDescent="0.2">
      <c r="A205" s="10" t="s">
        <v>419</v>
      </c>
      <c r="B205" s="11" t="s">
        <v>13</v>
      </c>
      <c r="C205" s="24" t="s">
        <v>420</v>
      </c>
      <c r="D205" s="13" t="str">
        <f t="shared" si="19"/>
        <v>Office of Government Ethics</v>
      </c>
      <c r="E205" s="14">
        <v>42900</v>
      </c>
      <c r="F205" s="22"/>
      <c r="G205" s="19"/>
      <c r="H205" s="22"/>
      <c r="I205" s="19"/>
      <c r="J205" s="17" t="s">
        <v>15</v>
      </c>
      <c r="K205" s="11"/>
      <c r="L205" s="18">
        <v>42921</v>
      </c>
    </row>
    <row r="206" spans="1:12" ht="63.75" x14ac:dyDescent="0.2">
      <c r="A206" s="10" t="s">
        <v>421</v>
      </c>
      <c r="B206" s="11" t="s">
        <v>13</v>
      </c>
      <c r="C206" s="24" t="s">
        <v>422</v>
      </c>
      <c r="D206" s="13" t="str">
        <f t="shared" si="19"/>
        <v>Office of Government Ethics</v>
      </c>
      <c r="E206" s="14">
        <v>42900</v>
      </c>
      <c r="F206" s="22"/>
      <c r="G206" s="19"/>
      <c r="H206" s="22"/>
      <c r="I206" s="19"/>
      <c r="J206" s="17" t="s">
        <v>15</v>
      </c>
      <c r="K206" s="11"/>
      <c r="L206" s="18">
        <v>42921</v>
      </c>
    </row>
    <row r="207" spans="1:12" ht="38.25" x14ac:dyDescent="0.2">
      <c r="A207" s="32" t="s">
        <v>423</v>
      </c>
      <c r="B207" s="33" t="s">
        <v>13</v>
      </c>
      <c r="C207" s="34" t="s">
        <v>424</v>
      </c>
      <c r="D207" s="13" t="str">
        <f t="shared" si="19"/>
        <v>Office of Government Ethics</v>
      </c>
      <c r="E207" s="14">
        <v>42900</v>
      </c>
      <c r="F207" s="22"/>
      <c r="G207" s="19"/>
      <c r="H207" s="22"/>
      <c r="I207" s="19"/>
      <c r="J207" s="17" t="s">
        <v>15</v>
      </c>
      <c r="K207" s="11"/>
      <c r="L207" s="18">
        <v>42921</v>
      </c>
    </row>
    <row r="208" spans="1:12" ht="89.25" x14ac:dyDescent="0.2">
      <c r="A208" s="32" t="s">
        <v>425</v>
      </c>
      <c r="B208" s="33" t="s">
        <v>13</v>
      </c>
      <c r="C208" s="34" t="s">
        <v>426</v>
      </c>
      <c r="D208" s="13" t="str">
        <f t="shared" si="19"/>
        <v>Office of Government Ethics</v>
      </c>
      <c r="E208" s="14">
        <v>42900</v>
      </c>
      <c r="F208" s="22"/>
      <c r="G208" s="19"/>
      <c r="H208" s="22"/>
      <c r="I208" s="19"/>
      <c r="J208" s="17" t="s">
        <v>15</v>
      </c>
      <c r="K208" s="11"/>
      <c r="L208" s="18">
        <v>42921</v>
      </c>
    </row>
    <row r="209" spans="1:12" ht="63.75" x14ac:dyDescent="0.2">
      <c r="A209" s="10" t="s">
        <v>427</v>
      </c>
      <c r="B209" s="11" t="s">
        <v>13</v>
      </c>
      <c r="C209" s="24" t="s">
        <v>428</v>
      </c>
      <c r="D209" s="13" t="str">
        <f t="shared" si="19"/>
        <v>Office of Government Ethics</v>
      </c>
      <c r="E209" s="14">
        <v>42900</v>
      </c>
      <c r="F209" s="22"/>
      <c r="G209" s="19"/>
      <c r="H209" s="22"/>
      <c r="I209" s="19"/>
      <c r="J209" s="17" t="s">
        <v>15</v>
      </c>
      <c r="K209" s="11"/>
      <c r="L209" s="18">
        <v>42921</v>
      </c>
    </row>
    <row r="210" spans="1:12" ht="51" x14ac:dyDescent="0.2">
      <c r="A210" s="10" t="s">
        <v>429</v>
      </c>
      <c r="B210" s="11" t="s">
        <v>13</v>
      </c>
      <c r="C210" s="24" t="s">
        <v>430</v>
      </c>
      <c r="D210" s="13" t="str">
        <f t="shared" si="19"/>
        <v>Office of Government Ethics</v>
      </c>
      <c r="E210" s="14">
        <v>42900</v>
      </c>
      <c r="F210" s="22"/>
      <c r="G210" s="19"/>
      <c r="H210" s="22"/>
      <c r="I210" s="19"/>
      <c r="J210" s="17" t="s">
        <v>15</v>
      </c>
      <c r="K210" s="11"/>
      <c r="L210" s="18">
        <v>42921</v>
      </c>
    </row>
    <row r="211" spans="1:12" ht="51" x14ac:dyDescent="0.2">
      <c r="A211" s="10" t="s">
        <v>431</v>
      </c>
      <c r="B211" s="11" t="s">
        <v>13</v>
      </c>
      <c r="C211" s="24" t="s">
        <v>432</v>
      </c>
      <c r="D211" s="13" t="str">
        <f t="shared" si="19"/>
        <v>Office of Government Ethics</v>
      </c>
      <c r="E211" s="14">
        <v>42900</v>
      </c>
      <c r="F211" s="22"/>
      <c r="G211" s="19"/>
      <c r="H211" s="22"/>
      <c r="I211" s="19"/>
      <c r="J211" s="17" t="s">
        <v>15</v>
      </c>
      <c r="K211" s="11"/>
      <c r="L211" s="18">
        <v>42921</v>
      </c>
    </row>
    <row r="212" spans="1:12" ht="51" x14ac:dyDescent="0.2">
      <c r="A212" s="10" t="s">
        <v>433</v>
      </c>
      <c r="B212" s="11" t="s">
        <v>13</v>
      </c>
      <c r="C212" s="24" t="s">
        <v>434</v>
      </c>
      <c r="D212" s="13" t="str">
        <f t="shared" si="19"/>
        <v>Office of Government Ethics</v>
      </c>
      <c r="E212" s="14">
        <v>42900</v>
      </c>
      <c r="F212" s="22"/>
      <c r="G212" s="19"/>
      <c r="H212" s="22"/>
      <c r="I212" s="19"/>
      <c r="J212" s="17" t="s">
        <v>15</v>
      </c>
      <c r="K212" s="11"/>
      <c r="L212" s="18">
        <v>42921</v>
      </c>
    </row>
    <row r="213" spans="1:12" ht="38.25" x14ac:dyDescent="0.2">
      <c r="A213" s="10" t="s">
        <v>435</v>
      </c>
      <c r="B213" s="11" t="s">
        <v>13</v>
      </c>
      <c r="C213" s="24" t="s">
        <v>436</v>
      </c>
      <c r="D213" s="13" t="str">
        <f t="shared" si="19"/>
        <v>Office of Government Ethics</v>
      </c>
      <c r="E213" s="14">
        <v>42900</v>
      </c>
      <c r="F213" s="22"/>
      <c r="G213" s="19"/>
      <c r="H213" s="22"/>
      <c r="I213" s="19"/>
      <c r="J213" s="11" t="s">
        <v>64</v>
      </c>
      <c r="K213" s="11"/>
      <c r="L213" s="18">
        <v>42921</v>
      </c>
    </row>
    <row r="214" spans="1:12" ht="63.75" x14ac:dyDescent="0.2">
      <c r="A214" s="10" t="s">
        <v>437</v>
      </c>
      <c r="B214" s="11" t="s">
        <v>13</v>
      </c>
      <c r="C214" s="24" t="s">
        <v>438</v>
      </c>
      <c r="D214" s="13" t="str">
        <f t="shared" si="19"/>
        <v>Office of Government Ethics</v>
      </c>
      <c r="E214" s="14">
        <v>42900</v>
      </c>
      <c r="F214" s="22"/>
      <c r="G214" s="19"/>
      <c r="H214" s="22"/>
      <c r="I214" s="19"/>
      <c r="J214" s="11" t="s">
        <v>64</v>
      </c>
      <c r="K214" s="11"/>
      <c r="L214" s="18">
        <v>42921</v>
      </c>
    </row>
    <row r="215" spans="1:12" ht="38.25" x14ac:dyDescent="0.2">
      <c r="A215" s="10" t="s">
        <v>439</v>
      </c>
      <c r="B215" s="11" t="s">
        <v>13</v>
      </c>
      <c r="C215" s="24" t="s">
        <v>440</v>
      </c>
      <c r="D215" s="13" t="str">
        <f t="shared" si="19"/>
        <v>Office of Government Ethics</v>
      </c>
      <c r="E215" s="14">
        <v>42900</v>
      </c>
      <c r="F215" s="22"/>
      <c r="G215" s="19"/>
      <c r="H215" s="22"/>
      <c r="I215" s="19"/>
      <c r="J215" s="17" t="s">
        <v>15</v>
      </c>
      <c r="K215" s="11"/>
      <c r="L215" s="18">
        <v>42921</v>
      </c>
    </row>
    <row r="216" spans="1:12" ht="63.75" x14ac:dyDescent="0.2">
      <c r="A216" s="10" t="s">
        <v>441</v>
      </c>
      <c r="B216" s="11" t="s">
        <v>13</v>
      </c>
      <c r="C216" s="24" t="s">
        <v>442</v>
      </c>
      <c r="D216" s="13" t="str">
        <f t="shared" si="19"/>
        <v>Office of Government Ethics</v>
      </c>
      <c r="E216" s="14">
        <v>42900</v>
      </c>
      <c r="F216" s="22"/>
      <c r="G216" s="19"/>
      <c r="H216" s="22"/>
      <c r="I216" s="19"/>
      <c r="J216" s="17" t="s">
        <v>15</v>
      </c>
      <c r="K216" s="11"/>
      <c r="L216" s="18">
        <v>42921</v>
      </c>
    </row>
    <row r="217" spans="1:12" ht="63.75" x14ac:dyDescent="0.2">
      <c r="A217" s="10" t="s">
        <v>443</v>
      </c>
      <c r="B217" s="11" t="s">
        <v>13</v>
      </c>
      <c r="C217" s="24" t="s">
        <v>444</v>
      </c>
      <c r="D217" s="13" t="str">
        <f>HYPERLINK("https://www.washingtonpost.com/politics/in-little-moscow-russians-helped-donald-trumps-brand-survive-the-recession/2016/11/04/f9dbd38e-97cf-11e6-bb29-bf2701dbe0a3_story.html?utm_term=.a6cf0ab24f58","Washington Post")</f>
        <v>Washington Post</v>
      </c>
      <c r="E217" s="14">
        <v>42678</v>
      </c>
      <c r="F217" s="22"/>
      <c r="G217" s="19"/>
      <c r="H217" s="22"/>
      <c r="I217" s="19"/>
      <c r="J217" s="17" t="s">
        <v>15</v>
      </c>
      <c r="K217" s="11"/>
      <c r="L217" s="18">
        <v>42921</v>
      </c>
    </row>
    <row r="218" spans="1:12" ht="51" x14ac:dyDescent="0.2">
      <c r="A218" s="10" t="s">
        <v>445</v>
      </c>
      <c r="B218" s="11" t="s">
        <v>13</v>
      </c>
      <c r="C218" s="24" t="s">
        <v>446</v>
      </c>
      <c r="D218" s="13" t="str">
        <f t="shared" ref="D218:D222" si="20">HYPERLINK("https://oge.app.box.com/s/kz4qvbdsbcfrzq16msuo4zmth6rerh1c","Office of Government Ethics")</f>
        <v>Office of Government Ethics</v>
      </c>
      <c r="E218" s="14">
        <v>42900</v>
      </c>
      <c r="F218" s="22"/>
      <c r="G218" s="19"/>
      <c r="H218" s="22"/>
      <c r="I218" s="19"/>
      <c r="J218" s="17" t="s">
        <v>15</v>
      </c>
      <c r="K218" s="11"/>
      <c r="L218" s="18">
        <v>42921</v>
      </c>
    </row>
    <row r="219" spans="1:12" ht="51" x14ac:dyDescent="0.2">
      <c r="A219" s="10" t="s">
        <v>447</v>
      </c>
      <c r="B219" s="11" t="s">
        <v>13</v>
      </c>
      <c r="C219" s="24" t="s">
        <v>448</v>
      </c>
      <c r="D219" s="13" t="str">
        <f t="shared" si="20"/>
        <v>Office of Government Ethics</v>
      </c>
      <c r="E219" s="14">
        <v>42900</v>
      </c>
      <c r="F219" s="22"/>
      <c r="G219" s="19"/>
      <c r="H219" s="22"/>
      <c r="I219" s="19"/>
      <c r="J219" s="11" t="s">
        <v>64</v>
      </c>
      <c r="K219" s="11"/>
      <c r="L219" s="18">
        <v>42921</v>
      </c>
    </row>
    <row r="220" spans="1:12" ht="38.25" x14ac:dyDescent="0.2">
      <c r="A220" s="10" t="s">
        <v>449</v>
      </c>
      <c r="B220" s="11" t="s">
        <v>13</v>
      </c>
      <c r="C220" s="24" t="s">
        <v>450</v>
      </c>
      <c r="D220" s="13" t="str">
        <f t="shared" si="20"/>
        <v>Office of Government Ethics</v>
      </c>
      <c r="E220" s="14">
        <v>42900</v>
      </c>
      <c r="F220" s="22"/>
      <c r="G220" s="19"/>
      <c r="H220" s="22"/>
      <c r="I220" s="19"/>
      <c r="J220" s="11" t="s">
        <v>64</v>
      </c>
      <c r="K220" s="11"/>
      <c r="L220" s="18">
        <v>42921</v>
      </c>
    </row>
    <row r="221" spans="1:12" ht="38.25" x14ac:dyDescent="0.2">
      <c r="A221" s="10" t="s">
        <v>451</v>
      </c>
      <c r="B221" s="11" t="s">
        <v>13</v>
      </c>
      <c r="C221" s="24" t="s">
        <v>452</v>
      </c>
      <c r="D221" s="13" t="str">
        <f t="shared" si="20"/>
        <v>Office of Government Ethics</v>
      </c>
      <c r="E221" s="14">
        <v>42900</v>
      </c>
      <c r="F221" s="22"/>
      <c r="G221" s="19"/>
      <c r="H221" s="22"/>
      <c r="I221" s="19"/>
      <c r="J221" s="17" t="s">
        <v>15</v>
      </c>
      <c r="K221" s="11"/>
      <c r="L221" s="18">
        <v>42921</v>
      </c>
    </row>
    <row r="222" spans="1:12" ht="63.75" x14ac:dyDescent="0.2">
      <c r="A222" s="10" t="s">
        <v>453</v>
      </c>
      <c r="B222" s="11" t="s">
        <v>13</v>
      </c>
      <c r="C222" s="24" t="s">
        <v>454</v>
      </c>
      <c r="D222" s="13" t="str">
        <f t="shared" si="20"/>
        <v>Office of Government Ethics</v>
      </c>
      <c r="E222" s="14">
        <v>42900</v>
      </c>
      <c r="F222" s="22"/>
      <c r="G222" s="19"/>
      <c r="H222" s="22"/>
      <c r="I222" s="19"/>
      <c r="J222" s="17" t="s">
        <v>15</v>
      </c>
      <c r="K222" s="11"/>
      <c r="L222" s="18">
        <v>42921</v>
      </c>
    </row>
    <row r="223" spans="1:12" ht="127.5" x14ac:dyDescent="0.2">
      <c r="A223" s="10" t="s">
        <v>455</v>
      </c>
      <c r="B223" s="11" t="s">
        <v>13</v>
      </c>
      <c r="C223" s="24" t="s">
        <v>456</v>
      </c>
      <c r="D223" s="21" t="str">
        <f>HYPERLINK("https://assets.documentcloud.org/documents/2838696/Trump-2016-Financial-Disclosure.pdf","Office of Government Ethics")</f>
        <v>Office of Government Ethics</v>
      </c>
      <c r="E223" s="14">
        <v>42508</v>
      </c>
      <c r="F223" s="16" t="str">
        <f>HYPERLINK("http://money.cnn.com/2017/01/23/news/donald-trump-resigns-business/","CNN")</f>
        <v>CNN</v>
      </c>
      <c r="G223" s="14">
        <v>42758</v>
      </c>
      <c r="H223" s="15" t="str">
        <f>HYPERLINK("https://assets.documentcloud.org/documents/2838696/Trump-2016-Financial-Disclosure.pdf","Office of Government Ethics")</f>
        <v>Office of Government Ethics</v>
      </c>
      <c r="I223" s="14">
        <v>42508</v>
      </c>
      <c r="J223" s="17" t="s">
        <v>15</v>
      </c>
      <c r="K223" s="11"/>
      <c r="L223" s="18">
        <v>42921</v>
      </c>
    </row>
    <row r="224" spans="1:12" ht="51" x14ac:dyDescent="0.2">
      <c r="A224" s="10" t="s">
        <v>457</v>
      </c>
      <c r="B224" s="11" t="s">
        <v>13</v>
      </c>
      <c r="C224" s="24" t="s">
        <v>458</v>
      </c>
      <c r="D224" s="13" t="str">
        <f t="shared" ref="D224:D226" si="21">HYPERLINK("https://oge.app.box.com/s/kz4qvbdsbcfrzq16msuo4zmth6rerh1c","Office of Government Ethics")</f>
        <v>Office of Government Ethics</v>
      </c>
      <c r="E224" s="14">
        <v>42900</v>
      </c>
      <c r="F224" s="22"/>
      <c r="G224" s="19"/>
      <c r="H224" s="22"/>
      <c r="I224" s="19"/>
      <c r="J224" s="17" t="s">
        <v>15</v>
      </c>
      <c r="K224" s="11"/>
      <c r="L224" s="18">
        <v>42921</v>
      </c>
    </row>
    <row r="225" spans="1:12" ht="38.25" x14ac:dyDescent="0.2">
      <c r="A225" s="10" t="s">
        <v>459</v>
      </c>
      <c r="B225" s="11" t="s">
        <v>13</v>
      </c>
      <c r="C225" s="24" t="s">
        <v>460</v>
      </c>
      <c r="D225" s="13" t="str">
        <f t="shared" si="21"/>
        <v>Office of Government Ethics</v>
      </c>
      <c r="E225" s="14">
        <v>42900</v>
      </c>
      <c r="F225" s="22"/>
      <c r="G225" s="19"/>
      <c r="H225" s="22"/>
      <c r="I225" s="19"/>
      <c r="J225" s="17" t="s">
        <v>15</v>
      </c>
      <c r="K225" s="11"/>
      <c r="L225" s="18">
        <v>42921</v>
      </c>
    </row>
    <row r="226" spans="1:12" ht="89.25" x14ac:dyDescent="0.2">
      <c r="A226" s="10" t="s">
        <v>461</v>
      </c>
      <c r="B226" s="11" t="s">
        <v>13</v>
      </c>
      <c r="C226" s="27" t="s">
        <v>462</v>
      </c>
      <c r="D226" s="13" t="str">
        <f t="shared" si="21"/>
        <v>Office of Government Ethics</v>
      </c>
      <c r="E226" s="14">
        <v>42900</v>
      </c>
      <c r="F226" s="22"/>
      <c r="G226" s="19"/>
      <c r="H226" s="22"/>
      <c r="I226" s="19"/>
      <c r="J226" s="17" t="s">
        <v>15</v>
      </c>
      <c r="K226" s="11"/>
      <c r="L226" s="18">
        <v>42921</v>
      </c>
    </row>
    <row r="227" spans="1:12" ht="63.75" x14ac:dyDescent="0.2">
      <c r="A227" s="10" t="s">
        <v>463</v>
      </c>
      <c r="B227" s="11" t="s">
        <v>13</v>
      </c>
      <c r="C227" s="24" t="s">
        <v>464</v>
      </c>
      <c r="D227" s="21" t="str">
        <f>HYPERLINK("https://assets.documentcloud.org/documents/2838696/Trump-2016-Financial-Disclosure.pdf","Office of Government Ethics")</f>
        <v>Office of Government Ethics</v>
      </c>
      <c r="E227" s="14">
        <v>42508</v>
      </c>
      <c r="F227" s="16" t="str">
        <f>HYPERLINK("http://money.cnn.com/2017/01/23/news/donald-trump-resigns-business/","CNN")</f>
        <v>CNN</v>
      </c>
      <c r="G227" s="14">
        <v>42758</v>
      </c>
      <c r="H227" s="15" t="str">
        <f>HYPERLINK("https://assets.documentcloud.org/documents/2838696/Trump-2016-Financial-Disclosure.pdf","Office of Government Ethics")</f>
        <v>Office of Government Ethics</v>
      </c>
      <c r="I227" s="14">
        <v>42508</v>
      </c>
      <c r="J227" s="17" t="s">
        <v>15</v>
      </c>
      <c r="K227" s="11"/>
      <c r="L227" s="18">
        <v>42921</v>
      </c>
    </row>
    <row r="228" spans="1:12" ht="51" x14ac:dyDescent="0.2">
      <c r="A228" s="10" t="s">
        <v>465</v>
      </c>
      <c r="B228" s="11" t="s">
        <v>13</v>
      </c>
      <c r="C228" s="24" t="s">
        <v>466</v>
      </c>
      <c r="D228" s="13" t="str">
        <f>HYPERLINK("https://oge.app.box.com/s/kz4qvbdsbcfrzq16msuo4zmth6rerh1c","Office of Government Ethics")</f>
        <v>Office of Government Ethics</v>
      </c>
      <c r="E228" s="14">
        <v>42900</v>
      </c>
      <c r="F228" s="22"/>
      <c r="G228" s="19"/>
      <c r="H228" s="22"/>
      <c r="I228" s="19"/>
      <c r="J228" s="17" t="s">
        <v>15</v>
      </c>
      <c r="K228" s="11"/>
      <c r="L228" s="18">
        <v>42921</v>
      </c>
    </row>
    <row r="229" spans="1:12" ht="102" x14ac:dyDescent="0.2">
      <c r="A229" s="10" t="s">
        <v>467</v>
      </c>
      <c r="B229" s="11" t="s">
        <v>13</v>
      </c>
      <c r="C229" s="24" t="s">
        <v>468</v>
      </c>
      <c r="D229" s="21" t="str">
        <f t="shared" ref="D229:D230" si="22">HYPERLINK("https://assets.documentcloud.org/documents/2838696/Trump-2016-Financial-Disclosure.pdf","Office of Government Ethics")</f>
        <v>Office of Government Ethics</v>
      </c>
      <c r="E229" s="14">
        <v>42508</v>
      </c>
      <c r="F229" s="15" t="str">
        <f t="shared" ref="F229:F230" si="23">HYPERLINK("https://assets.documentcloud.org/documents/2838696/Trump-2016-Financial-Disclosure.pdf","Office of Government Ethics")</f>
        <v>Office of Government Ethics</v>
      </c>
      <c r="G229" s="14">
        <v>42508</v>
      </c>
      <c r="H229" s="15" t="str">
        <f t="shared" ref="H229:H230" si="24">HYPERLINK("https://www.washingtonpost.com/wp-stat/graphics/politics/trump-archive/docs/trump-fec-financial-disclosure-2015.pdf","Office of Government Ethics")</f>
        <v>Office of Government Ethics</v>
      </c>
      <c r="I229" s="14">
        <v>42200</v>
      </c>
      <c r="J229" s="17" t="s">
        <v>15</v>
      </c>
      <c r="K229" s="11"/>
      <c r="L229" s="18">
        <v>42921</v>
      </c>
    </row>
    <row r="230" spans="1:12" ht="89.25" x14ac:dyDescent="0.2">
      <c r="A230" s="10" t="s">
        <v>469</v>
      </c>
      <c r="B230" s="11" t="s">
        <v>13</v>
      </c>
      <c r="C230" s="24" t="s">
        <v>470</v>
      </c>
      <c r="D230" s="21" t="str">
        <f t="shared" si="22"/>
        <v>Office of Government Ethics</v>
      </c>
      <c r="E230" s="14">
        <v>42508</v>
      </c>
      <c r="F230" s="15" t="str">
        <f t="shared" si="23"/>
        <v>Office of Government Ethics</v>
      </c>
      <c r="G230" s="14">
        <v>42508</v>
      </c>
      <c r="H230" s="15" t="str">
        <f t="shared" si="24"/>
        <v>Office of Government Ethics</v>
      </c>
      <c r="I230" s="14">
        <v>42200</v>
      </c>
      <c r="J230" s="17" t="s">
        <v>15</v>
      </c>
      <c r="K230" s="11"/>
      <c r="L230" s="18">
        <v>42921</v>
      </c>
    </row>
    <row r="231" spans="1:12" ht="51" x14ac:dyDescent="0.2">
      <c r="A231" s="10" t="s">
        <v>471</v>
      </c>
      <c r="B231" s="11" t="s">
        <v>13</v>
      </c>
      <c r="C231" s="24" t="s">
        <v>472</v>
      </c>
      <c r="D231" s="13" t="str">
        <f t="shared" ref="D231:D233" si="25">HYPERLINK("https://oge.app.box.com/s/kz4qvbdsbcfrzq16msuo4zmth6rerh1c","Office of Government Ethics")</f>
        <v>Office of Government Ethics</v>
      </c>
      <c r="E231" s="14">
        <v>42900</v>
      </c>
      <c r="F231" s="22"/>
      <c r="G231" s="19"/>
      <c r="H231" s="22"/>
      <c r="I231" s="19"/>
      <c r="J231" s="17" t="s">
        <v>15</v>
      </c>
      <c r="K231" s="11"/>
      <c r="L231" s="18">
        <v>42921</v>
      </c>
    </row>
    <row r="232" spans="1:12" ht="51" x14ac:dyDescent="0.2">
      <c r="A232" s="10" t="s">
        <v>473</v>
      </c>
      <c r="B232" s="11" t="s">
        <v>13</v>
      </c>
      <c r="C232" s="24" t="s">
        <v>472</v>
      </c>
      <c r="D232" s="13" t="str">
        <f t="shared" si="25"/>
        <v>Office of Government Ethics</v>
      </c>
      <c r="E232" s="14">
        <v>42900</v>
      </c>
      <c r="F232" s="22"/>
      <c r="G232" s="19"/>
      <c r="H232" s="22"/>
      <c r="I232" s="19"/>
      <c r="J232" s="17" t="s">
        <v>15</v>
      </c>
      <c r="K232" s="11"/>
      <c r="L232" s="18">
        <v>42921</v>
      </c>
    </row>
    <row r="233" spans="1:12" ht="76.5" x14ac:dyDescent="0.2">
      <c r="A233" s="10" t="s">
        <v>474</v>
      </c>
      <c r="B233" s="11" t="s">
        <v>13</v>
      </c>
      <c r="C233" s="24" t="s">
        <v>475</v>
      </c>
      <c r="D233" s="13" t="str">
        <f t="shared" si="25"/>
        <v>Office of Government Ethics</v>
      </c>
      <c r="E233" s="14">
        <v>42900</v>
      </c>
      <c r="F233" s="22"/>
      <c r="G233" s="19"/>
      <c r="H233" s="22"/>
      <c r="I233" s="19"/>
      <c r="J233" s="17" t="s">
        <v>15</v>
      </c>
      <c r="K233" s="11"/>
      <c r="L233" s="18">
        <v>42921</v>
      </c>
    </row>
    <row r="234" spans="1:12" ht="89.25" x14ac:dyDescent="0.2">
      <c r="A234" s="10" t="s">
        <v>476</v>
      </c>
      <c r="B234" s="11" t="s">
        <v>13</v>
      </c>
      <c r="C234" s="24" t="s">
        <v>477</v>
      </c>
      <c r="D234" s="13" t="str">
        <f>HYPERLINK("http://mobile.nytimes.com/2016/12/31/world/asia/indonesia-donald-trump-resort.html","New York Times")</f>
        <v>New York Times</v>
      </c>
      <c r="E234" s="14">
        <v>42735</v>
      </c>
      <c r="F234" s="15" t="str">
        <f>HYPERLINK("https://twitter.com/MNCNewsroom/status/634201421232009216?lang=en","MNC Newsroom")</f>
        <v>MNC Newsroom</v>
      </c>
      <c r="G234" s="14">
        <v>42235</v>
      </c>
      <c r="H234" s="22"/>
      <c r="I234" s="19"/>
      <c r="J234" s="17" t="s">
        <v>15</v>
      </c>
      <c r="K234" s="11"/>
      <c r="L234" s="18">
        <v>42921</v>
      </c>
    </row>
    <row r="235" spans="1:12" ht="89.25" x14ac:dyDescent="0.2">
      <c r="A235" s="10" t="s">
        <v>478</v>
      </c>
      <c r="B235" s="11" t="s">
        <v>13</v>
      </c>
      <c r="C235" s="24" t="s">
        <v>479</v>
      </c>
      <c r="D235" s="13" t="str">
        <f t="shared" ref="D235:D279" si="26">HYPERLINK("https://oge.app.box.com/s/kz4qvbdsbcfrzq16msuo4zmth6rerh1c","Office of Government Ethics")</f>
        <v>Office of Government Ethics</v>
      </c>
      <c r="E235" s="14">
        <v>42900</v>
      </c>
      <c r="F235" s="22"/>
      <c r="G235" s="19"/>
      <c r="H235" s="22"/>
      <c r="I235" s="19"/>
      <c r="J235" s="17" t="s">
        <v>15</v>
      </c>
      <c r="K235" s="11"/>
      <c r="L235" s="18">
        <v>42921</v>
      </c>
    </row>
    <row r="236" spans="1:12" ht="102" x14ac:dyDescent="0.2">
      <c r="A236" s="10" t="s">
        <v>480</v>
      </c>
      <c r="B236" s="11" t="s">
        <v>13</v>
      </c>
      <c r="C236" s="24" t="s">
        <v>481</v>
      </c>
      <c r="D236" s="13" t="str">
        <f t="shared" si="26"/>
        <v>Office of Government Ethics</v>
      </c>
      <c r="E236" s="14">
        <v>42900</v>
      </c>
      <c r="F236" s="22"/>
      <c r="G236" s="19"/>
      <c r="H236" s="22"/>
      <c r="I236" s="19"/>
      <c r="J236" s="17" t="s">
        <v>15</v>
      </c>
      <c r="K236" s="11"/>
      <c r="L236" s="18">
        <v>42921</v>
      </c>
    </row>
    <row r="237" spans="1:12" ht="102" x14ac:dyDescent="0.2">
      <c r="A237" s="10" t="s">
        <v>482</v>
      </c>
      <c r="B237" s="11" t="s">
        <v>13</v>
      </c>
      <c r="C237" s="24" t="s">
        <v>483</v>
      </c>
      <c r="D237" s="13" t="str">
        <f t="shared" si="26"/>
        <v>Office of Government Ethics</v>
      </c>
      <c r="E237" s="14">
        <v>42900</v>
      </c>
      <c r="F237" s="22"/>
      <c r="G237" s="19"/>
      <c r="H237" s="22"/>
      <c r="I237" s="19"/>
      <c r="J237" s="17" t="s">
        <v>15</v>
      </c>
      <c r="K237" s="11"/>
      <c r="L237" s="18">
        <v>42921</v>
      </c>
    </row>
    <row r="238" spans="1:12" ht="102" x14ac:dyDescent="0.2">
      <c r="A238" s="10" t="s">
        <v>484</v>
      </c>
      <c r="B238" s="11" t="s">
        <v>13</v>
      </c>
      <c r="C238" s="24" t="s">
        <v>485</v>
      </c>
      <c r="D238" s="13" t="str">
        <f t="shared" si="26"/>
        <v>Office of Government Ethics</v>
      </c>
      <c r="E238" s="14">
        <v>42900</v>
      </c>
      <c r="F238" s="22"/>
      <c r="G238" s="19"/>
      <c r="H238" s="22"/>
      <c r="I238" s="19"/>
      <c r="J238" s="17" t="s">
        <v>15</v>
      </c>
      <c r="K238" s="11"/>
      <c r="L238" s="18">
        <v>42921</v>
      </c>
    </row>
    <row r="239" spans="1:12" ht="102" x14ac:dyDescent="0.2">
      <c r="A239" s="10" t="s">
        <v>486</v>
      </c>
      <c r="B239" s="11" t="s">
        <v>13</v>
      </c>
      <c r="C239" s="24" t="s">
        <v>487</v>
      </c>
      <c r="D239" s="13" t="str">
        <f t="shared" si="26"/>
        <v>Office of Government Ethics</v>
      </c>
      <c r="E239" s="14">
        <v>42900</v>
      </c>
      <c r="F239" s="22"/>
      <c r="G239" s="19"/>
      <c r="H239" s="22"/>
      <c r="I239" s="19"/>
      <c r="J239" s="17" t="s">
        <v>15</v>
      </c>
      <c r="K239" s="11"/>
      <c r="L239" s="18">
        <v>42921</v>
      </c>
    </row>
    <row r="240" spans="1:12" ht="102" x14ac:dyDescent="0.2">
      <c r="A240" s="10" t="s">
        <v>488</v>
      </c>
      <c r="B240" s="11" t="s">
        <v>13</v>
      </c>
      <c r="C240" s="24" t="s">
        <v>489</v>
      </c>
      <c r="D240" s="13" t="str">
        <f t="shared" si="26"/>
        <v>Office of Government Ethics</v>
      </c>
      <c r="E240" s="14">
        <v>42900</v>
      </c>
      <c r="F240" s="22"/>
      <c r="G240" s="19"/>
      <c r="H240" s="22"/>
      <c r="I240" s="19"/>
      <c r="J240" s="17" t="s">
        <v>15</v>
      </c>
      <c r="K240" s="11"/>
      <c r="L240" s="18">
        <v>42921</v>
      </c>
    </row>
    <row r="241" spans="1:12" ht="38.25" x14ac:dyDescent="0.2">
      <c r="A241" s="10" t="s">
        <v>490</v>
      </c>
      <c r="B241" s="11" t="s">
        <v>13</v>
      </c>
      <c r="C241" s="24" t="s">
        <v>491</v>
      </c>
      <c r="D241" s="13" t="str">
        <f t="shared" si="26"/>
        <v>Office of Government Ethics</v>
      </c>
      <c r="E241" s="14">
        <v>42900</v>
      </c>
      <c r="F241" s="22"/>
      <c r="G241" s="19"/>
      <c r="H241" s="22"/>
      <c r="I241" s="19"/>
      <c r="J241" s="17" t="s">
        <v>15</v>
      </c>
      <c r="K241" s="11"/>
      <c r="L241" s="18">
        <v>42921</v>
      </c>
    </row>
    <row r="242" spans="1:12" ht="76.5" x14ac:dyDescent="0.2">
      <c r="A242" s="10" t="s">
        <v>492</v>
      </c>
      <c r="B242" s="11" t="s">
        <v>13</v>
      </c>
      <c r="C242" s="24" t="s">
        <v>493</v>
      </c>
      <c r="D242" s="13" t="str">
        <f t="shared" si="26"/>
        <v>Office of Government Ethics</v>
      </c>
      <c r="E242" s="14">
        <v>42900</v>
      </c>
      <c r="F242" s="22"/>
      <c r="G242" s="19"/>
      <c r="H242" s="22"/>
      <c r="I242" s="19"/>
      <c r="J242" s="17" t="s">
        <v>15</v>
      </c>
      <c r="K242" s="11"/>
      <c r="L242" s="18">
        <v>42921</v>
      </c>
    </row>
    <row r="243" spans="1:12" ht="114.75" x14ac:dyDescent="0.2">
      <c r="A243" s="10" t="s">
        <v>494</v>
      </c>
      <c r="B243" s="11" t="s">
        <v>13</v>
      </c>
      <c r="C243" s="24" t="s">
        <v>495</v>
      </c>
      <c r="D243" s="13" t="str">
        <f t="shared" si="26"/>
        <v>Office of Government Ethics</v>
      </c>
      <c r="E243" s="14">
        <v>42900</v>
      </c>
      <c r="F243" s="22"/>
      <c r="G243" s="19"/>
      <c r="H243" s="22"/>
      <c r="I243" s="19"/>
      <c r="J243" s="17" t="s">
        <v>15</v>
      </c>
      <c r="K243" s="11"/>
      <c r="L243" s="18">
        <v>42921</v>
      </c>
    </row>
    <row r="244" spans="1:12" ht="127.5" x14ac:dyDescent="0.2">
      <c r="A244" s="10" t="s">
        <v>496</v>
      </c>
      <c r="B244" s="11" t="s">
        <v>13</v>
      </c>
      <c r="C244" s="24" t="s">
        <v>497</v>
      </c>
      <c r="D244" s="13" t="str">
        <f t="shared" si="26"/>
        <v>Office of Government Ethics</v>
      </c>
      <c r="E244" s="14">
        <v>42900</v>
      </c>
      <c r="F244" s="16" t="str">
        <f>HYPERLINK("http://money.cnn.com/2017/01/23/news/donald-trump-resigns-business/","CNN")</f>
        <v>CNN</v>
      </c>
      <c r="G244" s="14">
        <v>42758</v>
      </c>
      <c r="H244" s="16" t="str">
        <f>HYPERLINK("http://money.cnn.com/2017/01/23/news/donald-trump-resigns-business/","CNN")</f>
        <v>CNN</v>
      </c>
      <c r="I244" s="14">
        <v>42758</v>
      </c>
      <c r="J244" s="17" t="s">
        <v>15</v>
      </c>
      <c r="K244" s="11"/>
      <c r="L244" s="18">
        <v>42921</v>
      </c>
    </row>
    <row r="245" spans="1:12" ht="51" x14ac:dyDescent="0.2">
      <c r="A245" s="10" t="s">
        <v>498</v>
      </c>
      <c r="B245" s="11" t="s">
        <v>13</v>
      </c>
      <c r="C245" s="24" t="s">
        <v>499</v>
      </c>
      <c r="D245" s="13" t="str">
        <f t="shared" si="26"/>
        <v>Office of Government Ethics</v>
      </c>
      <c r="E245" s="14">
        <v>42900</v>
      </c>
      <c r="F245" s="22"/>
      <c r="G245" s="19"/>
      <c r="H245" s="22"/>
      <c r="I245" s="19"/>
      <c r="J245" s="17" t="s">
        <v>15</v>
      </c>
      <c r="K245" s="11"/>
      <c r="L245" s="18">
        <v>42921</v>
      </c>
    </row>
    <row r="246" spans="1:12" ht="51" x14ac:dyDescent="0.2">
      <c r="A246" s="10" t="s">
        <v>500</v>
      </c>
      <c r="B246" s="11" t="s">
        <v>13</v>
      </c>
      <c r="C246" s="24" t="s">
        <v>501</v>
      </c>
      <c r="D246" s="13" t="str">
        <f t="shared" si="26"/>
        <v>Office of Government Ethics</v>
      </c>
      <c r="E246" s="14">
        <v>42900</v>
      </c>
      <c r="F246" s="22"/>
      <c r="G246" s="19"/>
      <c r="H246" s="22"/>
      <c r="I246" s="19"/>
      <c r="J246" s="17" t="s">
        <v>15</v>
      </c>
      <c r="K246" s="11"/>
      <c r="L246" s="18">
        <v>42921</v>
      </c>
    </row>
    <row r="247" spans="1:12" ht="63.75" x14ac:dyDescent="0.2">
      <c r="A247" s="10" t="s">
        <v>502</v>
      </c>
      <c r="B247" s="11" t="s">
        <v>13</v>
      </c>
      <c r="C247" s="24" t="s">
        <v>503</v>
      </c>
      <c r="D247" s="13" t="str">
        <f t="shared" si="26"/>
        <v>Office of Government Ethics</v>
      </c>
      <c r="E247" s="14">
        <v>42900</v>
      </c>
      <c r="F247" s="16" t="str">
        <f>HYPERLINK("http://money.cnn.com/2017/01/23/news/donald-trump-resigns-business/","CNN")</f>
        <v>CNN</v>
      </c>
      <c r="G247" s="14">
        <v>42758</v>
      </c>
      <c r="H247" s="22"/>
      <c r="I247" s="19"/>
      <c r="J247" s="17" t="s">
        <v>15</v>
      </c>
      <c r="K247" s="11"/>
      <c r="L247" s="18">
        <v>42921</v>
      </c>
    </row>
    <row r="248" spans="1:12" ht="51" x14ac:dyDescent="0.2">
      <c r="A248" s="10" t="s">
        <v>504</v>
      </c>
      <c r="B248" s="11" t="s">
        <v>13</v>
      </c>
      <c r="C248" s="24" t="s">
        <v>505</v>
      </c>
      <c r="D248" s="13" t="str">
        <f t="shared" si="26"/>
        <v>Office of Government Ethics</v>
      </c>
      <c r="E248" s="14">
        <v>42900</v>
      </c>
      <c r="F248" s="22"/>
      <c r="G248" s="19"/>
      <c r="H248" s="22"/>
      <c r="I248" s="19"/>
      <c r="J248" s="17" t="s">
        <v>15</v>
      </c>
      <c r="K248" s="11"/>
      <c r="L248" s="18">
        <v>42921</v>
      </c>
    </row>
    <row r="249" spans="1:12" ht="51" x14ac:dyDescent="0.2">
      <c r="A249" s="10" t="s">
        <v>506</v>
      </c>
      <c r="B249" s="11" t="s">
        <v>13</v>
      </c>
      <c r="C249" s="24" t="s">
        <v>507</v>
      </c>
      <c r="D249" s="13" t="str">
        <f t="shared" si="26"/>
        <v>Office of Government Ethics</v>
      </c>
      <c r="E249" s="14">
        <v>42900</v>
      </c>
      <c r="F249" s="22"/>
      <c r="G249" s="19"/>
      <c r="H249" s="22"/>
      <c r="I249" s="19"/>
      <c r="J249" s="17" t="s">
        <v>15</v>
      </c>
      <c r="K249" s="11"/>
      <c r="L249" s="18">
        <v>42921</v>
      </c>
    </row>
    <row r="250" spans="1:12" ht="89.25" x14ac:dyDescent="0.2">
      <c r="A250" s="10" t="s">
        <v>508</v>
      </c>
      <c r="B250" s="11" t="s">
        <v>13</v>
      </c>
      <c r="C250" s="24" t="s">
        <v>509</v>
      </c>
      <c r="D250" s="13" t="str">
        <f t="shared" si="26"/>
        <v>Office of Government Ethics</v>
      </c>
      <c r="E250" s="14">
        <v>42900</v>
      </c>
      <c r="F250" s="15" t="str">
        <f t="shared" ref="F250:F251" si="27">HYPERLINK("https://assets.documentcloud.org/documents/2838696/Trump-2016-Financial-Disclosure.pdf","Office of Government Ethics")</f>
        <v>Office of Government Ethics</v>
      </c>
      <c r="G250" s="14">
        <v>42508</v>
      </c>
      <c r="H250" s="22"/>
      <c r="I250" s="19"/>
      <c r="J250" s="11" t="s">
        <v>21</v>
      </c>
      <c r="K250" s="11"/>
      <c r="L250" s="18">
        <v>42921</v>
      </c>
    </row>
    <row r="251" spans="1:12" ht="89.25" x14ac:dyDescent="0.2">
      <c r="A251" s="10" t="s">
        <v>510</v>
      </c>
      <c r="B251" s="11" t="s">
        <v>13</v>
      </c>
      <c r="C251" s="24" t="s">
        <v>511</v>
      </c>
      <c r="D251" s="13" t="str">
        <f t="shared" si="26"/>
        <v>Office of Government Ethics</v>
      </c>
      <c r="E251" s="14">
        <v>42900</v>
      </c>
      <c r="F251" s="15" t="str">
        <f t="shared" si="27"/>
        <v>Office of Government Ethics</v>
      </c>
      <c r="G251" s="14">
        <v>42508</v>
      </c>
      <c r="H251" s="22"/>
      <c r="I251" s="19"/>
      <c r="J251" s="11" t="s">
        <v>21</v>
      </c>
      <c r="K251" s="11"/>
      <c r="L251" s="18">
        <v>42921</v>
      </c>
    </row>
    <row r="252" spans="1:12" ht="51" x14ac:dyDescent="0.2">
      <c r="A252" s="10" t="s">
        <v>512</v>
      </c>
      <c r="B252" s="11" t="s">
        <v>13</v>
      </c>
      <c r="C252" s="24" t="s">
        <v>513</v>
      </c>
      <c r="D252" s="13" t="str">
        <f t="shared" si="26"/>
        <v>Office of Government Ethics</v>
      </c>
      <c r="E252" s="14">
        <v>42900</v>
      </c>
      <c r="F252" s="22"/>
      <c r="G252" s="19"/>
      <c r="H252" s="22"/>
      <c r="I252" s="19"/>
      <c r="J252" s="17" t="s">
        <v>15</v>
      </c>
      <c r="K252" s="11"/>
      <c r="L252" s="18">
        <v>42921</v>
      </c>
    </row>
    <row r="253" spans="1:12" ht="38.25" x14ac:dyDescent="0.2">
      <c r="A253" s="10" t="s">
        <v>514</v>
      </c>
      <c r="B253" s="11" t="s">
        <v>13</v>
      </c>
      <c r="C253" s="24" t="s">
        <v>515</v>
      </c>
      <c r="D253" s="13" t="str">
        <f t="shared" si="26"/>
        <v>Office of Government Ethics</v>
      </c>
      <c r="E253" s="14">
        <v>42900</v>
      </c>
      <c r="F253" s="22"/>
      <c r="G253" s="19"/>
      <c r="H253" s="22"/>
      <c r="I253" s="19"/>
      <c r="J253" s="17" t="s">
        <v>15</v>
      </c>
      <c r="K253" s="11"/>
      <c r="L253" s="18">
        <v>42921</v>
      </c>
    </row>
    <row r="254" spans="1:12" ht="140.25" x14ac:dyDescent="0.2">
      <c r="A254" s="10" t="s">
        <v>516</v>
      </c>
      <c r="B254" s="11" t="s">
        <v>13</v>
      </c>
      <c r="C254" s="24" t="s">
        <v>517</v>
      </c>
      <c r="D254" s="13" t="str">
        <f t="shared" si="26"/>
        <v>Office of Government Ethics</v>
      </c>
      <c r="E254" s="14">
        <v>42900</v>
      </c>
      <c r="F254" s="15" t="str">
        <f t="shared" ref="F254:F255" si="28">HYPERLINK("https://assets.documentcloud.org/documents/2838696/Trump-2016-Financial-Disclosure.pdf","Office of Government Ethics")</f>
        <v>Office of Government Ethics</v>
      </c>
      <c r="G254" s="14">
        <v>42508</v>
      </c>
      <c r="H254" s="22"/>
      <c r="I254" s="19"/>
      <c r="J254" s="11" t="s">
        <v>21</v>
      </c>
      <c r="K254" s="11"/>
      <c r="L254" s="18">
        <v>42921</v>
      </c>
    </row>
    <row r="255" spans="1:12" ht="140.25" x14ac:dyDescent="0.2">
      <c r="A255" s="10" t="s">
        <v>518</v>
      </c>
      <c r="B255" s="11" t="s">
        <v>13</v>
      </c>
      <c r="C255" s="24" t="s">
        <v>519</v>
      </c>
      <c r="D255" s="13" t="str">
        <f t="shared" si="26"/>
        <v>Office of Government Ethics</v>
      </c>
      <c r="E255" s="14">
        <v>42900</v>
      </c>
      <c r="F255" s="15" t="str">
        <f t="shared" si="28"/>
        <v>Office of Government Ethics</v>
      </c>
      <c r="G255" s="14">
        <v>42508</v>
      </c>
      <c r="H255" s="22"/>
      <c r="I255" s="19"/>
      <c r="J255" s="11" t="s">
        <v>21</v>
      </c>
      <c r="K255" s="11"/>
      <c r="L255" s="18">
        <v>42921</v>
      </c>
    </row>
    <row r="256" spans="1:12" ht="153" x14ac:dyDescent="0.2">
      <c r="A256" s="10" t="s">
        <v>520</v>
      </c>
      <c r="B256" s="11" t="s">
        <v>13</v>
      </c>
      <c r="C256" s="24" t="s">
        <v>521</v>
      </c>
      <c r="D256" s="13" t="str">
        <f t="shared" si="26"/>
        <v>Office of Government Ethics</v>
      </c>
      <c r="E256" s="14">
        <v>42900</v>
      </c>
      <c r="F256" s="22"/>
      <c r="G256" s="19"/>
      <c r="H256" s="22"/>
      <c r="I256" s="19"/>
      <c r="J256" s="11" t="s">
        <v>64</v>
      </c>
      <c r="K256" s="11"/>
      <c r="L256" s="18">
        <v>42921</v>
      </c>
    </row>
    <row r="257" spans="1:12" ht="63.75" x14ac:dyDescent="0.2">
      <c r="A257" s="10" t="s">
        <v>522</v>
      </c>
      <c r="B257" s="11" t="s">
        <v>13</v>
      </c>
      <c r="C257" s="24" t="s">
        <v>523</v>
      </c>
      <c r="D257" s="13" t="str">
        <f t="shared" si="26"/>
        <v>Office of Government Ethics</v>
      </c>
      <c r="E257" s="14">
        <v>42900</v>
      </c>
      <c r="F257" s="22"/>
      <c r="G257" s="19"/>
      <c r="H257" s="22"/>
      <c r="I257" s="19"/>
      <c r="J257" s="11" t="s">
        <v>64</v>
      </c>
      <c r="K257" s="11"/>
      <c r="L257" s="18">
        <v>42921</v>
      </c>
    </row>
    <row r="258" spans="1:12" ht="38.25" x14ac:dyDescent="0.2">
      <c r="A258" s="10" t="s">
        <v>524</v>
      </c>
      <c r="B258" s="11" t="s">
        <v>13</v>
      </c>
      <c r="C258" s="24" t="s">
        <v>525</v>
      </c>
      <c r="D258" s="13" t="str">
        <f t="shared" si="26"/>
        <v>Office of Government Ethics</v>
      </c>
      <c r="E258" s="14">
        <v>42900</v>
      </c>
      <c r="F258" s="22"/>
      <c r="G258" s="19"/>
      <c r="H258" s="22"/>
      <c r="I258" s="19"/>
      <c r="J258" s="17" t="s">
        <v>15</v>
      </c>
      <c r="K258" s="11"/>
      <c r="L258" s="18">
        <v>42921</v>
      </c>
    </row>
    <row r="259" spans="1:12" ht="76.5" x14ac:dyDescent="0.2">
      <c r="A259" s="10" t="s">
        <v>526</v>
      </c>
      <c r="B259" s="11" t="s">
        <v>13</v>
      </c>
      <c r="C259" s="24" t="s">
        <v>527</v>
      </c>
      <c r="D259" s="13" t="str">
        <f t="shared" si="26"/>
        <v>Office of Government Ethics</v>
      </c>
      <c r="E259" s="14">
        <v>42900</v>
      </c>
      <c r="F259" s="22"/>
      <c r="G259" s="19"/>
      <c r="H259" s="22"/>
      <c r="I259" s="19"/>
      <c r="J259" s="17" t="s">
        <v>15</v>
      </c>
      <c r="K259" s="11"/>
      <c r="L259" s="18">
        <v>42921</v>
      </c>
    </row>
    <row r="260" spans="1:12" ht="63.75" x14ac:dyDescent="0.2">
      <c r="A260" s="10" t="s">
        <v>528</v>
      </c>
      <c r="B260" s="11" t="s">
        <v>13</v>
      </c>
      <c r="C260" s="24" t="s">
        <v>529</v>
      </c>
      <c r="D260" s="13" t="str">
        <f t="shared" si="26"/>
        <v>Office of Government Ethics</v>
      </c>
      <c r="E260" s="14">
        <v>42900</v>
      </c>
      <c r="F260" s="22"/>
      <c r="G260" s="19"/>
      <c r="H260" s="22"/>
      <c r="I260" s="19"/>
      <c r="J260" s="11" t="s">
        <v>64</v>
      </c>
      <c r="K260" s="11"/>
      <c r="L260" s="18">
        <v>42921</v>
      </c>
    </row>
    <row r="261" spans="1:12" ht="63.75" x14ac:dyDescent="0.2">
      <c r="A261" s="10" t="s">
        <v>530</v>
      </c>
      <c r="B261" s="11" t="s">
        <v>13</v>
      </c>
      <c r="C261" s="24" t="s">
        <v>531</v>
      </c>
      <c r="D261" s="13" t="str">
        <f t="shared" si="26"/>
        <v>Office of Government Ethics</v>
      </c>
      <c r="E261" s="14">
        <v>42900</v>
      </c>
      <c r="F261" s="22"/>
      <c r="G261" s="19"/>
      <c r="H261" s="22"/>
      <c r="I261" s="19"/>
      <c r="J261" s="11" t="s">
        <v>64</v>
      </c>
      <c r="K261" s="11"/>
      <c r="L261" s="18">
        <v>42921</v>
      </c>
    </row>
    <row r="262" spans="1:12" ht="51" x14ac:dyDescent="0.2">
      <c r="A262" s="10" t="s">
        <v>532</v>
      </c>
      <c r="B262" s="11" t="s">
        <v>13</v>
      </c>
      <c r="C262" s="24" t="s">
        <v>533</v>
      </c>
      <c r="D262" s="13" t="str">
        <f t="shared" si="26"/>
        <v>Office of Government Ethics</v>
      </c>
      <c r="E262" s="14">
        <v>42900</v>
      </c>
      <c r="F262" s="22"/>
      <c r="G262" s="19"/>
      <c r="H262" s="22"/>
      <c r="I262" s="19"/>
      <c r="J262" s="17" t="s">
        <v>15</v>
      </c>
      <c r="K262" s="11"/>
      <c r="L262" s="18">
        <v>42921</v>
      </c>
    </row>
    <row r="263" spans="1:12" ht="51" x14ac:dyDescent="0.2">
      <c r="A263" s="10" t="s">
        <v>534</v>
      </c>
      <c r="B263" s="11" t="s">
        <v>13</v>
      </c>
      <c r="C263" s="24" t="s">
        <v>535</v>
      </c>
      <c r="D263" s="13" t="str">
        <f t="shared" si="26"/>
        <v>Office of Government Ethics</v>
      </c>
      <c r="E263" s="14">
        <v>42900</v>
      </c>
      <c r="F263" s="22"/>
      <c r="G263" s="19"/>
      <c r="H263" s="22"/>
      <c r="I263" s="19"/>
      <c r="J263" s="17" t="s">
        <v>15</v>
      </c>
      <c r="K263" s="11"/>
      <c r="L263" s="18">
        <v>42921</v>
      </c>
    </row>
    <row r="264" spans="1:12" ht="38.25" x14ac:dyDescent="0.2">
      <c r="A264" s="10" t="s">
        <v>536</v>
      </c>
      <c r="B264" s="11" t="s">
        <v>13</v>
      </c>
      <c r="C264" s="24" t="s">
        <v>537</v>
      </c>
      <c r="D264" s="13" t="str">
        <f t="shared" si="26"/>
        <v>Office of Government Ethics</v>
      </c>
      <c r="E264" s="14">
        <v>42900</v>
      </c>
      <c r="F264" s="22"/>
      <c r="G264" s="19"/>
      <c r="H264" s="22"/>
      <c r="I264" s="19"/>
      <c r="J264" s="17" t="s">
        <v>15</v>
      </c>
      <c r="K264" s="11"/>
      <c r="L264" s="18">
        <v>42921</v>
      </c>
    </row>
    <row r="265" spans="1:12" ht="76.5" x14ac:dyDescent="0.2">
      <c r="A265" s="10" t="s">
        <v>538</v>
      </c>
      <c r="B265" s="11" t="s">
        <v>13</v>
      </c>
      <c r="C265" s="24" t="s">
        <v>539</v>
      </c>
      <c r="D265" s="13" t="str">
        <f t="shared" si="26"/>
        <v>Office of Government Ethics</v>
      </c>
      <c r="E265" s="14">
        <v>42900</v>
      </c>
      <c r="F265" s="22"/>
      <c r="G265" s="19"/>
      <c r="H265" s="22"/>
      <c r="I265" s="19"/>
      <c r="J265" s="17" t="s">
        <v>15</v>
      </c>
      <c r="K265" s="11"/>
      <c r="L265" s="18">
        <v>42921</v>
      </c>
    </row>
    <row r="266" spans="1:12" ht="51" x14ac:dyDescent="0.2">
      <c r="A266" s="10" t="s">
        <v>540</v>
      </c>
      <c r="B266" s="11" t="s">
        <v>13</v>
      </c>
      <c r="C266" s="24" t="s">
        <v>541</v>
      </c>
      <c r="D266" s="13" t="str">
        <f t="shared" si="26"/>
        <v>Office of Government Ethics</v>
      </c>
      <c r="E266" s="14">
        <v>42900</v>
      </c>
      <c r="F266" s="22"/>
      <c r="G266" s="19"/>
      <c r="H266" s="22"/>
      <c r="I266" s="19"/>
      <c r="J266" s="17" t="s">
        <v>15</v>
      </c>
      <c r="K266" s="11"/>
      <c r="L266" s="18">
        <v>42921</v>
      </c>
    </row>
    <row r="267" spans="1:12" ht="51" x14ac:dyDescent="0.2">
      <c r="A267" s="10" t="s">
        <v>542</v>
      </c>
      <c r="B267" s="11" t="s">
        <v>13</v>
      </c>
      <c r="C267" s="24" t="s">
        <v>543</v>
      </c>
      <c r="D267" s="13" t="str">
        <f t="shared" si="26"/>
        <v>Office of Government Ethics</v>
      </c>
      <c r="E267" s="14">
        <v>42900</v>
      </c>
      <c r="F267" s="22"/>
      <c r="G267" s="19"/>
      <c r="H267" s="22"/>
      <c r="I267" s="19"/>
      <c r="J267" s="17" t="s">
        <v>15</v>
      </c>
      <c r="K267" s="11"/>
      <c r="L267" s="18">
        <v>42921</v>
      </c>
    </row>
    <row r="268" spans="1:12" ht="51" x14ac:dyDescent="0.2">
      <c r="A268" s="10" t="s">
        <v>544</v>
      </c>
      <c r="B268" s="11" t="s">
        <v>13</v>
      </c>
      <c r="C268" s="24" t="s">
        <v>545</v>
      </c>
      <c r="D268" s="13" t="str">
        <f t="shared" si="26"/>
        <v>Office of Government Ethics</v>
      </c>
      <c r="E268" s="14">
        <v>42900</v>
      </c>
      <c r="F268" s="22"/>
      <c r="G268" s="19"/>
      <c r="H268" s="22"/>
      <c r="I268" s="19"/>
      <c r="J268" s="17" t="s">
        <v>15</v>
      </c>
      <c r="K268" s="11"/>
      <c r="L268" s="18">
        <v>42921</v>
      </c>
    </row>
    <row r="269" spans="1:12" ht="51" x14ac:dyDescent="0.2">
      <c r="A269" s="10" t="s">
        <v>546</v>
      </c>
      <c r="B269" s="11" t="s">
        <v>13</v>
      </c>
      <c r="C269" s="24" t="s">
        <v>547</v>
      </c>
      <c r="D269" s="13" t="str">
        <f t="shared" si="26"/>
        <v>Office of Government Ethics</v>
      </c>
      <c r="E269" s="14">
        <v>42900</v>
      </c>
      <c r="F269" s="22"/>
      <c r="G269" s="19"/>
      <c r="H269" s="22"/>
      <c r="I269" s="19"/>
      <c r="J269" s="17" t="s">
        <v>15</v>
      </c>
      <c r="K269" s="11"/>
      <c r="L269" s="18">
        <v>42921</v>
      </c>
    </row>
    <row r="270" spans="1:12" ht="38.25" x14ac:dyDescent="0.2">
      <c r="A270" s="10" t="s">
        <v>548</v>
      </c>
      <c r="B270" s="11" t="s">
        <v>13</v>
      </c>
      <c r="C270" s="24" t="s">
        <v>549</v>
      </c>
      <c r="D270" s="13" t="str">
        <f t="shared" si="26"/>
        <v>Office of Government Ethics</v>
      </c>
      <c r="E270" s="14">
        <v>42900</v>
      </c>
      <c r="F270" s="22"/>
      <c r="G270" s="19"/>
      <c r="H270" s="22"/>
      <c r="I270" s="19"/>
      <c r="J270" s="17" t="s">
        <v>15</v>
      </c>
      <c r="K270" s="11"/>
      <c r="L270" s="18">
        <v>42921</v>
      </c>
    </row>
    <row r="271" spans="1:12" ht="76.5" x14ac:dyDescent="0.2">
      <c r="A271" s="10" t="s">
        <v>550</v>
      </c>
      <c r="B271" s="11" t="s">
        <v>13</v>
      </c>
      <c r="C271" s="24" t="s">
        <v>551</v>
      </c>
      <c r="D271" s="13" t="str">
        <f t="shared" si="26"/>
        <v>Office of Government Ethics</v>
      </c>
      <c r="E271" s="14">
        <v>42900</v>
      </c>
      <c r="F271" s="22"/>
      <c r="G271" s="19"/>
      <c r="H271" s="22"/>
      <c r="I271" s="19"/>
      <c r="J271" s="17" t="s">
        <v>15</v>
      </c>
      <c r="K271" s="11"/>
      <c r="L271" s="18">
        <v>42921</v>
      </c>
    </row>
    <row r="272" spans="1:12" ht="38.25" x14ac:dyDescent="0.2">
      <c r="A272" s="10" t="s">
        <v>552</v>
      </c>
      <c r="B272" s="11" t="s">
        <v>13</v>
      </c>
      <c r="C272" s="24" t="s">
        <v>553</v>
      </c>
      <c r="D272" s="13" t="str">
        <f t="shared" si="26"/>
        <v>Office of Government Ethics</v>
      </c>
      <c r="E272" s="14">
        <v>42900</v>
      </c>
      <c r="F272" s="22"/>
      <c r="G272" s="19"/>
      <c r="H272" s="22"/>
      <c r="I272" s="19"/>
      <c r="J272" s="17" t="s">
        <v>15</v>
      </c>
      <c r="K272" s="11"/>
      <c r="L272" s="18">
        <v>42921</v>
      </c>
    </row>
    <row r="273" spans="1:12" ht="51" x14ac:dyDescent="0.2">
      <c r="A273" s="10" t="s">
        <v>554</v>
      </c>
      <c r="B273" s="11" t="s">
        <v>13</v>
      </c>
      <c r="C273" s="24" t="s">
        <v>555</v>
      </c>
      <c r="D273" s="13" t="str">
        <f t="shared" si="26"/>
        <v>Office of Government Ethics</v>
      </c>
      <c r="E273" s="14">
        <v>42900</v>
      </c>
      <c r="F273" s="22"/>
      <c r="G273" s="19"/>
      <c r="H273" s="22"/>
      <c r="I273" s="19"/>
      <c r="J273" s="17" t="s">
        <v>15</v>
      </c>
      <c r="K273" s="11"/>
      <c r="L273" s="18">
        <v>42921</v>
      </c>
    </row>
    <row r="274" spans="1:12" ht="38.25" x14ac:dyDescent="0.2">
      <c r="A274" s="10" t="s">
        <v>556</v>
      </c>
      <c r="B274" s="11" t="s">
        <v>13</v>
      </c>
      <c r="C274" s="24" t="s">
        <v>557</v>
      </c>
      <c r="D274" s="13" t="str">
        <f t="shared" si="26"/>
        <v>Office of Government Ethics</v>
      </c>
      <c r="E274" s="14">
        <v>42900</v>
      </c>
      <c r="F274" s="22"/>
      <c r="G274" s="19"/>
      <c r="H274" s="22"/>
      <c r="I274" s="19"/>
      <c r="J274" s="17" t="s">
        <v>15</v>
      </c>
      <c r="K274" s="11"/>
      <c r="L274" s="18">
        <v>42921</v>
      </c>
    </row>
    <row r="275" spans="1:12" ht="51" x14ac:dyDescent="0.2">
      <c r="A275" s="10" t="s">
        <v>558</v>
      </c>
      <c r="B275" s="11" t="s">
        <v>13</v>
      </c>
      <c r="C275" s="24" t="s">
        <v>559</v>
      </c>
      <c r="D275" s="13" t="str">
        <f t="shared" si="26"/>
        <v>Office of Government Ethics</v>
      </c>
      <c r="E275" s="14">
        <v>42900</v>
      </c>
      <c r="F275" s="22"/>
      <c r="G275" s="19"/>
      <c r="H275" s="22"/>
      <c r="I275" s="19"/>
      <c r="J275" s="17" t="s">
        <v>15</v>
      </c>
      <c r="K275" s="11"/>
      <c r="L275" s="18">
        <v>42921</v>
      </c>
    </row>
    <row r="276" spans="1:12" ht="63.75" x14ac:dyDescent="0.2">
      <c r="A276" s="10" t="s">
        <v>560</v>
      </c>
      <c r="B276" s="11" t="s">
        <v>13</v>
      </c>
      <c r="C276" s="24" t="s">
        <v>561</v>
      </c>
      <c r="D276" s="13" t="str">
        <f t="shared" si="26"/>
        <v>Office of Government Ethics</v>
      </c>
      <c r="E276" s="14">
        <v>42900</v>
      </c>
      <c r="F276" s="22"/>
      <c r="G276" s="19"/>
      <c r="H276" s="22"/>
      <c r="I276" s="19"/>
      <c r="J276" s="17" t="s">
        <v>15</v>
      </c>
      <c r="K276" s="11"/>
      <c r="L276" s="18">
        <v>42921</v>
      </c>
    </row>
    <row r="277" spans="1:12" ht="89.25" x14ac:dyDescent="0.2">
      <c r="A277" s="10" t="s">
        <v>562</v>
      </c>
      <c r="B277" s="11" t="s">
        <v>13</v>
      </c>
      <c r="C277" s="24" t="s">
        <v>563</v>
      </c>
      <c r="D277" s="13" t="str">
        <f t="shared" si="26"/>
        <v>Office of Government Ethics</v>
      </c>
      <c r="E277" s="14">
        <v>42900</v>
      </c>
      <c r="F277" s="22"/>
      <c r="G277" s="19"/>
      <c r="H277" s="22"/>
      <c r="I277" s="19"/>
      <c r="J277" s="17" t="s">
        <v>15</v>
      </c>
      <c r="K277" s="11"/>
      <c r="L277" s="18">
        <v>42921</v>
      </c>
    </row>
    <row r="278" spans="1:12" ht="38.25" x14ac:dyDescent="0.2">
      <c r="A278" s="10" t="s">
        <v>564</v>
      </c>
      <c r="B278" s="11" t="s">
        <v>13</v>
      </c>
      <c r="C278" s="24" t="s">
        <v>565</v>
      </c>
      <c r="D278" s="13" t="str">
        <f t="shared" si="26"/>
        <v>Office of Government Ethics</v>
      </c>
      <c r="E278" s="14">
        <v>42900</v>
      </c>
      <c r="F278" s="22"/>
      <c r="G278" s="19"/>
      <c r="H278" s="22"/>
      <c r="I278" s="19"/>
      <c r="J278" s="17" t="s">
        <v>15</v>
      </c>
      <c r="K278" s="11"/>
      <c r="L278" s="18">
        <v>42921</v>
      </c>
    </row>
    <row r="279" spans="1:12" ht="51" x14ac:dyDescent="0.2">
      <c r="A279" s="10" t="s">
        <v>566</v>
      </c>
      <c r="B279" s="11" t="s">
        <v>13</v>
      </c>
      <c r="C279" s="24" t="s">
        <v>567</v>
      </c>
      <c r="D279" s="13" t="str">
        <f t="shared" si="26"/>
        <v>Office of Government Ethics</v>
      </c>
      <c r="E279" s="14">
        <v>42900</v>
      </c>
      <c r="F279" s="22"/>
      <c r="G279" s="19"/>
      <c r="H279" s="22"/>
      <c r="I279" s="19"/>
      <c r="J279" s="17" t="s">
        <v>15</v>
      </c>
      <c r="K279" s="11"/>
      <c r="L279" s="18">
        <v>42921</v>
      </c>
    </row>
    <row r="280" spans="1:12" ht="63.75" x14ac:dyDescent="0.2">
      <c r="A280" s="10" t="s">
        <v>568</v>
      </c>
      <c r="B280" s="11" t="s">
        <v>13</v>
      </c>
      <c r="C280" s="24" t="s">
        <v>569</v>
      </c>
      <c r="D280" s="13" t="str">
        <f>HYPERLINK("https://www.buzzfeed.com/paulmcleod/trump-foundation-received-150000-donation-in-exchange-for-20?utm_term=.hwJDzPkYww#.exE32wrn11","BuzzFeed")</f>
        <v>BuzzFeed</v>
      </c>
      <c r="E280" s="14">
        <v>42696</v>
      </c>
      <c r="F280" s="22"/>
      <c r="G280" s="19"/>
      <c r="H280" s="22"/>
      <c r="I280" s="19"/>
      <c r="J280" s="17" t="s">
        <v>15</v>
      </c>
      <c r="K280" s="11"/>
      <c r="L280" s="18">
        <v>42921</v>
      </c>
    </row>
    <row r="281" spans="1:12" ht="51" x14ac:dyDescent="0.2">
      <c r="A281" s="10" t="s">
        <v>570</v>
      </c>
      <c r="B281" s="11" t="s">
        <v>13</v>
      </c>
      <c r="C281" s="24" t="s">
        <v>571</v>
      </c>
      <c r="D281" s="13" t="str">
        <f t="shared" ref="D281:D282" si="29">HYPERLINK("https://oge.app.box.com/s/kz4qvbdsbcfrzq16msuo4zmth6rerh1c","Office of Government Ethics")</f>
        <v>Office of Government Ethics</v>
      </c>
      <c r="E281" s="14">
        <v>42900</v>
      </c>
      <c r="F281" s="22"/>
      <c r="G281" s="19"/>
      <c r="H281" s="22"/>
      <c r="I281" s="19"/>
      <c r="J281" s="11" t="s">
        <v>21</v>
      </c>
      <c r="K281" s="11"/>
      <c r="L281" s="18">
        <v>42921</v>
      </c>
    </row>
    <row r="282" spans="1:12" ht="76.5" x14ac:dyDescent="0.2">
      <c r="A282" s="10" t="s">
        <v>572</v>
      </c>
      <c r="B282" s="11" t="s">
        <v>13</v>
      </c>
      <c r="C282" s="24" t="s">
        <v>573</v>
      </c>
      <c r="D282" s="13" t="str">
        <f t="shared" si="29"/>
        <v>Office of Government Ethics</v>
      </c>
      <c r="E282" s="14">
        <v>42900</v>
      </c>
      <c r="F282" s="22"/>
      <c r="G282" s="19"/>
      <c r="H282" s="22"/>
      <c r="I282" s="19"/>
      <c r="J282" s="17" t="s">
        <v>15</v>
      </c>
      <c r="K282" s="11"/>
      <c r="L282" s="18">
        <v>42921</v>
      </c>
    </row>
    <row r="283" spans="1:12" ht="102" x14ac:dyDescent="0.2">
      <c r="A283" s="10" t="s">
        <v>574</v>
      </c>
      <c r="B283" s="11" t="s">
        <v>13</v>
      </c>
      <c r="C283" s="24" t="s">
        <v>575</v>
      </c>
      <c r="D283" s="13" t="str">
        <f>HYPERLINK("https://www.propublica.org/article/trump-pull-money-his-businesses-whenever-he-wants-without-telling-us","ProPublica")</f>
        <v>ProPublica</v>
      </c>
      <c r="E283" s="14">
        <v>42829</v>
      </c>
      <c r="F283" s="16" t="str">
        <f>HYPERLINK("https://oge.app.box.com/s/kz4qvbdsbcfrzq16msuo4zmth6rerh1c","Office of Government Ethics")</f>
        <v>Office of Government Ethics</v>
      </c>
      <c r="G283" s="14">
        <v>42900</v>
      </c>
      <c r="H283" s="22"/>
      <c r="I283" s="19"/>
      <c r="J283" s="17" t="s">
        <v>15</v>
      </c>
      <c r="K283" s="11"/>
      <c r="L283" s="18">
        <v>42921</v>
      </c>
    </row>
    <row r="284" spans="1:12" ht="38.25" x14ac:dyDescent="0.2">
      <c r="A284" s="10" t="s">
        <v>576</v>
      </c>
      <c r="B284" s="11" t="s">
        <v>13</v>
      </c>
      <c r="C284" s="24" t="s">
        <v>577</v>
      </c>
      <c r="D284" s="13" t="str">
        <f t="shared" ref="D284:D384" si="30">HYPERLINK("https://oge.app.box.com/s/kz4qvbdsbcfrzq16msuo4zmth6rerh1c","Office of Government Ethics")</f>
        <v>Office of Government Ethics</v>
      </c>
      <c r="E284" s="14">
        <v>42900</v>
      </c>
      <c r="F284" s="22"/>
      <c r="G284" s="19"/>
      <c r="H284" s="22"/>
      <c r="I284" s="19"/>
      <c r="J284" s="17" t="s">
        <v>15</v>
      </c>
      <c r="K284" s="11"/>
      <c r="L284" s="18">
        <v>42921</v>
      </c>
    </row>
    <row r="285" spans="1:12" ht="51" x14ac:dyDescent="0.2">
      <c r="A285" s="10" t="s">
        <v>578</v>
      </c>
      <c r="B285" s="11" t="s">
        <v>13</v>
      </c>
      <c r="C285" s="24" t="s">
        <v>579</v>
      </c>
      <c r="D285" s="13" t="str">
        <f t="shared" si="30"/>
        <v>Office of Government Ethics</v>
      </c>
      <c r="E285" s="14">
        <v>42900</v>
      </c>
      <c r="F285" s="22"/>
      <c r="G285" s="19"/>
      <c r="H285" s="22"/>
      <c r="I285" s="19"/>
      <c r="J285" s="17" t="s">
        <v>15</v>
      </c>
      <c r="K285" s="11" t="s">
        <v>580</v>
      </c>
      <c r="L285" s="18">
        <v>42921</v>
      </c>
    </row>
    <row r="286" spans="1:12" ht="51" x14ac:dyDescent="0.2">
      <c r="A286" s="10" t="s">
        <v>581</v>
      </c>
      <c r="B286" s="11" t="s">
        <v>13</v>
      </c>
      <c r="C286" s="24" t="s">
        <v>582</v>
      </c>
      <c r="D286" s="13" t="str">
        <f t="shared" si="30"/>
        <v>Office of Government Ethics</v>
      </c>
      <c r="E286" s="14">
        <v>42900</v>
      </c>
      <c r="F286" s="22"/>
      <c r="G286" s="19"/>
      <c r="H286" s="22"/>
      <c r="I286" s="19"/>
      <c r="J286" s="17" t="s">
        <v>15</v>
      </c>
      <c r="K286" s="11" t="s">
        <v>583</v>
      </c>
      <c r="L286" s="18">
        <v>42921</v>
      </c>
    </row>
    <row r="287" spans="1:12" ht="51" x14ac:dyDescent="0.2">
      <c r="A287" s="10" t="s">
        <v>584</v>
      </c>
      <c r="B287" s="11" t="s">
        <v>13</v>
      </c>
      <c r="C287" s="24" t="s">
        <v>585</v>
      </c>
      <c r="D287" s="13" t="str">
        <f t="shared" si="30"/>
        <v>Office of Government Ethics</v>
      </c>
      <c r="E287" s="14">
        <v>42900</v>
      </c>
      <c r="F287" s="22"/>
      <c r="G287" s="19"/>
      <c r="H287" s="22"/>
      <c r="I287" s="19"/>
      <c r="J287" s="17" t="s">
        <v>15</v>
      </c>
      <c r="K287" s="11" t="s">
        <v>583</v>
      </c>
      <c r="L287" s="18">
        <v>42921</v>
      </c>
    </row>
    <row r="288" spans="1:12" ht="51" x14ac:dyDescent="0.2">
      <c r="A288" s="10" t="s">
        <v>586</v>
      </c>
      <c r="B288" s="11" t="s">
        <v>13</v>
      </c>
      <c r="C288" s="24" t="s">
        <v>587</v>
      </c>
      <c r="D288" s="13" t="str">
        <f t="shared" si="30"/>
        <v>Office of Government Ethics</v>
      </c>
      <c r="E288" s="14">
        <v>42900</v>
      </c>
      <c r="F288" s="15" t="str">
        <f>HYPERLINK("https://www.forbes.com/sites/danalexander/2017/02/09/where-did-trumps-foundation-donate-its-money-irs-documents-reveal-surprising-answers/#4d1fcb907b52","Forbes")</f>
        <v>Forbes</v>
      </c>
      <c r="G288" s="14">
        <v>42775</v>
      </c>
      <c r="H288" s="22"/>
      <c r="I288" s="19"/>
      <c r="J288" s="11" t="s">
        <v>21</v>
      </c>
      <c r="K288" s="11" t="s">
        <v>588</v>
      </c>
      <c r="L288" s="18">
        <v>42921</v>
      </c>
    </row>
    <row r="289" spans="1:12" ht="38.25" x14ac:dyDescent="0.2">
      <c r="A289" s="10" t="s">
        <v>589</v>
      </c>
      <c r="B289" s="11" t="s">
        <v>13</v>
      </c>
      <c r="C289" s="24" t="s">
        <v>590</v>
      </c>
      <c r="D289" s="13" t="str">
        <f t="shared" si="30"/>
        <v>Office of Government Ethics</v>
      </c>
      <c r="E289" s="14">
        <v>42900</v>
      </c>
      <c r="F289" s="22"/>
      <c r="G289" s="19"/>
      <c r="H289" s="22"/>
      <c r="I289" s="19"/>
      <c r="J289" s="17" t="s">
        <v>15</v>
      </c>
      <c r="K289" s="11"/>
      <c r="L289" s="18">
        <v>42921</v>
      </c>
    </row>
    <row r="290" spans="1:12" ht="38.25" x14ac:dyDescent="0.2">
      <c r="A290" s="10" t="s">
        <v>591</v>
      </c>
      <c r="B290" s="11" t="s">
        <v>13</v>
      </c>
      <c r="C290" s="24" t="s">
        <v>592</v>
      </c>
      <c r="D290" s="13" t="str">
        <f t="shared" si="30"/>
        <v>Office of Government Ethics</v>
      </c>
      <c r="E290" s="14">
        <v>42900</v>
      </c>
      <c r="F290" s="16" t="str">
        <f>HYPERLINK("https://www.washingtonpost.com/politics/source-trump-nearing-settlement-in-trump-university-fraud-cases/2016/11/18/8dc047c0-ada0-11e6-a31b-4b6397e625d0_story.html","Washington Post")</f>
        <v>Washington Post</v>
      </c>
      <c r="G290" s="14">
        <v>42692</v>
      </c>
      <c r="H290" s="22"/>
      <c r="I290" s="19"/>
      <c r="J290" s="17" t="s">
        <v>15</v>
      </c>
      <c r="K290" s="11"/>
      <c r="L290" s="18">
        <v>42921</v>
      </c>
    </row>
    <row r="291" spans="1:12" ht="89.25" x14ac:dyDescent="0.2">
      <c r="A291" s="10" t="s">
        <v>593</v>
      </c>
      <c r="B291" s="11" t="s">
        <v>13</v>
      </c>
      <c r="C291" s="24" t="s">
        <v>594</v>
      </c>
      <c r="D291" s="13" t="str">
        <f t="shared" si="30"/>
        <v>Office of Government Ethics</v>
      </c>
      <c r="E291" s="14">
        <v>42900</v>
      </c>
      <c r="F291" s="22"/>
      <c r="G291" s="19"/>
      <c r="H291" s="22"/>
      <c r="I291" s="19"/>
      <c r="J291" s="17" t="s">
        <v>15</v>
      </c>
      <c r="K291" s="11"/>
      <c r="L291" s="18">
        <v>42921</v>
      </c>
    </row>
    <row r="292" spans="1:12" ht="38.25" x14ac:dyDescent="0.2">
      <c r="A292" s="10" t="s">
        <v>595</v>
      </c>
      <c r="B292" s="11" t="s">
        <v>13</v>
      </c>
      <c r="C292" s="24" t="s">
        <v>596</v>
      </c>
      <c r="D292" s="13" t="str">
        <f t="shared" si="30"/>
        <v>Office of Government Ethics</v>
      </c>
      <c r="E292" s="14">
        <v>42900</v>
      </c>
      <c r="F292" s="22"/>
      <c r="G292" s="19"/>
      <c r="H292" s="22"/>
      <c r="I292" s="19"/>
      <c r="J292" s="17" t="s">
        <v>15</v>
      </c>
      <c r="K292" s="11"/>
      <c r="L292" s="18">
        <v>42921</v>
      </c>
    </row>
    <row r="293" spans="1:12" ht="51" x14ac:dyDescent="0.2">
      <c r="A293" s="10" t="s">
        <v>597</v>
      </c>
      <c r="B293" s="11" t="s">
        <v>13</v>
      </c>
      <c r="C293" s="24" t="s">
        <v>598</v>
      </c>
      <c r="D293" s="13" t="str">
        <f t="shared" si="30"/>
        <v>Office of Government Ethics</v>
      </c>
      <c r="E293" s="14">
        <v>42900</v>
      </c>
      <c r="F293" s="22"/>
      <c r="G293" s="19"/>
      <c r="H293" s="22"/>
      <c r="I293" s="19"/>
      <c r="J293" s="17" t="s">
        <v>15</v>
      </c>
      <c r="K293" s="11"/>
      <c r="L293" s="18">
        <v>42921</v>
      </c>
    </row>
    <row r="294" spans="1:12" ht="51" x14ac:dyDescent="0.2">
      <c r="A294" s="10" t="s">
        <v>599</v>
      </c>
      <c r="B294" s="11" t="s">
        <v>13</v>
      </c>
      <c r="C294" s="24" t="s">
        <v>600</v>
      </c>
      <c r="D294" s="13" t="str">
        <f t="shared" si="30"/>
        <v>Office of Government Ethics</v>
      </c>
      <c r="E294" s="14">
        <v>42900</v>
      </c>
      <c r="F294" s="22"/>
      <c r="G294" s="19"/>
      <c r="H294" s="22"/>
      <c r="I294" s="19"/>
      <c r="J294" s="17" t="s">
        <v>15</v>
      </c>
      <c r="K294" s="11"/>
      <c r="L294" s="18">
        <v>42921</v>
      </c>
    </row>
    <row r="295" spans="1:12" ht="63.75" x14ac:dyDescent="0.2">
      <c r="A295" s="10" t="s">
        <v>601</v>
      </c>
      <c r="B295" s="11" t="s">
        <v>13</v>
      </c>
      <c r="C295" s="24" t="s">
        <v>602</v>
      </c>
      <c r="D295" s="13" t="str">
        <f t="shared" si="30"/>
        <v>Office of Government Ethics</v>
      </c>
      <c r="E295" s="14">
        <v>42900</v>
      </c>
      <c r="F295" s="15" t="str">
        <f>HYPERLINK("https://assets.documentcloud.org/documents/2838696/Trump-2016-Financial-Disclosure.pdf","Office of Government Ethics")</f>
        <v>Office of Government Ethics</v>
      </c>
      <c r="G295" s="14">
        <v>42508</v>
      </c>
      <c r="H295" s="15" t="str">
        <f>HYPERLINK("https://www.washingtonpost.com/wp-stat/graphics/politics/trump-archive/docs/trump-fec-financial-disclosure-2015.pdf","Office of Government Ethics")</f>
        <v>Office of Government Ethics</v>
      </c>
      <c r="I295" s="14">
        <v>42200</v>
      </c>
      <c r="J295" s="17" t="s">
        <v>15</v>
      </c>
      <c r="K295" s="11"/>
      <c r="L295" s="18">
        <v>42921</v>
      </c>
    </row>
    <row r="296" spans="1:12" ht="76.5" x14ac:dyDescent="0.2">
      <c r="A296" s="10" t="s">
        <v>603</v>
      </c>
      <c r="B296" s="11" t="s">
        <v>13</v>
      </c>
      <c r="C296" s="24" t="s">
        <v>604</v>
      </c>
      <c r="D296" s="13" t="str">
        <f t="shared" si="30"/>
        <v>Office of Government Ethics</v>
      </c>
      <c r="E296" s="14">
        <v>42900</v>
      </c>
      <c r="F296" s="22"/>
      <c r="G296" s="19"/>
      <c r="H296" s="22"/>
      <c r="I296" s="19"/>
      <c r="J296" s="17" t="s">
        <v>15</v>
      </c>
      <c r="K296" s="11"/>
      <c r="L296" s="18">
        <v>42921</v>
      </c>
    </row>
    <row r="297" spans="1:12" ht="51" x14ac:dyDescent="0.2">
      <c r="A297" s="10" t="s">
        <v>605</v>
      </c>
      <c r="B297" s="11" t="s">
        <v>13</v>
      </c>
      <c r="C297" s="24" t="s">
        <v>606</v>
      </c>
      <c r="D297" s="13" t="str">
        <f t="shared" si="30"/>
        <v>Office of Government Ethics</v>
      </c>
      <c r="E297" s="14">
        <v>42900</v>
      </c>
      <c r="F297" s="22"/>
      <c r="G297" s="19"/>
      <c r="H297" s="22"/>
      <c r="I297" s="19"/>
      <c r="J297" s="17" t="s">
        <v>15</v>
      </c>
      <c r="K297" s="11"/>
      <c r="L297" s="18">
        <v>42921</v>
      </c>
    </row>
    <row r="298" spans="1:12" ht="51" x14ac:dyDescent="0.2">
      <c r="A298" s="10" t="s">
        <v>607</v>
      </c>
      <c r="B298" s="11" t="s">
        <v>13</v>
      </c>
      <c r="C298" s="24" t="s">
        <v>608</v>
      </c>
      <c r="D298" s="13" t="str">
        <f t="shared" si="30"/>
        <v>Office of Government Ethics</v>
      </c>
      <c r="E298" s="14">
        <v>42900</v>
      </c>
      <c r="F298" s="22"/>
      <c r="G298" s="19"/>
      <c r="H298" s="22"/>
      <c r="I298" s="19"/>
      <c r="J298" s="17" t="s">
        <v>15</v>
      </c>
      <c r="K298" s="11"/>
      <c r="L298" s="18">
        <v>42921</v>
      </c>
    </row>
    <row r="299" spans="1:12" ht="51" x14ac:dyDescent="0.2">
      <c r="A299" s="10" t="s">
        <v>609</v>
      </c>
      <c r="B299" s="11" t="s">
        <v>13</v>
      </c>
      <c r="C299" s="24" t="s">
        <v>610</v>
      </c>
      <c r="D299" s="13" t="str">
        <f t="shared" si="30"/>
        <v>Office of Government Ethics</v>
      </c>
      <c r="E299" s="14">
        <v>42900</v>
      </c>
      <c r="F299" s="22"/>
      <c r="G299" s="19"/>
      <c r="H299" s="22"/>
      <c r="I299" s="19"/>
      <c r="J299" s="11" t="s">
        <v>21</v>
      </c>
      <c r="K299" s="11"/>
      <c r="L299" s="18">
        <v>42921</v>
      </c>
    </row>
    <row r="300" spans="1:12" ht="51" x14ac:dyDescent="0.2">
      <c r="A300" s="10" t="s">
        <v>611</v>
      </c>
      <c r="B300" s="11" t="s">
        <v>13</v>
      </c>
      <c r="C300" s="24" t="s">
        <v>612</v>
      </c>
      <c r="D300" s="13" t="str">
        <f t="shared" si="30"/>
        <v>Office of Government Ethics</v>
      </c>
      <c r="E300" s="14">
        <v>42900</v>
      </c>
      <c r="F300" s="22"/>
      <c r="G300" s="19"/>
      <c r="H300" s="22"/>
      <c r="I300" s="19"/>
      <c r="J300" s="17" t="s">
        <v>15</v>
      </c>
      <c r="K300" s="11"/>
      <c r="L300" s="18">
        <v>42921</v>
      </c>
    </row>
    <row r="301" spans="1:12" ht="38.25" x14ac:dyDescent="0.2">
      <c r="A301" s="10" t="s">
        <v>613</v>
      </c>
      <c r="B301" s="11" t="s">
        <v>13</v>
      </c>
      <c r="C301" s="24" t="s">
        <v>614</v>
      </c>
      <c r="D301" s="13" t="str">
        <f t="shared" si="30"/>
        <v>Office of Government Ethics</v>
      </c>
      <c r="E301" s="14">
        <v>42900</v>
      </c>
      <c r="F301" s="22"/>
      <c r="G301" s="19"/>
      <c r="H301" s="22"/>
      <c r="I301" s="19"/>
      <c r="J301" s="17" t="s">
        <v>15</v>
      </c>
      <c r="K301" s="11"/>
      <c r="L301" s="18">
        <v>42921</v>
      </c>
    </row>
    <row r="302" spans="1:12" ht="38.25" x14ac:dyDescent="0.2">
      <c r="A302" s="10" t="s">
        <v>615</v>
      </c>
      <c r="B302" s="11" t="s">
        <v>13</v>
      </c>
      <c r="C302" s="24" t="s">
        <v>616</v>
      </c>
      <c r="D302" s="13" t="str">
        <f t="shared" si="30"/>
        <v>Office of Government Ethics</v>
      </c>
      <c r="E302" s="14">
        <v>42900</v>
      </c>
      <c r="F302" s="22"/>
      <c r="G302" s="19"/>
      <c r="H302" s="22"/>
      <c r="I302" s="19"/>
      <c r="J302" s="17" t="s">
        <v>15</v>
      </c>
      <c r="K302" s="11"/>
      <c r="L302" s="18">
        <v>42921</v>
      </c>
    </row>
    <row r="303" spans="1:12" ht="63.75" x14ac:dyDescent="0.2">
      <c r="A303" s="10" t="s">
        <v>617</v>
      </c>
      <c r="B303" s="11" t="s">
        <v>13</v>
      </c>
      <c r="C303" s="24" t="s">
        <v>618</v>
      </c>
      <c r="D303" s="13" t="str">
        <f t="shared" si="30"/>
        <v>Office of Government Ethics</v>
      </c>
      <c r="E303" s="14">
        <v>42900</v>
      </c>
      <c r="F303" s="22"/>
      <c r="G303" s="19"/>
      <c r="H303" s="22"/>
      <c r="I303" s="19"/>
      <c r="J303" s="17" t="s">
        <v>15</v>
      </c>
      <c r="K303" s="11"/>
      <c r="L303" s="18">
        <v>42921</v>
      </c>
    </row>
    <row r="304" spans="1:12" ht="63.75" x14ac:dyDescent="0.2">
      <c r="A304" s="10" t="s">
        <v>619</v>
      </c>
      <c r="B304" s="11" t="s">
        <v>13</v>
      </c>
      <c r="C304" s="24" t="s">
        <v>620</v>
      </c>
      <c r="D304" s="13" t="str">
        <f t="shared" si="30"/>
        <v>Office of Government Ethics</v>
      </c>
      <c r="E304" s="14">
        <v>42900</v>
      </c>
      <c r="F304" s="22"/>
      <c r="G304" s="19"/>
      <c r="H304" s="22"/>
      <c r="I304" s="19"/>
      <c r="J304" s="17" t="s">
        <v>15</v>
      </c>
      <c r="K304" s="11"/>
      <c r="L304" s="18">
        <v>42921</v>
      </c>
    </row>
    <row r="305" spans="1:12" ht="63.75" x14ac:dyDescent="0.2">
      <c r="A305" s="10" t="s">
        <v>621</v>
      </c>
      <c r="B305" s="11" t="s">
        <v>13</v>
      </c>
      <c r="C305" s="24" t="s">
        <v>622</v>
      </c>
      <c r="D305" s="13" t="str">
        <f t="shared" si="30"/>
        <v>Office of Government Ethics</v>
      </c>
      <c r="E305" s="14">
        <v>42900</v>
      </c>
      <c r="F305" s="22"/>
      <c r="G305" s="19"/>
      <c r="H305" s="22"/>
      <c r="I305" s="19"/>
      <c r="J305" s="17" t="s">
        <v>15</v>
      </c>
      <c r="K305" s="11"/>
      <c r="L305" s="18">
        <v>42921</v>
      </c>
    </row>
    <row r="306" spans="1:12" ht="63.75" x14ac:dyDescent="0.2">
      <c r="A306" s="10" t="s">
        <v>623</v>
      </c>
      <c r="B306" s="11" t="s">
        <v>13</v>
      </c>
      <c r="C306" s="24" t="s">
        <v>624</v>
      </c>
      <c r="D306" s="13" t="str">
        <f t="shared" si="30"/>
        <v>Office of Government Ethics</v>
      </c>
      <c r="E306" s="14">
        <v>42900</v>
      </c>
      <c r="F306" s="22"/>
      <c r="G306" s="19"/>
      <c r="H306" s="22"/>
      <c r="I306" s="19"/>
      <c r="J306" s="17" t="s">
        <v>15</v>
      </c>
      <c r="K306" s="11"/>
      <c r="L306" s="18">
        <v>42921</v>
      </c>
    </row>
    <row r="307" spans="1:12" ht="38.25" x14ac:dyDescent="0.2">
      <c r="A307" s="10" t="s">
        <v>625</v>
      </c>
      <c r="B307" s="11" t="s">
        <v>13</v>
      </c>
      <c r="C307" s="24" t="s">
        <v>626</v>
      </c>
      <c r="D307" s="13" t="str">
        <f t="shared" si="30"/>
        <v>Office of Government Ethics</v>
      </c>
      <c r="E307" s="14">
        <v>42900</v>
      </c>
      <c r="F307" s="22"/>
      <c r="G307" s="19"/>
      <c r="H307" s="22"/>
      <c r="I307" s="19"/>
      <c r="J307" s="17" t="s">
        <v>15</v>
      </c>
      <c r="K307" s="11"/>
      <c r="L307" s="18">
        <v>42921</v>
      </c>
    </row>
    <row r="308" spans="1:12" ht="38.25" x14ac:dyDescent="0.2">
      <c r="A308" s="10" t="s">
        <v>627</v>
      </c>
      <c r="B308" s="11" t="s">
        <v>13</v>
      </c>
      <c r="C308" s="24" t="s">
        <v>628</v>
      </c>
      <c r="D308" s="13" t="str">
        <f t="shared" si="30"/>
        <v>Office of Government Ethics</v>
      </c>
      <c r="E308" s="14">
        <v>42900</v>
      </c>
      <c r="F308" s="22"/>
      <c r="G308" s="19"/>
      <c r="H308" s="22"/>
      <c r="I308" s="19"/>
      <c r="J308" s="17" t="s">
        <v>15</v>
      </c>
      <c r="K308" s="11"/>
      <c r="L308" s="18">
        <v>42921</v>
      </c>
    </row>
    <row r="309" spans="1:12" ht="63.75" x14ac:dyDescent="0.2">
      <c r="A309" s="10" t="s">
        <v>629</v>
      </c>
      <c r="B309" s="11" t="s">
        <v>13</v>
      </c>
      <c r="C309" s="24" t="s">
        <v>630</v>
      </c>
      <c r="D309" s="13" t="str">
        <f t="shared" si="30"/>
        <v>Office of Government Ethics</v>
      </c>
      <c r="E309" s="14">
        <v>42900</v>
      </c>
      <c r="F309" s="22"/>
      <c r="G309" s="19"/>
      <c r="H309" s="22"/>
      <c r="I309" s="19"/>
      <c r="J309" s="17" t="s">
        <v>15</v>
      </c>
      <c r="K309" s="11"/>
      <c r="L309" s="18">
        <v>42921</v>
      </c>
    </row>
    <row r="310" spans="1:12" ht="63.75" x14ac:dyDescent="0.2">
      <c r="A310" s="10" t="s">
        <v>631</v>
      </c>
      <c r="B310" s="11" t="s">
        <v>13</v>
      </c>
      <c r="C310" s="24" t="s">
        <v>632</v>
      </c>
      <c r="D310" s="13" t="str">
        <f t="shared" si="30"/>
        <v>Office of Government Ethics</v>
      </c>
      <c r="E310" s="14">
        <v>42900</v>
      </c>
      <c r="F310" s="22"/>
      <c r="G310" s="19"/>
      <c r="H310" s="22"/>
      <c r="I310" s="19"/>
      <c r="J310" s="17" t="s">
        <v>15</v>
      </c>
      <c r="K310" s="11"/>
      <c r="L310" s="18">
        <v>42921</v>
      </c>
    </row>
    <row r="311" spans="1:12" ht="63.75" x14ac:dyDescent="0.2">
      <c r="A311" s="10" t="s">
        <v>633</v>
      </c>
      <c r="B311" s="11" t="s">
        <v>13</v>
      </c>
      <c r="C311" s="24" t="s">
        <v>634</v>
      </c>
      <c r="D311" s="13" t="str">
        <f t="shared" si="30"/>
        <v>Office of Government Ethics</v>
      </c>
      <c r="E311" s="14">
        <v>42900</v>
      </c>
      <c r="F311" s="22"/>
      <c r="G311" s="19"/>
      <c r="H311" s="22"/>
      <c r="I311" s="19"/>
      <c r="J311" s="17" t="s">
        <v>15</v>
      </c>
      <c r="K311" s="11"/>
      <c r="L311" s="18">
        <v>42921</v>
      </c>
    </row>
    <row r="312" spans="1:12" ht="102" x14ac:dyDescent="0.2">
      <c r="A312" s="10" t="s">
        <v>635</v>
      </c>
      <c r="B312" s="11" t="s">
        <v>13</v>
      </c>
      <c r="C312" s="24" t="s">
        <v>636</v>
      </c>
      <c r="D312" s="13" t="str">
        <f t="shared" si="30"/>
        <v>Office of Government Ethics</v>
      </c>
      <c r="E312" s="14">
        <v>42900</v>
      </c>
      <c r="F312" s="22"/>
      <c r="G312" s="19"/>
      <c r="H312" s="22"/>
      <c r="I312" s="19"/>
      <c r="J312" s="11" t="s">
        <v>21</v>
      </c>
      <c r="K312" s="11"/>
      <c r="L312" s="18">
        <v>42921</v>
      </c>
    </row>
    <row r="313" spans="1:12" ht="76.5" x14ac:dyDescent="0.2">
      <c r="A313" s="10" t="s">
        <v>637</v>
      </c>
      <c r="B313" s="11" t="s">
        <v>13</v>
      </c>
      <c r="C313" s="24" t="s">
        <v>638</v>
      </c>
      <c r="D313" s="13" t="str">
        <f t="shared" si="30"/>
        <v>Office of Government Ethics</v>
      </c>
      <c r="E313" s="14">
        <v>42900</v>
      </c>
      <c r="F313" s="22"/>
      <c r="G313" s="19"/>
      <c r="H313" s="22"/>
      <c r="I313" s="19"/>
      <c r="J313" s="17" t="s">
        <v>15</v>
      </c>
      <c r="K313" s="11"/>
      <c r="L313" s="18">
        <v>42921</v>
      </c>
    </row>
    <row r="314" spans="1:12" ht="51" x14ac:dyDescent="0.2">
      <c r="A314" s="10" t="s">
        <v>639</v>
      </c>
      <c r="B314" s="11" t="s">
        <v>13</v>
      </c>
      <c r="C314" s="24" t="s">
        <v>640</v>
      </c>
      <c r="D314" s="13" t="str">
        <f t="shared" si="30"/>
        <v>Office of Government Ethics</v>
      </c>
      <c r="E314" s="14">
        <v>42900</v>
      </c>
      <c r="F314" s="22"/>
      <c r="G314" s="19"/>
      <c r="H314" s="22"/>
      <c r="I314" s="19"/>
      <c r="J314" s="11" t="s">
        <v>21</v>
      </c>
      <c r="K314" s="11"/>
      <c r="L314" s="18">
        <v>42921</v>
      </c>
    </row>
    <row r="315" spans="1:12" ht="89.25" x14ac:dyDescent="0.2">
      <c r="A315" s="10" t="s">
        <v>641</v>
      </c>
      <c r="B315" s="11" t="s">
        <v>13</v>
      </c>
      <c r="C315" s="24" t="s">
        <v>642</v>
      </c>
      <c r="D315" s="13" t="str">
        <f t="shared" si="30"/>
        <v>Office of Government Ethics</v>
      </c>
      <c r="E315" s="14">
        <v>42900</v>
      </c>
      <c r="F315" s="22"/>
      <c r="G315" s="19"/>
      <c r="H315" s="22"/>
      <c r="I315" s="19"/>
      <c r="J315" s="17" t="s">
        <v>15</v>
      </c>
      <c r="K315" s="11"/>
      <c r="L315" s="18">
        <v>42921</v>
      </c>
    </row>
    <row r="316" spans="1:12" ht="38.25" x14ac:dyDescent="0.2">
      <c r="A316" s="10" t="s">
        <v>643</v>
      </c>
      <c r="B316" s="11" t="s">
        <v>13</v>
      </c>
      <c r="C316" s="24" t="s">
        <v>644</v>
      </c>
      <c r="D316" s="13" t="str">
        <f t="shared" si="30"/>
        <v>Office of Government Ethics</v>
      </c>
      <c r="E316" s="14">
        <v>42900</v>
      </c>
      <c r="F316" s="22"/>
      <c r="G316" s="19"/>
      <c r="H316" s="22"/>
      <c r="I316" s="19"/>
      <c r="J316" s="17" t="s">
        <v>15</v>
      </c>
      <c r="K316" s="11"/>
      <c r="L316" s="18">
        <v>42921</v>
      </c>
    </row>
    <row r="317" spans="1:12" ht="63.75" x14ac:dyDescent="0.2">
      <c r="A317" s="10" t="s">
        <v>645</v>
      </c>
      <c r="B317" s="11" t="s">
        <v>13</v>
      </c>
      <c r="C317" s="24" t="s">
        <v>646</v>
      </c>
      <c r="D317" s="13" t="str">
        <f t="shared" si="30"/>
        <v>Office of Government Ethics</v>
      </c>
      <c r="E317" s="14">
        <v>42900</v>
      </c>
      <c r="F317" s="22"/>
      <c r="G317" s="19"/>
      <c r="H317" s="22"/>
      <c r="I317" s="19"/>
      <c r="J317" s="17" t="s">
        <v>15</v>
      </c>
      <c r="K317" s="11"/>
      <c r="L317" s="18">
        <v>42921</v>
      </c>
    </row>
    <row r="318" spans="1:12" ht="51" x14ac:dyDescent="0.2">
      <c r="A318" s="10" t="s">
        <v>647</v>
      </c>
      <c r="B318" s="11" t="s">
        <v>13</v>
      </c>
      <c r="C318" s="24" t="s">
        <v>648</v>
      </c>
      <c r="D318" s="13" t="str">
        <f t="shared" si="30"/>
        <v>Office of Government Ethics</v>
      </c>
      <c r="E318" s="14">
        <v>42900</v>
      </c>
      <c r="F318" s="22"/>
      <c r="G318" s="19"/>
      <c r="H318" s="22"/>
      <c r="I318" s="19"/>
      <c r="J318" s="17" t="s">
        <v>15</v>
      </c>
      <c r="K318" s="11"/>
      <c r="L318" s="18">
        <v>42921</v>
      </c>
    </row>
    <row r="319" spans="1:12" ht="76.5" x14ac:dyDescent="0.2">
      <c r="A319" s="10" t="s">
        <v>649</v>
      </c>
      <c r="B319" s="11" t="s">
        <v>13</v>
      </c>
      <c r="C319" s="24" t="s">
        <v>650</v>
      </c>
      <c r="D319" s="13" t="str">
        <f t="shared" si="30"/>
        <v>Office of Government Ethics</v>
      </c>
      <c r="E319" s="14">
        <v>42900</v>
      </c>
      <c r="F319" s="22"/>
      <c r="G319" s="19"/>
      <c r="H319" s="22"/>
      <c r="I319" s="19"/>
      <c r="J319" s="17" t="s">
        <v>15</v>
      </c>
      <c r="K319" s="11"/>
      <c r="L319" s="18">
        <v>42921</v>
      </c>
    </row>
    <row r="320" spans="1:12" ht="51" x14ac:dyDescent="0.2">
      <c r="A320" s="10" t="s">
        <v>651</v>
      </c>
      <c r="B320" s="11" t="s">
        <v>13</v>
      </c>
      <c r="C320" s="24" t="s">
        <v>652</v>
      </c>
      <c r="D320" s="13" t="str">
        <f t="shared" si="30"/>
        <v>Office of Government Ethics</v>
      </c>
      <c r="E320" s="14">
        <v>42900</v>
      </c>
      <c r="F320" s="22"/>
      <c r="G320" s="19"/>
      <c r="H320" s="22"/>
      <c r="I320" s="19"/>
      <c r="J320" s="17" t="s">
        <v>15</v>
      </c>
      <c r="K320" s="11"/>
      <c r="L320" s="18">
        <v>42921</v>
      </c>
    </row>
    <row r="321" spans="1:12" ht="38.25" x14ac:dyDescent="0.2">
      <c r="A321" s="10" t="s">
        <v>653</v>
      </c>
      <c r="B321" s="11" t="s">
        <v>13</v>
      </c>
      <c r="C321" s="24" t="s">
        <v>654</v>
      </c>
      <c r="D321" s="13" t="str">
        <f t="shared" si="30"/>
        <v>Office of Government Ethics</v>
      </c>
      <c r="E321" s="14">
        <v>42900</v>
      </c>
      <c r="F321" s="22"/>
      <c r="G321" s="19"/>
      <c r="H321" s="22"/>
      <c r="I321" s="19"/>
      <c r="J321" s="11" t="s">
        <v>64</v>
      </c>
      <c r="K321" s="11"/>
      <c r="L321" s="18">
        <v>42921</v>
      </c>
    </row>
    <row r="322" spans="1:12" ht="51" x14ac:dyDescent="0.2">
      <c r="A322" s="10" t="s">
        <v>655</v>
      </c>
      <c r="B322" s="11" t="s">
        <v>13</v>
      </c>
      <c r="C322" s="24" t="s">
        <v>656</v>
      </c>
      <c r="D322" s="13" t="str">
        <f t="shared" si="30"/>
        <v>Office of Government Ethics</v>
      </c>
      <c r="E322" s="14">
        <v>42900</v>
      </c>
      <c r="F322" s="22"/>
      <c r="G322" s="19"/>
      <c r="H322" s="22"/>
      <c r="I322" s="19"/>
      <c r="J322" s="11" t="s">
        <v>64</v>
      </c>
      <c r="K322" s="11"/>
      <c r="L322" s="18">
        <v>42921</v>
      </c>
    </row>
    <row r="323" spans="1:12" ht="89.25" x14ac:dyDescent="0.2">
      <c r="A323" s="10" t="s">
        <v>657</v>
      </c>
      <c r="B323" s="11" t="s">
        <v>13</v>
      </c>
      <c r="C323" s="24" t="s">
        <v>658</v>
      </c>
      <c r="D323" s="13" t="str">
        <f t="shared" si="30"/>
        <v>Office of Government Ethics</v>
      </c>
      <c r="E323" s="14">
        <v>42900</v>
      </c>
      <c r="F323" s="22"/>
      <c r="G323" s="19"/>
      <c r="H323" s="22"/>
      <c r="I323" s="19"/>
      <c r="J323" s="17" t="s">
        <v>15</v>
      </c>
      <c r="K323" s="11"/>
      <c r="L323" s="18">
        <v>42921</v>
      </c>
    </row>
    <row r="324" spans="1:12" ht="38.25" x14ac:dyDescent="0.2">
      <c r="A324" s="10" t="s">
        <v>659</v>
      </c>
      <c r="B324" s="11" t="s">
        <v>13</v>
      </c>
      <c r="C324" s="24" t="s">
        <v>660</v>
      </c>
      <c r="D324" s="13" t="str">
        <f t="shared" si="30"/>
        <v>Office of Government Ethics</v>
      </c>
      <c r="E324" s="14">
        <v>42900</v>
      </c>
      <c r="F324" s="22"/>
      <c r="G324" s="19"/>
      <c r="H324" s="22"/>
      <c r="I324" s="19"/>
      <c r="J324" s="17" t="s">
        <v>15</v>
      </c>
      <c r="K324" s="11"/>
      <c r="L324" s="18">
        <v>42921</v>
      </c>
    </row>
    <row r="325" spans="1:12" ht="63.75" x14ac:dyDescent="0.2">
      <c r="A325" s="10" t="s">
        <v>661</v>
      </c>
      <c r="B325" s="11" t="s">
        <v>13</v>
      </c>
      <c r="C325" s="24" t="s">
        <v>662</v>
      </c>
      <c r="D325" s="13" t="str">
        <f t="shared" si="30"/>
        <v>Office of Government Ethics</v>
      </c>
      <c r="E325" s="14">
        <v>42900</v>
      </c>
      <c r="F325" s="15" t="str">
        <f>HYPERLINK("https://assets.documentcloud.org/documents/2838696/Trump-2016-Financial-Disclosure.pdf","Office of Government Ethics")</f>
        <v>Office of Government Ethics</v>
      </c>
      <c r="G325" s="14">
        <v>42508</v>
      </c>
      <c r="H325" s="22"/>
      <c r="I325" s="19"/>
      <c r="J325" s="11" t="s">
        <v>21</v>
      </c>
      <c r="K325" s="11"/>
      <c r="L325" s="18">
        <v>42921</v>
      </c>
    </row>
    <row r="326" spans="1:12" ht="63.75" x14ac:dyDescent="0.2">
      <c r="A326" s="10" t="s">
        <v>663</v>
      </c>
      <c r="B326" s="11" t="s">
        <v>13</v>
      </c>
      <c r="C326" s="24" t="s">
        <v>664</v>
      </c>
      <c r="D326" s="13" t="str">
        <f t="shared" si="30"/>
        <v>Office of Government Ethics</v>
      </c>
      <c r="E326" s="14">
        <v>42900</v>
      </c>
      <c r="F326" s="22"/>
      <c r="G326" s="19"/>
      <c r="H326" s="22"/>
      <c r="I326" s="19"/>
      <c r="J326" s="17" t="s">
        <v>15</v>
      </c>
      <c r="K326" s="11"/>
      <c r="L326" s="18">
        <v>42921</v>
      </c>
    </row>
    <row r="327" spans="1:12" ht="63.75" x14ac:dyDescent="0.2">
      <c r="A327" s="10" t="s">
        <v>665</v>
      </c>
      <c r="B327" s="11" t="s">
        <v>13</v>
      </c>
      <c r="C327" s="24" t="s">
        <v>666</v>
      </c>
      <c r="D327" s="13" t="str">
        <f t="shared" si="30"/>
        <v>Office of Government Ethics</v>
      </c>
      <c r="E327" s="14">
        <v>42900</v>
      </c>
      <c r="F327" s="22"/>
      <c r="G327" s="19"/>
      <c r="H327" s="22"/>
      <c r="I327" s="19"/>
      <c r="J327" s="17" t="s">
        <v>15</v>
      </c>
      <c r="K327" s="11"/>
      <c r="L327" s="18">
        <v>42921</v>
      </c>
    </row>
    <row r="328" spans="1:12" ht="38.25" x14ac:dyDescent="0.2">
      <c r="A328" s="10" t="s">
        <v>667</v>
      </c>
      <c r="B328" s="11" t="s">
        <v>13</v>
      </c>
      <c r="C328" s="24" t="s">
        <v>668</v>
      </c>
      <c r="D328" s="13" t="str">
        <f t="shared" si="30"/>
        <v>Office of Government Ethics</v>
      </c>
      <c r="E328" s="14">
        <v>42900</v>
      </c>
      <c r="F328" s="22"/>
      <c r="G328" s="19"/>
      <c r="H328" s="22"/>
      <c r="I328" s="19"/>
      <c r="J328" s="17" t="s">
        <v>15</v>
      </c>
      <c r="K328" s="11"/>
      <c r="L328" s="18">
        <v>42921</v>
      </c>
    </row>
    <row r="329" spans="1:12" ht="51" x14ac:dyDescent="0.2">
      <c r="A329" s="10" t="s">
        <v>669</v>
      </c>
      <c r="B329" s="11" t="s">
        <v>13</v>
      </c>
      <c r="C329" s="24" t="s">
        <v>670</v>
      </c>
      <c r="D329" s="13" t="str">
        <f t="shared" si="30"/>
        <v>Office of Government Ethics</v>
      </c>
      <c r="E329" s="14">
        <v>42900</v>
      </c>
      <c r="F329" s="22"/>
      <c r="G329" s="19"/>
      <c r="H329" s="22"/>
      <c r="I329" s="19"/>
      <c r="J329" s="17" t="s">
        <v>15</v>
      </c>
      <c r="K329" s="11"/>
      <c r="L329" s="18">
        <v>42921</v>
      </c>
    </row>
    <row r="330" spans="1:12" ht="51" x14ac:dyDescent="0.2">
      <c r="A330" s="10" t="s">
        <v>671</v>
      </c>
      <c r="B330" s="11" t="s">
        <v>13</v>
      </c>
      <c r="C330" s="24" t="s">
        <v>672</v>
      </c>
      <c r="D330" s="13" t="str">
        <f t="shared" si="30"/>
        <v>Office of Government Ethics</v>
      </c>
      <c r="E330" s="14">
        <v>42900</v>
      </c>
      <c r="F330" s="22"/>
      <c r="G330" s="19"/>
      <c r="H330" s="22"/>
      <c r="I330" s="19"/>
      <c r="J330" s="17" t="s">
        <v>15</v>
      </c>
      <c r="K330" s="11"/>
      <c r="L330" s="18">
        <v>42921</v>
      </c>
    </row>
    <row r="331" spans="1:12" ht="51" x14ac:dyDescent="0.2">
      <c r="A331" s="10" t="s">
        <v>673</v>
      </c>
      <c r="B331" s="11" t="s">
        <v>13</v>
      </c>
      <c r="C331" s="24" t="s">
        <v>674</v>
      </c>
      <c r="D331" s="13" t="str">
        <f t="shared" si="30"/>
        <v>Office of Government Ethics</v>
      </c>
      <c r="E331" s="14">
        <v>42900</v>
      </c>
      <c r="F331" s="22"/>
      <c r="G331" s="19"/>
      <c r="H331" s="22"/>
      <c r="I331" s="19"/>
      <c r="J331" s="17" t="s">
        <v>15</v>
      </c>
      <c r="K331" s="11"/>
      <c r="L331" s="18">
        <v>42921</v>
      </c>
    </row>
    <row r="332" spans="1:12" ht="51" x14ac:dyDescent="0.2">
      <c r="A332" s="10" t="s">
        <v>675</v>
      </c>
      <c r="B332" s="11" t="s">
        <v>13</v>
      </c>
      <c r="C332" s="24" t="s">
        <v>676</v>
      </c>
      <c r="D332" s="13" t="str">
        <f t="shared" si="30"/>
        <v>Office of Government Ethics</v>
      </c>
      <c r="E332" s="14">
        <v>42900</v>
      </c>
      <c r="F332" s="22"/>
      <c r="G332" s="19"/>
      <c r="H332" s="22"/>
      <c r="I332" s="19"/>
      <c r="J332" s="17" t="s">
        <v>15</v>
      </c>
      <c r="K332" s="11"/>
      <c r="L332" s="18">
        <v>42921</v>
      </c>
    </row>
    <row r="333" spans="1:12" ht="51" x14ac:dyDescent="0.2">
      <c r="A333" s="10" t="s">
        <v>677</v>
      </c>
      <c r="B333" s="11" t="s">
        <v>13</v>
      </c>
      <c r="C333" s="24" t="s">
        <v>678</v>
      </c>
      <c r="D333" s="13" t="str">
        <f t="shared" si="30"/>
        <v>Office of Government Ethics</v>
      </c>
      <c r="E333" s="14">
        <v>42900</v>
      </c>
      <c r="F333" s="22"/>
      <c r="G333" s="19"/>
      <c r="H333" s="22"/>
      <c r="I333" s="19"/>
      <c r="J333" s="17" t="s">
        <v>15</v>
      </c>
      <c r="K333" s="11"/>
      <c r="L333" s="18">
        <v>42921</v>
      </c>
    </row>
    <row r="334" spans="1:12" ht="38.25" x14ac:dyDescent="0.2">
      <c r="A334" s="10" t="s">
        <v>679</v>
      </c>
      <c r="B334" s="11" t="s">
        <v>13</v>
      </c>
      <c r="C334" s="24" t="s">
        <v>680</v>
      </c>
      <c r="D334" s="13" t="str">
        <f t="shared" si="30"/>
        <v>Office of Government Ethics</v>
      </c>
      <c r="E334" s="14">
        <v>42900</v>
      </c>
      <c r="F334" s="22"/>
      <c r="G334" s="19"/>
      <c r="H334" s="22"/>
      <c r="I334" s="19"/>
      <c r="J334" s="17" t="s">
        <v>15</v>
      </c>
      <c r="K334" s="11"/>
      <c r="L334" s="18">
        <v>42921</v>
      </c>
    </row>
    <row r="335" spans="1:12" ht="63.75" x14ac:dyDescent="0.2">
      <c r="A335" s="10" t="s">
        <v>681</v>
      </c>
      <c r="B335" s="11" t="s">
        <v>13</v>
      </c>
      <c r="C335" s="24" t="s">
        <v>682</v>
      </c>
      <c r="D335" s="13" t="str">
        <f t="shared" si="30"/>
        <v>Office of Government Ethics</v>
      </c>
      <c r="E335" s="14">
        <v>42900</v>
      </c>
      <c r="F335" s="22"/>
      <c r="G335" s="19"/>
      <c r="H335" s="22"/>
      <c r="I335" s="19"/>
      <c r="J335" s="17" t="s">
        <v>15</v>
      </c>
      <c r="K335" s="11"/>
      <c r="L335" s="18">
        <v>42921</v>
      </c>
    </row>
    <row r="336" spans="1:12" ht="51" x14ac:dyDescent="0.2">
      <c r="A336" s="10" t="s">
        <v>683</v>
      </c>
      <c r="B336" s="11" t="s">
        <v>13</v>
      </c>
      <c r="C336" s="24" t="s">
        <v>684</v>
      </c>
      <c r="D336" s="13" t="str">
        <f t="shared" si="30"/>
        <v>Office of Government Ethics</v>
      </c>
      <c r="E336" s="14">
        <v>42900</v>
      </c>
      <c r="F336" s="22"/>
      <c r="G336" s="19"/>
      <c r="H336" s="22"/>
      <c r="I336" s="19"/>
      <c r="J336" s="17" t="s">
        <v>15</v>
      </c>
      <c r="K336" s="11"/>
      <c r="L336" s="18">
        <v>42921</v>
      </c>
    </row>
    <row r="337" spans="1:12" ht="89.25" x14ac:dyDescent="0.2">
      <c r="A337" s="10" t="s">
        <v>685</v>
      </c>
      <c r="B337" s="11" t="s">
        <v>13</v>
      </c>
      <c r="C337" s="24" t="s">
        <v>686</v>
      </c>
      <c r="D337" s="13" t="str">
        <f t="shared" si="30"/>
        <v>Office of Government Ethics</v>
      </c>
      <c r="E337" s="14">
        <v>42900</v>
      </c>
      <c r="F337" s="22"/>
      <c r="G337" s="19"/>
      <c r="H337" s="22"/>
      <c r="I337" s="19"/>
      <c r="J337" s="17" t="s">
        <v>15</v>
      </c>
      <c r="K337" s="11"/>
      <c r="L337" s="18">
        <v>42921</v>
      </c>
    </row>
    <row r="338" spans="1:12" ht="51" x14ac:dyDescent="0.2">
      <c r="A338" s="10" t="s">
        <v>687</v>
      </c>
      <c r="B338" s="11" t="s">
        <v>13</v>
      </c>
      <c r="C338" s="24" t="s">
        <v>688</v>
      </c>
      <c r="D338" s="13" t="str">
        <f t="shared" si="30"/>
        <v>Office of Government Ethics</v>
      </c>
      <c r="E338" s="14">
        <v>42900</v>
      </c>
      <c r="F338" s="22"/>
      <c r="G338" s="19"/>
      <c r="H338" s="22"/>
      <c r="I338" s="19"/>
      <c r="J338" s="17" t="s">
        <v>15</v>
      </c>
      <c r="K338" s="11"/>
      <c r="L338" s="18">
        <v>42921</v>
      </c>
    </row>
    <row r="339" spans="1:12" ht="38.25" x14ac:dyDescent="0.2">
      <c r="A339" s="10" t="s">
        <v>689</v>
      </c>
      <c r="B339" s="11" t="s">
        <v>13</v>
      </c>
      <c r="C339" s="24" t="s">
        <v>690</v>
      </c>
      <c r="D339" s="13" t="str">
        <f t="shared" si="30"/>
        <v>Office of Government Ethics</v>
      </c>
      <c r="E339" s="14">
        <v>42900</v>
      </c>
      <c r="F339" s="22"/>
      <c r="G339" s="19"/>
      <c r="H339" s="22"/>
      <c r="I339" s="19"/>
      <c r="J339" s="17" t="s">
        <v>15</v>
      </c>
      <c r="K339" s="11"/>
      <c r="L339" s="18">
        <v>42921</v>
      </c>
    </row>
    <row r="340" spans="1:12" ht="76.5" x14ac:dyDescent="0.2">
      <c r="A340" s="10" t="s">
        <v>691</v>
      </c>
      <c r="B340" s="11" t="s">
        <v>13</v>
      </c>
      <c r="C340" s="24" t="s">
        <v>692</v>
      </c>
      <c r="D340" s="13" t="str">
        <f t="shared" si="30"/>
        <v>Office of Government Ethics</v>
      </c>
      <c r="E340" s="14">
        <v>42900</v>
      </c>
      <c r="F340" s="22"/>
      <c r="G340" s="19"/>
      <c r="H340" s="22"/>
      <c r="I340" s="19"/>
      <c r="J340" s="17" t="s">
        <v>15</v>
      </c>
      <c r="K340" s="11"/>
      <c r="L340" s="18">
        <v>42921</v>
      </c>
    </row>
    <row r="341" spans="1:12" ht="38.25" x14ac:dyDescent="0.2">
      <c r="A341" s="10" t="s">
        <v>693</v>
      </c>
      <c r="B341" s="11" t="s">
        <v>13</v>
      </c>
      <c r="C341" s="24" t="s">
        <v>694</v>
      </c>
      <c r="D341" s="13" t="str">
        <f t="shared" si="30"/>
        <v>Office of Government Ethics</v>
      </c>
      <c r="E341" s="14">
        <v>42900</v>
      </c>
      <c r="F341" s="22"/>
      <c r="G341" s="19"/>
      <c r="H341" s="22"/>
      <c r="I341" s="19"/>
      <c r="J341" s="17" t="s">
        <v>15</v>
      </c>
      <c r="K341" s="11"/>
      <c r="L341" s="18">
        <v>42921</v>
      </c>
    </row>
    <row r="342" spans="1:12" ht="38.25" x14ac:dyDescent="0.2">
      <c r="A342" s="10" t="s">
        <v>695</v>
      </c>
      <c r="B342" s="11" t="s">
        <v>13</v>
      </c>
      <c r="C342" s="24" t="s">
        <v>696</v>
      </c>
      <c r="D342" s="13" t="str">
        <f t="shared" si="30"/>
        <v>Office of Government Ethics</v>
      </c>
      <c r="E342" s="14">
        <v>42900</v>
      </c>
      <c r="F342" s="22"/>
      <c r="G342" s="19"/>
      <c r="H342" s="22"/>
      <c r="I342" s="19"/>
      <c r="J342" s="17" t="s">
        <v>15</v>
      </c>
      <c r="K342" s="11"/>
      <c r="L342" s="18">
        <v>42921</v>
      </c>
    </row>
    <row r="343" spans="1:12" ht="76.5" x14ac:dyDescent="0.2">
      <c r="A343" s="10" t="s">
        <v>697</v>
      </c>
      <c r="B343" s="11" t="s">
        <v>13</v>
      </c>
      <c r="C343" s="24" t="s">
        <v>698</v>
      </c>
      <c r="D343" s="13" t="str">
        <f t="shared" si="30"/>
        <v>Office of Government Ethics</v>
      </c>
      <c r="E343" s="14">
        <v>42900</v>
      </c>
      <c r="F343" s="22"/>
      <c r="G343" s="19"/>
      <c r="H343" s="22"/>
      <c r="I343" s="19"/>
      <c r="J343" s="17" t="s">
        <v>15</v>
      </c>
      <c r="K343" s="11"/>
      <c r="L343" s="18">
        <v>42921</v>
      </c>
    </row>
    <row r="344" spans="1:12" ht="51" x14ac:dyDescent="0.2">
      <c r="A344" s="10" t="s">
        <v>699</v>
      </c>
      <c r="B344" s="11" t="s">
        <v>13</v>
      </c>
      <c r="C344" s="24" t="s">
        <v>700</v>
      </c>
      <c r="D344" s="13" t="str">
        <f t="shared" si="30"/>
        <v>Office of Government Ethics</v>
      </c>
      <c r="E344" s="14">
        <v>42900</v>
      </c>
      <c r="F344" s="22"/>
      <c r="G344" s="19"/>
      <c r="H344" s="22"/>
      <c r="I344" s="19"/>
      <c r="J344" s="17" t="s">
        <v>15</v>
      </c>
      <c r="K344" s="11"/>
      <c r="L344" s="18">
        <v>42921</v>
      </c>
    </row>
    <row r="345" spans="1:12" ht="38.25" x14ac:dyDescent="0.2">
      <c r="A345" s="10" t="s">
        <v>701</v>
      </c>
      <c r="B345" s="11" t="s">
        <v>13</v>
      </c>
      <c r="C345" s="24" t="s">
        <v>702</v>
      </c>
      <c r="D345" s="13" t="str">
        <f t="shared" si="30"/>
        <v>Office of Government Ethics</v>
      </c>
      <c r="E345" s="14">
        <v>42900</v>
      </c>
      <c r="F345" s="22"/>
      <c r="G345" s="19"/>
      <c r="H345" s="22"/>
      <c r="I345" s="19"/>
      <c r="J345" s="17" t="s">
        <v>15</v>
      </c>
      <c r="K345" s="11"/>
      <c r="L345" s="18">
        <v>42921</v>
      </c>
    </row>
    <row r="346" spans="1:12" ht="76.5" x14ac:dyDescent="0.2">
      <c r="A346" s="10" t="s">
        <v>703</v>
      </c>
      <c r="B346" s="11" t="s">
        <v>13</v>
      </c>
      <c r="C346" s="24" t="s">
        <v>704</v>
      </c>
      <c r="D346" s="13" t="str">
        <f t="shared" si="30"/>
        <v>Office of Government Ethics</v>
      </c>
      <c r="E346" s="14">
        <v>42900</v>
      </c>
      <c r="F346" s="22"/>
      <c r="G346" s="19"/>
      <c r="H346" s="22"/>
      <c r="I346" s="19"/>
      <c r="J346" s="17" t="s">
        <v>15</v>
      </c>
      <c r="K346" s="11"/>
      <c r="L346" s="18">
        <v>42921</v>
      </c>
    </row>
    <row r="347" spans="1:12" ht="51" x14ac:dyDescent="0.2">
      <c r="A347" s="10" t="s">
        <v>705</v>
      </c>
      <c r="B347" s="11" t="s">
        <v>13</v>
      </c>
      <c r="C347" s="24" t="s">
        <v>706</v>
      </c>
      <c r="D347" s="13" t="str">
        <f t="shared" si="30"/>
        <v>Office of Government Ethics</v>
      </c>
      <c r="E347" s="14">
        <v>42900</v>
      </c>
      <c r="F347" s="22"/>
      <c r="G347" s="19"/>
      <c r="H347" s="22"/>
      <c r="I347" s="19"/>
      <c r="J347" s="17" t="s">
        <v>15</v>
      </c>
      <c r="K347" s="11"/>
      <c r="L347" s="18">
        <v>42921</v>
      </c>
    </row>
    <row r="348" spans="1:12" ht="38.25" x14ac:dyDescent="0.2">
      <c r="A348" s="10" t="s">
        <v>707</v>
      </c>
      <c r="B348" s="11" t="s">
        <v>13</v>
      </c>
      <c r="C348" s="24" t="s">
        <v>708</v>
      </c>
      <c r="D348" s="13" t="str">
        <f t="shared" si="30"/>
        <v>Office of Government Ethics</v>
      </c>
      <c r="E348" s="14">
        <v>42900</v>
      </c>
      <c r="F348" s="22"/>
      <c r="G348" s="19"/>
      <c r="H348" s="22"/>
      <c r="I348" s="19"/>
      <c r="J348" s="17" t="s">
        <v>15</v>
      </c>
      <c r="K348" s="11"/>
      <c r="L348" s="18">
        <v>42921</v>
      </c>
    </row>
    <row r="349" spans="1:12" ht="76.5" x14ac:dyDescent="0.2">
      <c r="A349" s="10" t="s">
        <v>709</v>
      </c>
      <c r="B349" s="11" t="s">
        <v>13</v>
      </c>
      <c r="C349" s="24" t="s">
        <v>710</v>
      </c>
      <c r="D349" s="13" t="str">
        <f t="shared" si="30"/>
        <v>Office of Government Ethics</v>
      </c>
      <c r="E349" s="14">
        <v>42900</v>
      </c>
      <c r="F349" s="22"/>
      <c r="G349" s="19"/>
      <c r="H349" s="22"/>
      <c r="I349" s="19"/>
      <c r="J349" s="17" t="s">
        <v>15</v>
      </c>
      <c r="K349" s="11"/>
      <c r="L349" s="18">
        <v>42921</v>
      </c>
    </row>
    <row r="350" spans="1:12" ht="76.5" x14ac:dyDescent="0.2">
      <c r="A350" s="10" t="s">
        <v>711</v>
      </c>
      <c r="B350" s="11" t="s">
        <v>13</v>
      </c>
      <c r="C350" s="24" t="s">
        <v>712</v>
      </c>
      <c r="D350" s="13" t="str">
        <f t="shared" si="30"/>
        <v>Office of Government Ethics</v>
      </c>
      <c r="E350" s="14">
        <v>42900</v>
      </c>
      <c r="F350" s="22"/>
      <c r="G350" s="19"/>
      <c r="H350" s="22"/>
      <c r="I350" s="19"/>
      <c r="J350" s="17" t="s">
        <v>15</v>
      </c>
      <c r="K350" s="11"/>
      <c r="L350" s="18">
        <v>42921</v>
      </c>
    </row>
    <row r="351" spans="1:12" ht="63.75" x14ac:dyDescent="0.2">
      <c r="A351" s="10" t="s">
        <v>713</v>
      </c>
      <c r="B351" s="11" t="s">
        <v>13</v>
      </c>
      <c r="C351" s="24" t="s">
        <v>714</v>
      </c>
      <c r="D351" s="13" t="str">
        <f t="shared" si="30"/>
        <v>Office of Government Ethics</v>
      </c>
      <c r="E351" s="14">
        <v>42900</v>
      </c>
      <c r="F351" s="22"/>
      <c r="G351" s="19"/>
      <c r="H351" s="22"/>
      <c r="I351" s="19"/>
      <c r="J351" s="17" t="s">
        <v>15</v>
      </c>
      <c r="K351" s="11"/>
      <c r="L351" s="18">
        <v>42921</v>
      </c>
    </row>
    <row r="352" spans="1:12" ht="38.25" x14ac:dyDescent="0.2">
      <c r="A352" s="10" t="s">
        <v>715</v>
      </c>
      <c r="B352" s="11" t="s">
        <v>13</v>
      </c>
      <c r="C352" s="24" t="s">
        <v>716</v>
      </c>
      <c r="D352" s="13" t="str">
        <f t="shared" si="30"/>
        <v>Office of Government Ethics</v>
      </c>
      <c r="E352" s="14">
        <v>42900</v>
      </c>
      <c r="F352" s="22"/>
      <c r="G352" s="19"/>
      <c r="H352" s="22"/>
      <c r="I352" s="19"/>
      <c r="J352" s="17" t="s">
        <v>15</v>
      </c>
      <c r="K352" s="11"/>
      <c r="L352" s="18">
        <v>42921</v>
      </c>
    </row>
    <row r="353" spans="1:12" ht="76.5" x14ac:dyDescent="0.2">
      <c r="A353" s="10" t="s">
        <v>717</v>
      </c>
      <c r="B353" s="11" t="s">
        <v>13</v>
      </c>
      <c r="C353" s="24" t="s">
        <v>718</v>
      </c>
      <c r="D353" s="13" t="str">
        <f t="shared" si="30"/>
        <v>Office of Government Ethics</v>
      </c>
      <c r="E353" s="14">
        <v>42900</v>
      </c>
      <c r="F353" s="22"/>
      <c r="G353" s="19"/>
      <c r="H353" s="22"/>
      <c r="I353" s="19"/>
      <c r="J353" s="17" t="s">
        <v>15</v>
      </c>
      <c r="K353" s="11"/>
      <c r="L353" s="18">
        <v>42921</v>
      </c>
    </row>
    <row r="354" spans="1:12" ht="38.25" x14ac:dyDescent="0.2">
      <c r="A354" s="10" t="s">
        <v>719</v>
      </c>
      <c r="B354" s="11" t="s">
        <v>13</v>
      </c>
      <c r="C354" s="24" t="s">
        <v>720</v>
      </c>
      <c r="D354" s="13" t="str">
        <f t="shared" si="30"/>
        <v>Office of Government Ethics</v>
      </c>
      <c r="E354" s="14">
        <v>42900</v>
      </c>
      <c r="F354" s="22"/>
      <c r="G354" s="19"/>
      <c r="H354" s="22"/>
      <c r="I354" s="19"/>
      <c r="J354" s="17" t="s">
        <v>15</v>
      </c>
      <c r="K354" s="11"/>
      <c r="L354" s="18">
        <v>42921</v>
      </c>
    </row>
    <row r="355" spans="1:12" ht="51" x14ac:dyDescent="0.2">
      <c r="A355" s="10" t="s">
        <v>721</v>
      </c>
      <c r="B355" s="11" t="s">
        <v>13</v>
      </c>
      <c r="C355" s="24" t="s">
        <v>722</v>
      </c>
      <c r="D355" s="13" t="str">
        <f t="shared" si="30"/>
        <v>Office of Government Ethics</v>
      </c>
      <c r="E355" s="14">
        <v>42900</v>
      </c>
      <c r="F355" s="22"/>
      <c r="G355" s="19"/>
      <c r="H355" s="22"/>
      <c r="I355" s="19"/>
      <c r="J355" s="17" t="s">
        <v>15</v>
      </c>
      <c r="K355" s="11"/>
      <c r="L355" s="18">
        <v>42921</v>
      </c>
    </row>
    <row r="356" spans="1:12" ht="51" x14ac:dyDescent="0.2">
      <c r="A356" s="10" t="s">
        <v>723</v>
      </c>
      <c r="B356" s="11" t="s">
        <v>13</v>
      </c>
      <c r="C356" s="24" t="s">
        <v>724</v>
      </c>
      <c r="D356" s="13" t="str">
        <f t="shared" si="30"/>
        <v>Office of Government Ethics</v>
      </c>
      <c r="E356" s="14">
        <v>42900</v>
      </c>
      <c r="F356" s="22"/>
      <c r="G356" s="19"/>
      <c r="H356" s="22"/>
      <c r="I356" s="19"/>
      <c r="J356" s="17" t="s">
        <v>15</v>
      </c>
      <c r="K356" s="11"/>
      <c r="L356" s="18">
        <v>42921</v>
      </c>
    </row>
    <row r="357" spans="1:12" ht="38.25" x14ac:dyDescent="0.2">
      <c r="A357" s="10" t="s">
        <v>725</v>
      </c>
      <c r="B357" s="11" t="s">
        <v>13</v>
      </c>
      <c r="C357" s="24" t="s">
        <v>726</v>
      </c>
      <c r="D357" s="13" t="str">
        <f t="shared" si="30"/>
        <v>Office of Government Ethics</v>
      </c>
      <c r="E357" s="14">
        <v>42900</v>
      </c>
      <c r="F357" s="22"/>
      <c r="G357" s="19"/>
      <c r="H357" s="22"/>
      <c r="I357" s="19"/>
      <c r="J357" s="11" t="s">
        <v>64</v>
      </c>
      <c r="K357" s="11"/>
      <c r="L357" s="18">
        <v>42921</v>
      </c>
    </row>
    <row r="358" spans="1:12" ht="51" x14ac:dyDescent="0.2">
      <c r="A358" s="10" t="s">
        <v>727</v>
      </c>
      <c r="B358" s="11" t="s">
        <v>13</v>
      </c>
      <c r="C358" s="24" t="s">
        <v>728</v>
      </c>
      <c r="D358" s="13" t="str">
        <f t="shared" si="30"/>
        <v>Office of Government Ethics</v>
      </c>
      <c r="E358" s="14">
        <v>42900</v>
      </c>
      <c r="F358" s="22"/>
      <c r="G358" s="19"/>
      <c r="H358" s="22"/>
      <c r="I358" s="19"/>
      <c r="J358" s="11" t="s">
        <v>64</v>
      </c>
      <c r="K358" s="11"/>
      <c r="L358" s="18">
        <v>42921</v>
      </c>
    </row>
    <row r="359" spans="1:12" ht="38.25" x14ac:dyDescent="0.2">
      <c r="A359" s="10" t="s">
        <v>729</v>
      </c>
      <c r="B359" s="11" t="s">
        <v>13</v>
      </c>
      <c r="C359" s="24" t="s">
        <v>730</v>
      </c>
      <c r="D359" s="13" t="str">
        <f t="shared" si="30"/>
        <v>Office of Government Ethics</v>
      </c>
      <c r="E359" s="14">
        <v>42900</v>
      </c>
      <c r="F359" s="22"/>
      <c r="G359" s="19"/>
      <c r="H359" s="22"/>
      <c r="I359" s="19"/>
      <c r="J359" s="17" t="s">
        <v>15</v>
      </c>
      <c r="K359" s="11"/>
      <c r="L359" s="18">
        <v>42921</v>
      </c>
    </row>
    <row r="360" spans="1:12" ht="63.75" x14ac:dyDescent="0.2">
      <c r="A360" s="10" t="s">
        <v>731</v>
      </c>
      <c r="B360" s="11" t="s">
        <v>13</v>
      </c>
      <c r="C360" s="24" t="s">
        <v>732</v>
      </c>
      <c r="D360" s="13" t="str">
        <f t="shared" si="30"/>
        <v>Office of Government Ethics</v>
      </c>
      <c r="E360" s="14">
        <v>42900</v>
      </c>
      <c r="F360" s="22"/>
      <c r="G360" s="19"/>
      <c r="H360" s="22"/>
      <c r="I360" s="19"/>
      <c r="J360" s="17" t="s">
        <v>15</v>
      </c>
      <c r="K360" s="11"/>
      <c r="L360" s="18">
        <v>42921</v>
      </c>
    </row>
    <row r="361" spans="1:12" ht="38.25" x14ac:dyDescent="0.2">
      <c r="A361" s="10" t="s">
        <v>733</v>
      </c>
      <c r="B361" s="11" t="s">
        <v>13</v>
      </c>
      <c r="C361" s="24" t="s">
        <v>734</v>
      </c>
      <c r="D361" s="13" t="str">
        <f t="shared" si="30"/>
        <v>Office of Government Ethics</v>
      </c>
      <c r="E361" s="14">
        <v>42900</v>
      </c>
      <c r="F361" s="22"/>
      <c r="G361" s="19"/>
      <c r="H361" s="22"/>
      <c r="I361" s="19"/>
      <c r="J361" s="17" t="s">
        <v>15</v>
      </c>
      <c r="K361" s="11"/>
      <c r="L361" s="18">
        <v>42921</v>
      </c>
    </row>
    <row r="362" spans="1:12" ht="63.75" x14ac:dyDescent="0.2">
      <c r="A362" s="10" t="s">
        <v>735</v>
      </c>
      <c r="B362" s="11" t="s">
        <v>13</v>
      </c>
      <c r="C362" s="24" t="s">
        <v>736</v>
      </c>
      <c r="D362" s="13" t="str">
        <f t="shared" si="30"/>
        <v>Office of Government Ethics</v>
      </c>
      <c r="E362" s="14">
        <v>42900</v>
      </c>
      <c r="F362" s="22"/>
      <c r="G362" s="19"/>
      <c r="H362" s="22"/>
      <c r="I362" s="19"/>
      <c r="J362" s="17" t="s">
        <v>15</v>
      </c>
      <c r="K362" s="11"/>
      <c r="L362" s="18">
        <v>42921</v>
      </c>
    </row>
    <row r="363" spans="1:12" ht="51" x14ac:dyDescent="0.2">
      <c r="A363" s="10" t="s">
        <v>737</v>
      </c>
      <c r="B363" s="11" t="s">
        <v>13</v>
      </c>
      <c r="C363" s="24" t="s">
        <v>738</v>
      </c>
      <c r="D363" s="13" t="str">
        <f t="shared" si="30"/>
        <v>Office of Government Ethics</v>
      </c>
      <c r="E363" s="14">
        <v>42900</v>
      </c>
      <c r="F363" s="22"/>
      <c r="G363" s="19"/>
      <c r="H363" s="22"/>
      <c r="I363" s="19"/>
      <c r="J363" s="17" t="s">
        <v>15</v>
      </c>
      <c r="K363" s="11"/>
      <c r="L363" s="18">
        <v>42921</v>
      </c>
    </row>
    <row r="364" spans="1:12" ht="51" x14ac:dyDescent="0.2">
      <c r="A364" s="10" t="s">
        <v>739</v>
      </c>
      <c r="B364" s="11" t="s">
        <v>13</v>
      </c>
      <c r="C364" s="24" t="s">
        <v>740</v>
      </c>
      <c r="D364" s="13" t="str">
        <f t="shared" si="30"/>
        <v>Office of Government Ethics</v>
      </c>
      <c r="E364" s="14">
        <v>42900</v>
      </c>
      <c r="F364" s="22"/>
      <c r="G364" s="19"/>
      <c r="H364" s="22"/>
      <c r="I364" s="19"/>
      <c r="J364" s="17" t="s">
        <v>15</v>
      </c>
      <c r="K364" s="11"/>
      <c r="L364" s="18">
        <v>42921</v>
      </c>
    </row>
    <row r="365" spans="1:12" ht="51" x14ac:dyDescent="0.2">
      <c r="A365" s="10" t="s">
        <v>741</v>
      </c>
      <c r="B365" s="11" t="s">
        <v>13</v>
      </c>
      <c r="C365" s="24" t="s">
        <v>742</v>
      </c>
      <c r="D365" s="13" t="str">
        <f t="shared" si="30"/>
        <v>Office of Government Ethics</v>
      </c>
      <c r="E365" s="14">
        <v>42900</v>
      </c>
      <c r="F365" s="22"/>
      <c r="G365" s="19"/>
      <c r="H365" s="22"/>
      <c r="I365" s="19"/>
      <c r="J365" s="11" t="s">
        <v>21</v>
      </c>
      <c r="K365" s="11"/>
      <c r="L365" s="18">
        <v>42921</v>
      </c>
    </row>
    <row r="366" spans="1:12" ht="63.75" x14ac:dyDescent="0.2">
      <c r="A366" s="10" t="s">
        <v>743</v>
      </c>
      <c r="B366" s="11" t="s">
        <v>13</v>
      </c>
      <c r="C366" s="24" t="s">
        <v>744</v>
      </c>
      <c r="D366" s="13" t="str">
        <f t="shared" si="30"/>
        <v>Office of Government Ethics</v>
      </c>
      <c r="E366" s="14">
        <v>42900</v>
      </c>
      <c r="F366" s="22"/>
      <c r="G366" s="19"/>
      <c r="H366" s="22"/>
      <c r="I366" s="19"/>
      <c r="J366" s="11" t="s">
        <v>21</v>
      </c>
      <c r="K366" s="11"/>
      <c r="L366" s="18">
        <v>42921</v>
      </c>
    </row>
    <row r="367" spans="1:12" ht="51" x14ac:dyDescent="0.2">
      <c r="A367" s="10" t="s">
        <v>745</v>
      </c>
      <c r="B367" s="11" t="s">
        <v>13</v>
      </c>
      <c r="C367" s="24" t="s">
        <v>746</v>
      </c>
      <c r="D367" s="13" t="str">
        <f t="shared" si="30"/>
        <v>Office of Government Ethics</v>
      </c>
      <c r="E367" s="14">
        <v>42900</v>
      </c>
      <c r="F367" s="22"/>
      <c r="G367" s="19"/>
      <c r="H367" s="22"/>
      <c r="I367" s="19"/>
      <c r="J367" s="17" t="s">
        <v>15</v>
      </c>
      <c r="K367" s="11"/>
      <c r="L367" s="18">
        <v>42921</v>
      </c>
    </row>
    <row r="368" spans="1:12" ht="51" x14ac:dyDescent="0.2">
      <c r="A368" s="10" t="s">
        <v>747</v>
      </c>
      <c r="B368" s="11" t="s">
        <v>13</v>
      </c>
      <c r="C368" s="24" t="s">
        <v>748</v>
      </c>
      <c r="D368" s="13" t="str">
        <f t="shared" si="30"/>
        <v>Office of Government Ethics</v>
      </c>
      <c r="E368" s="14">
        <v>42900</v>
      </c>
      <c r="F368" s="22"/>
      <c r="G368" s="19"/>
      <c r="H368" s="22"/>
      <c r="I368" s="19"/>
      <c r="J368" s="17" t="s">
        <v>15</v>
      </c>
      <c r="K368" s="11"/>
      <c r="L368" s="18">
        <v>42921</v>
      </c>
    </row>
    <row r="369" spans="1:12" ht="38.25" x14ac:dyDescent="0.2">
      <c r="A369" s="10" t="s">
        <v>749</v>
      </c>
      <c r="B369" s="11" t="s">
        <v>13</v>
      </c>
      <c r="C369" s="24" t="s">
        <v>750</v>
      </c>
      <c r="D369" s="13" t="str">
        <f t="shared" si="30"/>
        <v>Office of Government Ethics</v>
      </c>
      <c r="E369" s="14">
        <v>42900</v>
      </c>
      <c r="F369" s="22"/>
      <c r="G369" s="19"/>
      <c r="H369" s="22"/>
      <c r="I369" s="19"/>
      <c r="J369" s="17" t="s">
        <v>15</v>
      </c>
      <c r="K369" s="11"/>
      <c r="L369" s="18">
        <v>42921</v>
      </c>
    </row>
    <row r="370" spans="1:12" ht="51" x14ac:dyDescent="0.2">
      <c r="A370" s="10" t="s">
        <v>751</v>
      </c>
      <c r="B370" s="11" t="s">
        <v>13</v>
      </c>
      <c r="C370" s="24" t="s">
        <v>752</v>
      </c>
      <c r="D370" s="13" t="str">
        <f t="shared" si="30"/>
        <v>Office of Government Ethics</v>
      </c>
      <c r="E370" s="14">
        <v>42900</v>
      </c>
      <c r="F370" s="22"/>
      <c r="G370" s="19"/>
      <c r="H370" s="22"/>
      <c r="I370" s="19"/>
      <c r="J370" s="17" t="s">
        <v>15</v>
      </c>
      <c r="K370" s="11"/>
      <c r="L370" s="18">
        <v>42921</v>
      </c>
    </row>
    <row r="371" spans="1:12" ht="38.25" x14ac:dyDescent="0.2">
      <c r="A371" s="10" t="s">
        <v>753</v>
      </c>
      <c r="B371" s="11" t="s">
        <v>13</v>
      </c>
      <c r="C371" s="24" t="s">
        <v>754</v>
      </c>
      <c r="D371" s="13" t="str">
        <f t="shared" si="30"/>
        <v>Office of Government Ethics</v>
      </c>
      <c r="E371" s="14">
        <v>42900</v>
      </c>
      <c r="F371" s="22"/>
      <c r="G371" s="19"/>
      <c r="H371" s="22"/>
      <c r="I371" s="19"/>
      <c r="J371" s="17" t="s">
        <v>15</v>
      </c>
      <c r="K371" s="11"/>
      <c r="L371" s="18">
        <v>42921</v>
      </c>
    </row>
    <row r="372" spans="1:12" ht="63.75" x14ac:dyDescent="0.2">
      <c r="A372" s="10" t="s">
        <v>755</v>
      </c>
      <c r="B372" s="11" t="s">
        <v>13</v>
      </c>
      <c r="C372" s="24" t="s">
        <v>756</v>
      </c>
      <c r="D372" s="13" t="str">
        <f t="shared" si="30"/>
        <v>Office of Government Ethics</v>
      </c>
      <c r="E372" s="14">
        <v>42900</v>
      </c>
      <c r="F372" s="22"/>
      <c r="G372" s="19"/>
      <c r="H372" s="22"/>
      <c r="I372" s="19"/>
      <c r="J372" s="17" t="s">
        <v>15</v>
      </c>
      <c r="K372" s="11"/>
      <c r="L372" s="18">
        <v>42921</v>
      </c>
    </row>
    <row r="373" spans="1:12" ht="51" x14ac:dyDescent="0.2">
      <c r="A373" s="10" t="s">
        <v>757</v>
      </c>
      <c r="B373" s="11" t="s">
        <v>13</v>
      </c>
      <c r="C373" s="24" t="s">
        <v>758</v>
      </c>
      <c r="D373" s="13" t="str">
        <f t="shared" si="30"/>
        <v>Office of Government Ethics</v>
      </c>
      <c r="E373" s="14">
        <v>42900</v>
      </c>
      <c r="F373" s="22"/>
      <c r="G373" s="19"/>
      <c r="H373" s="22"/>
      <c r="I373" s="19"/>
      <c r="J373" s="17" t="s">
        <v>15</v>
      </c>
      <c r="K373" s="11"/>
      <c r="L373" s="18">
        <v>42921</v>
      </c>
    </row>
    <row r="374" spans="1:12" ht="51" x14ac:dyDescent="0.2">
      <c r="A374" s="10" t="s">
        <v>759</v>
      </c>
      <c r="B374" s="11" t="s">
        <v>13</v>
      </c>
      <c r="C374" s="24" t="s">
        <v>760</v>
      </c>
      <c r="D374" s="13" t="str">
        <f t="shared" si="30"/>
        <v>Office of Government Ethics</v>
      </c>
      <c r="E374" s="14">
        <v>42900</v>
      </c>
      <c r="F374" s="22"/>
      <c r="G374" s="19"/>
      <c r="H374" s="22"/>
      <c r="I374" s="19"/>
      <c r="J374" s="17" t="s">
        <v>15</v>
      </c>
      <c r="K374" s="11"/>
      <c r="L374" s="18">
        <v>42921</v>
      </c>
    </row>
    <row r="375" spans="1:12" ht="38.25" x14ac:dyDescent="0.2">
      <c r="A375" s="10" t="s">
        <v>761</v>
      </c>
      <c r="B375" s="11" t="s">
        <v>13</v>
      </c>
      <c r="C375" s="24" t="s">
        <v>762</v>
      </c>
      <c r="D375" s="13" t="str">
        <f t="shared" si="30"/>
        <v>Office of Government Ethics</v>
      </c>
      <c r="E375" s="14">
        <v>42900</v>
      </c>
      <c r="F375" s="22"/>
      <c r="G375" s="19"/>
      <c r="H375" s="22"/>
      <c r="I375" s="19"/>
      <c r="J375" s="17" t="s">
        <v>15</v>
      </c>
      <c r="K375" s="11"/>
      <c r="L375" s="18">
        <v>42921</v>
      </c>
    </row>
    <row r="376" spans="1:12" ht="76.5" x14ac:dyDescent="0.2">
      <c r="A376" s="10" t="s">
        <v>763</v>
      </c>
      <c r="B376" s="11" t="s">
        <v>13</v>
      </c>
      <c r="C376" s="24" t="s">
        <v>764</v>
      </c>
      <c r="D376" s="13" t="str">
        <f t="shared" si="30"/>
        <v>Office of Government Ethics</v>
      </c>
      <c r="E376" s="14">
        <v>42900</v>
      </c>
      <c r="F376" s="22"/>
      <c r="G376" s="19"/>
      <c r="H376" s="22"/>
      <c r="I376" s="19"/>
      <c r="J376" s="17" t="s">
        <v>15</v>
      </c>
      <c r="K376" s="11"/>
      <c r="L376" s="18">
        <v>42921</v>
      </c>
    </row>
    <row r="377" spans="1:12" ht="51" x14ac:dyDescent="0.2">
      <c r="A377" s="10" t="s">
        <v>765</v>
      </c>
      <c r="B377" s="11" t="s">
        <v>13</v>
      </c>
      <c r="C377" s="24" t="s">
        <v>766</v>
      </c>
      <c r="D377" s="13" t="str">
        <f t="shared" si="30"/>
        <v>Office of Government Ethics</v>
      </c>
      <c r="E377" s="14">
        <v>42900</v>
      </c>
      <c r="F377" s="22"/>
      <c r="G377" s="19"/>
      <c r="H377" s="22"/>
      <c r="I377" s="19"/>
      <c r="J377" s="17" t="s">
        <v>15</v>
      </c>
      <c r="K377" s="11"/>
      <c r="L377" s="18">
        <v>42921</v>
      </c>
    </row>
    <row r="378" spans="1:12" ht="51" x14ac:dyDescent="0.2">
      <c r="A378" s="10" t="s">
        <v>767</v>
      </c>
      <c r="B378" s="11" t="s">
        <v>13</v>
      </c>
      <c r="C378" s="24" t="s">
        <v>768</v>
      </c>
      <c r="D378" s="13" t="str">
        <f t="shared" si="30"/>
        <v>Office of Government Ethics</v>
      </c>
      <c r="E378" s="14">
        <v>42900</v>
      </c>
      <c r="F378" s="22"/>
      <c r="G378" s="19"/>
      <c r="H378" s="22"/>
      <c r="I378" s="19"/>
      <c r="J378" s="17" t="s">
        <v>15</v>
      </c>
      <c r="K378" s="11"/>
      <c r="L378" s="18">
        <v>42921</v>
      </c>
    </row>
    <row r="379" spans="1:12" ht="38.25" x14ac:dyDescent="0.2">
      <c r="A379" s="10" t="s">
        <v>769</v>
      </c>
      <c r="B379" s="11" t="s">
        <v>13</v>
      </c>
      <c r="C379" s="24" t="s">
        <v>770</v>
      </c>
      <c r="D379" s="13" t="str">
        <f t="shared" si="30"/>
        <v>Office of Government Ethics</v>
      </c>
      <c r="E379" s="14">
        <v>42900</v>
      </c>
      <c r="F379" s="22"/>
      <c r="G379" s="19"/>
      <c r="H379" s="22"/>
      <c r="I379" s="19"/>
      <c r="J379" s="17" t="s">
        <v>15</v>
      </c>
      <c r="K379" s="11"/>
      <c r="L379" s="18">
        <v>42921</v>
      </c>
    </row>
    <row r="380" spans="1:12" ht="102" x14ac:dyDescent="0.2">
      <c r="A380" s="10" t="s">
        <v>771</v>
      </c>
      <c r="B380" s="11" t="s">
        <v>13</v>
      </c>
      <c r="C380" s="24" t="s">
        <v>772</v>
      </c>
      <c r="D380" s="13" t="str">
        <f t="shared" si="30"/>
        <v>Office of Government Ethics</v>
      </c>
      <c r="E380" s="14">
        <v>42900</v>
      </c>
      <c r="F380" s="22"/>
      <c r="G380" s="19"/>
      <c r="H380" s="22"/>
      <c r="I380" s="19"/>
      <c r="J380" s="17" t="s">
        <v>15</v>
      </c>
      <c r="K380" s="11"/>
      <c r="L380" s="18">
        <v>42921</v>
      </c>
    </row>
    <row r="381" spans="1:12" ht="102" x14ac:dyDescent="0.2">
      <c r="A381" s="10" t="s">
        <v>773</v>
      </c>
      <c r="B381" s="11" t="s">
        <v>13</v>
      </c>
      <c r="C381" s="24" t="s">
        <v>774</v>
      </c>
      <c r="D381" s="13" t="str">
        <f t="shared" si="30"/>
        <v>Office of Government Ethics</v>
      </c>
      <c r="E381" s="14">
        <v>42900</v>
      </c>
      <c r="F381" s="22"/>
      <c r="G381" s="19"/>
      <c r="H381" s="22"/>
      <c r="I381" s="19"/>
      <c r="J381" s="17" t="s">
        <v>15</v>
      </c>
      <c r="K381" s="11"/>
      <c r="L381" s="18">
        <v>42921</v>
      </c>
    </row>
    <row r="382" spans="1:12" ht="51" x14ac:dyDescent="0.2">
      <c r="A382" s="10" t="s">
        <v>775</v>
      </c>
      <c r="B382" s="11" t="s">
        <v>13</v>
      </c>
      <c r="C382" s="24" t="s">
        <v>776</v>
      </c>
      <c r="D382" s="13" t="str">
        <f t="shared" si="30"/>
        <v>Office of Government Ethics</v>
      </c>
      <c r="E382" s="14">
        <v>42900</v>
      </c>
      <c r="F382" s="22"/>
      <c r="G382" s="19"/>
      <c r="H382" s="22"/>
      <c r="I382" s="19"/>
      <c r="J382" s="17" t="s">
        <v>15</v>
      </c>
      <c r="K382" s="11"/>
      <c r="L382" s="18">
        <v>42921</v>
      </c>
    </row>
    <row r="383" spans="1:12" ht="38.25" x14ac:dyDescent="0.2">
      <c r="A383" s="10" t="s">
        <v>777</v>
      </c>
      <c r="B383" s="11" t="s">
        <v>13</v>
      </c>
      <c r="C383" s="24" t="s">
        <v>778</v>
      </c>
      <c r="D383" s="13" t="str">
        <f t="shared" si="30"/>
        <v>Office of Government Ethics</v>
      </c>
      <c r="E383" s="14">
        <v>42900</v>
      </c>
      <c r="F383" s="22"/>
      <c r="G383" s="19"/>
      <c r="H383" s="22"/>
      <c r="I383" s="19"/>
      <c r="J383" s="17" t="s">
        <v>15</v>
      </c>
      <c r="K383" s="11"/>
      <c r="L383" s="18">
        <v>42921</v>
      </c>
    </row>
    <row r="384" spans="1:12" ht="63.75" x14ac:dyDescent="0.2">
      <c r="A384" s="10" t="s">
        <v>779</v>
      </c>
      <c r="B384" s="11" t="s">
        <v>13</v>
      </c>
      <c r="C384" s="24" t="s">
        <v>780</v>
      </c>
      <c r="D384" s="13" t="str">
        <f t="shared" si="30"/>
        <v>Office of Government Ethics</v>
      </c>
      <c r="E384" s="14">
        <v>42900</v>
      </c>
      <c r="F384" s="22"/>
      <c r="G384" s="19"/>
      <c r="H384" s="22"/>
      <c r="I384" s="19"/>
      <c r="J384" s="17" t="s">
        <v>15</v>
      </c>
      <c r="K384" s="11"/>
      <c r="L384" s="18">
        <v>42921</v>
      </c>
    </row>
    <row r="385" spans="1:12" ht="63.75" x14ac:dyDescent="0.2">
      <c r="A385" s="10" t="s">
        <v>781</v>
      </c>
      <c r="B385" s="11" t="s">
        <v>13</v>
      </c>
      <c r="C385" s="24" t="s">
        <v>782</v>
      </c>
      <c r="D385" s="13" t="str">
        <f>HYPERLINK("https://www.nytimes.com/2016/12/14/world/americas/donald-trump-hotel-rio-brazil-investigation.html","New York Times")</f>
        <v>New York Times</v>
      </c>
      <c r="E385" s="14">
        <v>42718</v>
      </c>
      <c r="F385" s="15" t="str">
        <f>HYPERLINK("https://www.washingtonpost.com/world/the_americas/trump-company-pulls-its-name-off-a-brazil-hotel-caught-up-in-an-investigation/2016/12/13/c332dc2c-b078-4885-8a29-5f29b7da442e_story.html?utm_term=.3f329b9e8342","Washington Post")</f>
        <v>Washington Post</v>
      </c>
      <c r="G385" s="14">
        <v>42717</v>
      </c>
      <c r="H385" s="15" t="str">
        <f>HYPERLINK("https://www.nytimes.com/2016/11/26/us/politics/donald-trump-international-business.html?_r=1","New York Times")</f>
        <v>New York Times</v>
      </c>
      <c r="I385" s="14">
        <v>42700</v>
      </c>
      <c r="J385" s="11" t="s">
        <v>21</v>
      </c>
      <c r="K385" s="11"/>
      <c r="L385" s="18">
        <v>42921</v>
      </c>
    </row>
    <row r="386" spans="1:12" ht="38.25" x14ac:dyDescent="0.2">
      <c r="A386" s="10" t="s">
        <v>783</v>
      </c>
      <c r="B386" s="11" t="s">
        <v>13</v>
      </c>
      <c r="C386" s="24" t="s">
        <v>784</v>
      </c>
      <c r="D386" s="13" t="str">
        <f t="shared" ref="D386:D387" si="31">HYPERLINK("https://oge.app.box.com/s/kz4qvbdsbcfrzq16msuo4zmth6rerh1c","Office of Government Ethics")</f>
        <v>Office of Government Ethics</v>
      </c>
      <c r="E386" s="14">
        <v>42900</v>
      </c>
      <c r="F386" s="22"/>
      <c r="G386" s="19"/>
      <c r="H386" s="22"/>
      <c r="I386" s="19"/>
      <c r="J386" s="17" t="s">
        <v>15</v>
      </c>
      <c r="K386" s="11"/>
      <c r="L386" s="18">
        <v>42921</v>
      </c>
    </row>
    <row r="387" spans="1:12" ht="38.25" x14ac:dyDescent="0.2">
      <c r="A387" s="10" t="s">
        <v>785</v>
      </c>
      <c r="B387" s="11" t="s">
        <v>13</v>
      </c>
      <c r="C387" s="24" t="s">
        <v>786</v>
      </c>
      <c r="D387" s="13" t="str">
        <f t="shared" si="31"/>
        <v>Office of Government Ethics</v>
      </c>
      <c r="E387" s="14">
        <v>42900</v>
      </c>
      <c r="F387" s="22"/>
      <c r="G387" s="19"/>
      <c r="H387" s="22"/>
      <c r="I387" s="19"/>
      <c r="J387" s="17" t="s">
        <v>15</v>
      </c>
      <c r="K387" s="11"/>
      <c r="L387" s="18">
        <v>42921</v>
      </c>
    </row>
    <row r="388" spans="1:12" ht="51" x14ac:dyDescent="0.2">
      <c r="A388" s="10" t="s">
        <v>787</v>
      </c>
      <c r="B388" s="11" t="s">
        <v>13</v>
      </c>
      <c r="C388" s="24" t="s">
        <v>788</v>
      </c>
      <c r="D388" s="21" t="str">
        <f t="shared" ref="D388:D389" si="32">HYPERLINK("https://assets.documentcloud.org/documents/2838696/Trump-2016-Financial-Disclosure.pdf","Office of Government Ethics")</f>
        <v>Office of Government Ethics</v>
      </c>
      <c r="E388" s="14">
        <v>42508</v>
      </c>
      <c r="F388" s="22"/>
      <c r="G388" s="19"/>
      <c r="H388" s="22"/>
      <c r="I388" s="19"/>
      <c r="J388" s="11" t="s">
        <v>21</v>
      </c>
      <c r="K388" s="11"/>
      <c r="L388" s="18">
        <v>42921</v>
      </c>
    </row>
    <row r="389" spans="1:12" ht="51" x14ac:dyDescent="0.2">
      <c r="A389" s="10" t="s">
        <v>789</v>
      </c>
      <c r="B389" s="11" t="s">
        <v>13</v>
      </c>
      <c r="C389" s="24" t="s">
        <v>790</v>
      </c>
      <c r="D389" s="21" t="str">
        <f t="shared" si="32"/>
        <v>Office of Government Ethics</v>
      </c>
      <c r="E389" s="14">
        <v>42508</v>
      </c>
      <c r="F389" s="22"/>
      <c r="G389" s="19"/>
      <c r="H389" s="22"/>
      <c r="I389" s="19"/>
      <c r="J389" s="11" t="s">
        <v>21</v>
      </c>
      <c r="K389" s="11"/>
      <c r="L389" s="18">
        <v>42921</v>
      </c>
    </row>
    <row r="390" spans="1:12" ht="51" x14ac:dyDescent="0.2">
      <c r="A390" s="10" t="s">
        <v>791</v>
      </c>
      <c r="B390" s="11" t="s">
        <v>13</v>
      </c>
      <c r="C390" s="24" t="s">
        <v>792</v>
      </c>
      <c r="D390" s="13" t="str">
        <f t="shared" ref="D390:D506" si="33">HYPERLINK("https://oge.app.box.com/s/kz4qvbdsbcfrzq16msuo4zmth6rerh1c","Office of Government Ethics")</f>
        <v>Office of Government Ethics</v>
      </c>
      <c r="E390" s="14">
        <v>42900</v>
      </c>
      <c r="F390" s="22"/>
      <c r="G390" s="19"/>
      <c r="H390" s="22"/>
      <c r="I390" s="19"/>
      <c r="J390" s="17" t="s">
        <v>15</v>
      </c>
      <c r="K390" s="11"/>
      <c r="L390" s="18">
        <v>42921</v>
      </c>
    </row>
    <row r="391" spans="1:12" ht="51" x14ac:dyDescent="0.2">
      <c r="A391" s="10" t="s">
        <v>793</v>
      </c>
      <c r="B391" s="11" t="s">
        <v>13</v>
      </c>
      <c r="C391" s="24" t="s">
        <v>794</v>
      </c>
      <c r="D391" s="13" t="str">
        <f t="shared" si="33"/>
        <v>Office of Government Ethics</v>
      </c>
      <c r="E391" s="14">
        <v>42900</v>
      </c>
      <c r="F391" s="22"/>
      <c r="G391" s="19"/>
      <c r="H391" s="22"/>
      <c r="I391" s="19"/>
      <c r="J391" s="17" t="s">
        <v>15</v>
      </c>
      <c r="K391" s="11"/>
      <c r="L391" s="18">
        <v>42921</v>
      </c>
    </row>
    <row r="392" spans="1:12" ht="51" x14ac:dyDescent="0.2">
      <c r="A392" s="10" t="s">
        <v>795</v>
      </c>
      <c r="B392" s="11" t="s">
        <v>13</v>
      </c>
      <c r="C392" s="24" t="s">
        <v>796</v>
      </c>
      <c r="D392" s="13" t="str">
        <f t="shared" si="33"/>
        <v>Office of Government Ethics</v>
      </c>
      <c r="E392" s="14">
        <v>42900</v>
      </c>
      <c r="F392" s="22"/>
      <c r="G392" s="19"/>
      <c r="H392" s="22"/>
      <c r="I392" s="19"/>
      <c r="J392" s="17" t="s">
        <v>15</v>
      </c>
      <c r="K392" s="11"/>
      <c r="L392" s="18">
        <v>42921</v>
      </c>
    </row>
    <row r="393" spans="1:12" ht="51" x14ac:dyDescent="0.2">
      <c r="A393" s="10" t="s">
        <v>797</v>
      </c>
      <c r="B393" s="11" t="s">
        <v>13</v>
      </c>
      <c r="C393" s="24" t="s">
        <v>798</v>
      </c>
      <c r="D393" s="13" t="str">
        <f t="shared" si="33"/>
        <v>Office of Government Ethics</v>
      </c>
      <c r="E393" s="14">
        <v>42900</v>
      </c>
      <c r="F393" s="15" t="str">
        <f>HYPERLINK("https://assets.documentcloud.org/documents/2838696/Trump-2016-Financial-Disclosure.pdf","Office of Government Ethics")</f>
        <v>Office of Government Ethics</v>
      </c>
      <c r="G393" s="14">
        <v>42508</v>
      </c>
      <c r="H393" s="16" t="str">
        <f>HYPERLINK("http://money.cnn.com/2017/01/23/news/donald-trump-resigns-business/","CNN")</f>
        <v>CNN</v>
      </c>
      <c r="I393" s="14">
        <v>42758</v>
      </c>
      <c r="J393" s="11" t="s">
        <v>21</v>
      </c>
      <c r="K393" s="11"/>
      <c r="L393" s="18">
        <v>42921</v>
      </c>
    </row>
    <row r="394" spans="1:12" ht="76.5" x14ac:dyDescent="0.2">
      <c r="A394" s="10" t="s">
        <v>799</v>
      </c>
      <c r="B394" s="11" t="s">
        <v>13</v>
      </c>
      <c r="C394" s="24" t="s">
        <v>800</v>
      </c>
      <c r="D394" s="13" t="str">
        <f t="shared" si="33"/>
        <v>Office of Government Ethics</v>
      </c>
      <c r="E394" s="14">
        <v>42900</v>
      </c>
      <c r="F394" s="22"/>
      <c r="G394" s="19"/>
      <c r="H394" s="22"/>
      <c r="I394" s="19"/>
      <c r="J394" s="17" t="s">
        <v>15</v>
      </c>
      <c r="K394" s="11"/>
      <c r="L394" s="18">
        <v>42921</v>
      </c>
    </row>
    <row r="395" spans="1:12" ht="51" x14ac:dyDescent="0.2">
      <c r="A395" s="10" t="s">
        <v>801</v>
      </c>
      <c r="B395" s="11" t="s">
        <v>13</v>
      </c>
      <c r="C395" s="24" t="s">
        <v>802</v>
      </c>
      <c r="D395" s="13" t="str">
        <f t="shared" si="33"/>
        <v>Office of Government Ethics</v>
      </c>
      <c r="E395" s="14">
        <v>42900</v>
      </c>
      <c r="F395" s="15" t="str">
        <f>HYPERLINK("https://assets.documentcloud.org/documents/2838696/Trump-2016-Financial-Disclosure.pdf","Office of Government Ethics")</f>
        <v>Office of Government Ethics</v>
      </c>
      <c r="G395" s="14">
        <v>42508</v>
      </c>
      <c r="H395" s="16" t="str">
        <f>HYPERLINK("http://money.cnn.com/2017/01/23/news/donald-trump-resigns-business/","CNN")</f>
        <v>CNN</v>
      </c>
      <c r="I395" s="14">
        <v>42758</v>
      </c>
      <c r="J395" s="17" t="s">
        <v>15</v>
      </c>
      <c r="K395" s="11"/>
      <c r="L395" s="18">
        <v>42921</v>
      </c>
    </row>
    <row r="396" spans="1:12" ht="38.25" x14ac:dyDescent="0.2">
      <c r="A396" s="10" t="s">
        <v>803</v>
      </c>
      <c r="B396" s="11" t="s">
        <v>13</v>
      </c>
      <c r="C396" s="24" t="s">
        <v>804</v>
      </c>
      <c r="D396" s="13" t="str">
        <f t="shared" si="33"/>
        <v>Office of Government Ethics</v>
      </c>
      <c r="E396" s="14">
        <v>42900</v>
      </c>
      <c r="F396" s="22"/>
      <c r="G396" s="19"/>
      <c r="H396" s="22"/>
      <c r="I396" s="19"/>
      <c r="J396" s="17" t="s">
        <v>15</v>
      </c>
      <c r="K396" s="11"/>
      <c r="L396" s="18">
        <v>42921</v>
      </c>
    </row>
    <row r="397" spans="1:12" ht="114.75" x14ac:dyDescent="0.2">
      <c r="A397" s="10" t="s">
        <v>805</v>
      </c>
      <c r="B397" s="11" t="s">
        <v>13</v>
      </c>
      <c r="C397" s="24" t="s">
        <v>806</v>
      </c>
      <c r="D397" s="13" t="str">
        <f t="shared" si="33"/>
        <v>Office of Government Ethics</v>
      </c>
      <c r="E397" s="14">
        <v>42900</v>
      </c>
      <c r="F397" s="15" t="str">
        <f t="shared" ref="F397:F398" si="34">HYPERLINK("https://assets.documentcloud.org/documents/2838696/Trump-2016-Financial-Disclosure.pdf","Office of Government Ethics")</f>
        <v>Office of Government Ethics</v>
      </c>
      <c r="G397" s="14">
        <v>42508</v>
      </c>
      <c r="H397" s="16" t="str">
        <f>HYPERLINK("http://money.cnn.com/2017/01/23/news/donald-trump-resigns-business/","CNN")</f>
        <v>CNN</v>
      </c>
      <c r="I397" s="14">
        <v>42758</v>
      </c>
      <c r="J397" s="11" t="s">
        <v>21</v>
      </c>
      <c r="K397" s="11"/>
      <c r="L397" s="18">
        <v>42921</v>
      </c>
    </row>
    <row r="398" spans="1:12" ht="51" x14ac:dyDescent="0.2">
      <c r="A398" s="10" t="s">
        <v>807</v>
      </c>
      <c r="B398" s="11" t="s">
        <v>13</v>
      </c>
      <c r="C398" s="24" t="s">
        <v>808</v>
      </c>
      <c r="D398" s="13" t="str">
        <f t="shared" si="33"/>
        <v>Office of Government Ethics</v>
      </c>
      <c r="E398" s="14">
        <v>42900</v>
      </c>
      <c r="F398" s="15" t="str">
        <f t="shared" si="34"/>
        <v>Office of Government Ethics</v>
      </c>
      <c r="G398" s="14">
        <v>42508</v>
      </c>
      <c r="H398" s="15" t="str">
        <f>HYPERLINK("https://www.washingtonpost.com/wp-stat/graphics/politics/trump-archive/docs/trump-fec-financial-disclosure-2015.pdf","Office of Government Ethics")</f>
        <v>Office of Government Ethics</v>
      </c>
      <c r="I398" s="14">
        <v>42200</v>
      </c>
      <c r="J398" s="11" t="s">
        <v>21</v>
      </c>
      <c r="K398" s="11"/>
      <c r="L398" s="18">
        <v>42921</v>
      </c>
    </row>
    <row r="399" spans="1:12" ht="63.75" x14ac:dyDescent="0.2">
      <c r="A399" s="10" t="s">
        <v>809</v>
      </c>
      <c r="B399" s="11" t="s">
        <v>13</v>
      </c>
      <c r="C399" s="11" t="s">
        <v>810</v>
      </c>
      <c r="D399" s="13" t="str">
        <f t="shared" si="33"/>
        <v>Office of Government Ethics</v>
      </c>
      <c r="E399" s="14">
        <v>42900</v>
      </c>
      <c r="F399" s="22"/>
      <c r="G399" s="19"/>
      <c r="H399" s="22"/>
      <c r="I399" s="19"/>
      <c r="J399" s="11" t="s">
        <v>64</v>
      </c>
      <c r="K399" s="11"/>
      <c r="L399" s="18">
        <v>42921</v>
      </c>
    </row>
    <row r="400" spans="1:12" ht="51" x14ac:dyDescent="0.2">
      <c r="A400" s="10" t="s">
        <v>811</v>
      </c>
      <c r="B400" s="11" t="s">
        <v>13</v>
      </c>
      <c r="C400" s="24" t="s">
        <v>812</v>
      </c>
      <c r="D400" s="13" t="str">
        <f t="shared" si="33"/>
        <v>Office of Government Ethics</v>
      </c>
      <c r="E400" s="14">
        <v>42900</v>
      </c>
      <c r="F400" s="15" t="str">
        <f t="shared" ref="F400:F402" si="35">HYPERLINK("https://assets.documentcloud.org/documents/2838696/Trump-2016-Financial-Disclosure.pdf","Office of Government Ethics")</f>
        <v>Office of Government Ethics</v>
      </c>
      <c r="G400" s="14">
        <v>42508</v>
      </c>
      <c r="H400" s="22"/>
      <c r="I400" s="19"/>
      <c r="J400" s="11" t="s">
        <v>21</v>
      </c>
      <c r="K400" s="11"/>
      <c r="L400" s="18">
        <v>42921</v>
      </c>
    </row>
    <row r="401" spans="1:12" ht="51" x14ac:dyDescent="0.2">
      <c r="A401" s="10" t="s">
        <v>813</v>
      </c>
      <c r="B401" s="11" t="s">
        <v>13</v>
      </c>
      <c r="C401" s="24" t="s">
        <v>814</v>
      </c>
      <c r="D401" s="13" t="str">
        <f t="shared" si="33"/>
        <v>Office of Government Ethics</v>
      </c>
      <c r="E401" s="14">
        <v>42900</v>
      </c>
      <c r="F401" s="15" t="str">
        <f t="shared" si="35"/>
        <v>Office of Government Ethics</v>
      </c>
      <c r="G401" s="14">
        <v>42508</v>
      </c>
      <c r="H401" s="22"/>
      <c r="I401" s="19"/>
      <c r="J401" s="11" t="s">
        <v>21</v>
      </c>
      <c r="K401" s="11"/>
      <c r="L401" s="18">
        <v>42921</v>
      </c>
    </row>
    <row r="402" spans="1:12" ht="63.75" x14ac:dyDescent="0.2">
      <c r="A402" s="10" t="s">
        <v>815</v>
      </c>
      <c r="B402" s="11" t="s">
        <v>13</v>
      </c>
      <c r="C402" s="24" t="s">
        <v>816</v>
      </c>
      <c r="D402" s="13" t="str">
        <f t="shared" si="33"/>
        <v>Office of Government Ethics</v>
      </c>
      <c r="E402" s="14">
        <v>42900</v>
      </c>
      <c r="F402" s="15" t="str">
        <f t="shared" si="35"/>
        <v>Office of Government Ethics</v>
      </c>
      <c r="G402" s="14">
        <v>42508</v>
      </c>
      <c r="H402" s="15" t="str">
        <f>HYPERLINK("https://www.washingtonpost.com/wp-stat/graphics/politics/trump-archive/docs/trump-fec-financial-disclosure-2015.pdf","Office of Government Ethics")</f>
        <v>Office of Government Ethics</v>
      </c>
      <c r="I402" s="14">
        <v>42200</v>
      </c>
      <c r="J402" s="17" t="s">
        <v>15</v>
      </c>
      <c r="K402" s="11"/>
      <c r="L402" s="18">
        <v>42921</v>
      </c>
    </row>
    <row r="403" spans="1:12" ht="38.25" x14ac:dyDescent="0.2">
      <c r="A403" s="10" t="s">
        <v>817</v>
      </c>
      <c r="B403" s="11" t="s">
        <v>13</v>
      </c>
      <c r="C403" s="24" t="s">
        <v>818</v>
      </c>
      <c r="D403" s="13" t="str">
        <f t="shared" si="33"/>
        <v>Office of Government Ethics</v>
      </c>
      <c r="E403" s="14">
        <v>42900</v>
      </c>
      <c r="F403" s="22"/>
      <c r="G403" s="19"/>
      <c r="H403" s="22"/>
      <c r="I403" s="19"/>
      <c r="J403" s="17" t="s">
        <v>15</v>
      </c>
      <c r="K403" s="11"/>
      <c r="L403" s="18">
        <v>42921</v>
      </c>
    </row>
    <row r="404" spans="1:12" ht="38.25" x14ac:dyDescent="0.2">
      <c r="A404" s="10" t="s">
        <v>819</v>
      </c>
      <c r="B404" s="11" t="s">
        <v>13</v>
      </c>
      <c r="C404" s="24" t="s">
        <v>820</v>
      </c>
      <c r="D404" s="13" t="str">
        <f t="shared" si="33"/>
        <v>Office of Government Ethics</v>
      </c>
      <c r="E404" s="14">
        <v>42900</v>
      </c>
      <c r="F404" s="22"/>
      <c r="G404" s="19"/>
      <c r="H404" s="22"/>
      <c r="I404" s="19"/>
      <c r="J404" s="17" t="s">
        <v>15</v>
      </c>
      <c r="K404" s="11"/>
      <c r="L404" s="18">
        <v>42921</v>
      </c>
    </row>
    <row r="405" spans="1:12" ht="51" x14ac:dyDescent="0.2">
      <c r="A405" s="10" t="s">
        <v>821</v>
      </c>
      <c r="B405" s="11" t="s">
        <v>13</v>
      </c>
      <c r="C405" s="24" t="s">
        <v>822</v>
      </c>
      <c r="D405" s="13" t="str">
        <f t="shared" si="33"/>
        <v>Office of Government Ethics</v>
      </c>
      <c r="E405" s="14">
        <v>42900</v>
      </c>
      <c r="F405" s="22"/>
      <c r="G405" s="19"/>
      <c r="H405" s="22"/>
      <c r="I405" s="19"/>
      <c r="J405" s="17" t="s">
        <v>15</v>
      </c>
      <c r="K405" s="11"/>
      <c r="L405" s="18">
        <v>42921</v>
      </c>
    </row>
    <row r="406" spans="1:12" ht="63.75" x14ac:dyDescent="0.2">
      <c r="A406" s="10" t="s">
        <v>823</v>
      </c>
      <c r="B406" s="11" t="s">
        <v>13</v>
      </c>
      <c r="C406" s="24" t="s">
        <v>824</v>
      </c>
      <c r="D406" s="13" t="str">
        <f t="shared" si="33"/>
        <v>Office of Government Ethics</v>
      </c>
      <c r="E406" s="14">
        <v>42900</v>
      </c>
      <c r="F406" s="22"/>
      <c r="G406" s="19"/>
      <c r="H406" s="22"/>
      <c r="I406" s="19"/>
      <c r="J406" s="17" t="s">
        <v>15</v>
      </c>
      <c r="K406" s="11"/>
      <c r="L406" s="18">
        <v>42921</v>
      </c>
    </row>
    <row r="407" spans="1:12" ht="38.25" x14ac:dyDescent="0.2">
      <c r="A407" s="10" t="s">
        <v>825</v>
      </c>
      <c r="B407" s="11" t="s">
        <v>13</v>
      </c>
      <c r="C407" s="24" t="s">
        <v>826</v>
      </c>
      <c r="D407" s="13" t="str">
        <f t="shared" si="33"/>
        <v>Office of Government Ethics</v>
      </c>
      <c r="E407" s="14">
        <v>42900</v>
      </c>
      <c r="F407" s="22"/>
      <c r="G407" s="19"/>
      <c r="H407" s="22"/>
      <c r="I407" s="19"/>
      <c r="J407" s="17" t="s">
        <v>15</v>
      </c>
      <c r="K407" s="11"/>
      <c r="L407" s="18">
        <v>42921</v>
      </c>
    </row>
    <row r="408" spans="1:12" ht="38.25" x14ac:dyDescent="0.2">
      <c r="A408" s="10" t="s">
        <v>827</v>
      </c>
      <c r="B408" s="11" t="s">
        <v>13</v>
      </c>
      <c r="C408" s="24" t="s">
        <v>828</v>
      </c>
      <c r="D408" s="13" t="str">
        <f t="shared" si="33"/>
        <v>Office of Government Ethics</v>
      </c>
      <c r="E408" s="14">
        <v>42900</v>
      </c>
      <c r="F408" s="35"/>
      <c r="G408" s="19"/>
      <c r="H408" s="35"/>
      <c r="I408" s="19"/>
      <c r="J408" s="17" t="s">
        <v>15</v>
      </c>
      <c r="K408" s="11"/>
      <c r="L408" s="18">
        <v>42921</v>
      </c>
    </row>
    <row r="409" spans="1:12" ht="38.25" x14ac:dyDescent="0.2">
      <c r="A409" s="10" t="s">
        <v>829</v>
      </c>
      <c r="B409" s="11" t="s">
        <v>13</v>
      </c>
      <c r="C409" s="24" t="s">
        <v>830</v>
      </c>
      <c r="D409" s="13" t="str">
        <f t="shared" si="33"/>
        <v>Office of Government Ethics</v>
      </c>
      <c r="E409" s="14">
        <v>42900</v>
      </c>
      <c r="F409" s="22"/>
      <c r="G409" s="19"/>
      <c r="H409" s="22"/>
      <c r="I409" s="19"/>
      <c r="J409" s="17" t="s">
        <v>15</v>
      </c>
      <c r="K409" s="11"/>
      <c r="L409" s="18">
        <v>42921</v>
      </c>
    </row>
    <row r="410" spans="1:12" ht="38.25" x14ac:dyDescent="0.2">
      <c r="A410" s="10" t="s">
        <v>831</v>
      </c>
      <c r="B410" s="11" t="s">
        <v>13</v>
      </c>
      <c r="C410" s="24" t="s">
        <v>832</v>
      </c>
      <c r="D410" s="13" t="str">
        <f t="shared" si="33"/>
        <v>Office of Government Ethics</v>
      </c>
      <c r="E410" s="14">
        <v>42900</v>
      </c>
      <c r="F410" s="22"/>
      <c r="G410" s="19"/>
      <c r="H410" s="22"/>
      <c r="I410" s="19"/>
      <c r="J410" s="17" t="s">
        <v>15</v>
      </c>
      <c r="K410" s="11"/>
      <c r="L410" s="18">
        <v>42921</v>
      </c>
    </row>
    <row r="411" spans="1:12" ht="102" x14ac:dyDescent="0.2">
      <c r="A411" s="10" t="s">
        <v>833</v>
      </c>
      <c r="B411" s="11" t="s">
        <v>13</v>
      </c>
      <c r="C411" s="24" t="s">
        <v>834</v>
      </c>
      <c r="D411" s="13" t="str">
        <f t="shared" si="33"/>
        <v>Office of Government Ethics</v>
      </c>
      <c r="E411" s="14">
        <v>42900</v>
      </c>
      <c r="F411" s="22"/>
      <c r="G411" s="19"/>
      <c r="H411" s="22"/>
      <c r="I411" s="19"/>
      <c r="J411" s="17" t="s">
        <v>15</v>
      </c>
      <c r="K411" s="11"/>
      <c r="L411" s="18">
        <v>42921</v>
      </c>
    </row>
    <row r="412" spans="1:12" ht="51" x14ac:dyDescent="0.2">
      <c r="A412" s="10" t="s">
        <v>835</v>
      </c>
      <c r="B412" s="11" t="s">
        <v>13</v>
      </c>
      <c r="C412" s="24" t="s">
        <v>836</v>
      </c>
      <c r="D412" s="13" t="str">
        <f t="shared" si="33"/>
        <v>Office of Government Ethics</v>
      </c>
      <c r="E412" s="14">
        <v>42900</v>
      </c>
      <c r="F412" s="22"/>
      <c r="G412" s="19"/>
      <c r="H412" s="22"/>
      <c r="I412" s="19"/>
      <c r="J412" s="17" t="s">
        <v>15</v>
      </c>
      <c r="K412" s="11"/>
      <c r="L412" s="18">
        <v>42921</v>
      </c>
    </row>
    <row r="413" spans="1:12" ht="51" x14ac:dyDescent="0.2">
      <c r="A413" s="10" t="s">
        <v>837</v>
      </c>
      <c r="B413" s="11" t="s">
        <v>13</v>
      </c>
      <c r="C413" s="24" t="s">
        <v>838</v>
      </c>
      <c r="D413" s="13" t="str">
        <f t="shared" si="33"/>
        <v>Office of Government Ethics</v>
      </c>
      <c r="E413" s="14">
        <v>42900</v>
      </c>
      <c r="F413" s="15" t="str">
        <f>HYPERLINK("https://assets.documentcloud.org/documents/2838696/Trump-2016-Financial-Disclosure.pdf","Office of Government Ethics")</f>
        <v>Office of Government Ethics</v>
      </c>
      <c r="G413" s="14">
        <v>42508</v>
      </c>
      <c r="H413" s="15" t="str">
        <f>HYPERLINK("https://www.washingtonpost.com/wp-stat/graphics/politics/trump-archive/docs/trump-fec-financial-disclosure-2015.pdf","Office of Government Ethics")</f>
        <v>Office of Government Ethics</v>
      </c>
      <c r="I413" s="14">
        <v>42200</v>
      </c>
      <c r="J413" s="11" t="s">
        <v>21</v>
      </c>
      <c r="K413" s="11"/>
      <c r="L413" s="18">
        <v>42921</v>
      </c>
    </row>
    <row r="414" spans="1:12" ht="38.25" x14ac:dyDescent="0.2">
      <c r="A414" s="10" t="s">
        <v>839</v>
      </c>
      <c r="B414" s="11" t="s">
        <v>13</v>
      </c>
      <c r="C414" s="24" t="s">
        <v>840</v>
      </c>
      <c r="D414" s="13" t="str">
        <f t="shared" si="33"/>
        <v>Office of Government Ethics</v>
      </c>
      <c r="E414" s="14">
        <v>42900</v>
      </c>
      <c r="F414" s="22"/>
      <c r="G414" s="19"/>
      <c r="H414" s="22"/>
      <c r="I414" s="19"/>
      <c r="J414" s="17" t="s">
        <v>15</v>
      </c>
      <c r="K414" s="11"/>
      <c r="L414" s="18">
        <v>42921</v>
      </c>
    </row>
    <row r="415" spans="1:12" ht="102" x14ac:dyDescent="0.2">
      <c r="A415" s="10" t="s">
        <v>841</v>
      </c>
      <c r="B415" s="11" t="s">
        <v>13</v>
      </c>
      <c r="C415" s="24" t="s">
        <v>842</v>
      </c>
      <c r="D415" s="13" t="str">
        <f t="shared" si="33"/>
        <v>Office of Government Ethics</v>
      </c>
      <c r="E415" s="14">
        <v>42900</v>
      </c>
      <c r="F415" s="22"/>
      <c r="G415" s="19"/>
      <c r="H415" s="22"/>
      <c r="I415" s="19"/>
      <c r="J415" s="17" t="s">
        <v>15</v>
      </c>
      <c r="K415" s="11"/>
      <c r="L415" s="18">
        <v>42921</v>
      </c>
    </row>
    <row r="416" spans="1:12" ht="63.75" x14ac:dyDescent="0.2">
      <c r="A416" s="10" t="s">
        <v>843</v>
      </c>
      <c r="B416" s="11" t="s">
        <v>13</v>
      </c>
      <c r="C416" s="24" t="s">
        <v>844</v>
      </c>
      <c r="D416" s="13" t="str">
        <f t="shared" si="33"/>
        <v>Office of Government Ethics</v>
      </c>
      <c r="E416" s="14">
        <v>42900</v>
      </c>
      <c r="F416" s="22"/>
      <c r="G416" s="19"/>
      <c r="H416" s="22"/>
      <c r="I416" s="19"/>
      <c r="J416" s="17" t="s">
        <v>15</v>
      </c>
      <c r="K416" s="11"/>
      <c r="L416" s="18">
        <v>42921</v>
      </c>
    </row>
    <row r="417" spans="1:12" ht="38.25" x14ac:dyDescent="0.2">
      <c r="A417" s="10" t="s">
        <v>845</v>
      </c>
      <c r="B417" s="11" t="s">
        <v>13</v>
      </c>
      <c r="C417" s="24" t="s">
        <v>846</v>
      </c>
      <c r="D417" s="13" t="str">
        <f t="shared" si="33"/>
        <v>Office of Government Ethics</v>
      </c>
      <c r="E417" s="14">
        <v>42900</v>
      </c>
      <c r="F417" s="22"/>
      <c r="G417" s="19"/>
      <c r="H417" s="22"/>
      <c r="I417" s="19"/>
      <c r="J417" s="17" t="s">
        <v>15</v>
      </c>
      <c r="K417" s="11"/>
      <c r="L417" s="18">
        <v>42921</v>
      </c>
    </row>
    <row r="418" spans="1:12" ht="51" x14ac:dyDescent="0.2">
      <c r="A418" s="10" t="s">
        <v>847</v>
      </c>
      <c r="B418" s="11" t="s">
        <v>13</v>
      </c>
      <c r="C418" s="24" t="s">
        <v>848</v>
      </c>
      <c r="D418" s="13" t="str">
        <f t="shared" si="33"/>
        <v>Office of Government Ethics</v>
      </c>
      <c r="E418" s="14">
        <v>42900</v>
      </c>
      <c r="F418" s="22"/>
      <c r="G418" s="19"/>
      <c r="H418" s="22"/>
      <c r="I418" s="19"/>
      <c r="J418" s="17" t="s">
        <v>15</v>
      </c>
      <c r="K418" s="11"/>
      <c r="L418" s="18">
        <v>42921</v>
      </c>
    </row>
    <row r="419" spans="1:12" ht="51" x14ac:dyDescent="0.2">
      <c r="A419" s="10" t="s">
        <v>849</v>
      </c>
      <c r="B419" s="11" t="s">
        <v>13</v>
      </c>
      <c r="C419" s="24" t="s">
        <v>850</v>
      </c>
      <c r="D419" s="13" t="str">
        <f t="shared" si="33"/>
        <v>Office of Government Ethics</v>
      </c>
      <c r="E419" s="14">
        <v>42900</v>
      </c>
      <c r="F419" s="22"/>
      <c r="G419" s="19"/>
      <c r="H419" s="22"/>
      <c r="I419" s="19"/>
      <c r="J419" s="17" t="s">
        <v>15</v>
      </c>
      <c r="K419" s="11"/>
      <c r="L419" s="18">
        <v>42921</v>
      </c>
    </row>
    <row r="420" spans="1:12" ht="89.25" x14ac:dyDescent="0.2">
      <c r="A420" s="10" t="s">
        <v>851</v>
      </c>
      <c r="B420" s="11" t="s">
        <v>13</v>
      </c>
      <c r="C420" s="24" t="s">
        <v>852</v>
      </c>
      <c r="D420" s="13" t="str">
        <f t="shared" si="33"/>
        <v>Office of Government Ethics</v>
      </c>
      <c r="E420" s="14">
        <v>42900</v>
      </c>
      <c r="F420" s="15" t="str">
        <f t="shared" ref="F420:F421" si="36">HYPERLINK("https://assets.documentcloud.org/documents/2838696/Trump-2016-Financial-Disclosure.pdf","Office of Government Ethics")</f>
        <v>Office of Government Ethics</v>
      </c>
      <c r="G420" s="14">
        <v>42508</v>
      </c>
      <c r="H420" s="22"/>
      <c r="I420" s="19"/>
      <c r="J420" s="11" t="s">
        <v>21</v>
      </c>
      <c r="K420" s="11"/>
      <c r="L420" s="18">
        <v>42921</v>
      </c>
    </row>
    <row r="421" spans="1:12" ht="89.25" x14ac:dyDescent="0.2">
      <c r="A421" s="10" t="s">
        <v>853</v>
      </c>
      <c r="B421" s="11" t="s">
        <v>13</v>
      </c>
      <c r="C421" s="24" t="s">
        <v>854</v>
      </c>
      <c r="D421" s="13" t="str">
        <f t="shared" si="33"/>
        <v>Office of Government Ethics</v>
      </c>
      <c r="E421" s="14">
        <v>42900</v>
      </c>
      <c r="F421" s="15" t="str">
        <f t="shared" si="36"/>
        <v>Office of Government Ethics</v>
      </c>
      <c r="G421" s="14">
        <v>42508</v>
      </c>
      <c r="H421" s="22"/>
      <c r="I421" s="19"/>
      <c r="J421" s="11" t="s">
        <v>21</v>
      </c>
      <c r="K421" s="11"/>
      <c r="L421" s="18">
        <v>42921</v>
      </c>
    </row>
    <row r="422" spans="1:12" ht="51" x14ac:dyDescent="0.2">
      <c r="A422" s="10" t="s">
        <v>847</v>
      </c>
      <c r="B422" s="11" t="s">
        <v>13</v>
      </c>
      <c r="C422" s="24" t="s">
        <v>855</v>
      </c>
      <c r="D422" s="13" t="str">
        <f t="shared" si="33"/>
        <v>Office of Government Ethics</v>
      </c>
      <c r="E422" s="14">
        <v>42900</v>
      </c>
      <c r="F422" s="22"/>
      <c r="G422" s="19"/>
      <c r="H422" s="22"/>
      <c r="I422" s="19"/>
      <c r="J422" s="17" t="s">
        <v>15</v>
      </c>
      <c r="K422" s="11"/>
      <c r="L422" s="18">
        <v>42921</v>
      </c>
    </row>
    <row r="423" spans="1:12" ht="63.75" x14ac:dyDescent="0.2">
      <c r="A423" s="10" t="s">
        <v>856</v>
      </c>
      <c r="B423" s="11" t="s">
        <v>13</v>
      </c>
      <c r="C423" s="24" t="s">
        <v>857</v>
      </c>
      <c r="D423" s="13" t="str">
        <f t="shared" si="33"/>
        <v>Office of Government Ethics</v>
      </c>
      <c r="E423" s="14">
        <v>42900</v>
      </c>
      <c r="F423" s="15" t="str">
        <f t="shared" ref="F423:F426" si="37">HYPERLINK("https://assets.documentcloud.org/documents/2838696/Trump-2016-Financial-Disclosure.pdf","Office of Government Ethics")</f>
        <v>Office of Government Ethics</v>
      </c>
      <c r="G423" s="14">
        <v>42508</v>
      </c>
      <c r="H423" s="22"/>
      <c r="I423" s="19"/>
      <c r="J423" s="17" t="s">
        <v>15</v>
      </c>
      <c r="K423" s="11"/>
      <c r="L423" s="18">
        <v>42921</v>
      </c>
    </row>
    <row r="424" spans="1:12" ht="51" x14ac:dyDescent="0.2">
      <c r="A424" s="10" t="s">
        <v>858</v>
      </c>
      <c r="B424" s="11" t="s">
        <v>13</v>
      </c>
      <c r="C424" s="24" t="s">
        <v>859</v>
      </c>
      <c r="D424" s="13" t="str">
        <f t="shared" si="33"/>
        <v>Office of Government Ethics</v>
      </c>
      <c r="E424" s="14">
        <v>42900</v>
      </c>
      <c r="F424" s="15" t="str">
        <f t="shared" si="37"/>
        <v>Office of Government Ethics</v>
      </c>
      <c r="G424" s="14">
        <v>42508</v>
      </c>
      <c r="H424" s="22"/>
      <c r="I424" s="19"/>
      <c r="J424" s="11" t="s">
        <v>21</v>
      </c>
      <c r="K424" s="11"/>
      <c r="L424" s="18">
        <v>42921</v>
      </c>
    </row>
    <row r="425" spans="1:12" ht="89.25" x14ac:dyDescent="0.2">
      <c r="A425" s="10" t="s">
        <v>860</v>
      </c>
      <c r="B425" s="11" t="s">
        <v>13</v>
      </c>
      <c r="C425" s="24" t="s">
        <v>861</v>
      </c>
      <c r="D425" s="13" t="str">
        <f t="shared" si="33"/>
        <v>Office of Government Ethics</v>
      </c>
      <c r="E425" s="14">
        <v>42900</v>
      </c>
      <c r="F425" s="15" t="str">
        <f t="shared" si="37"/>
        <v>Office of Government Ethics</v>
      </c>
      <c r="G425" s="14">
        <v>42508</v>
      </c>
      <c r="H425" s="22"/>
      <c r="I425" s="19"/>
      <c r="J425" s="11" t="s">
        <v>21</v>
      </c>
      <c r="K425" s="11"/>
      <c r="L425" s="18">
        <v>42921</v>
      </c>
    </row>
    <row r="426" spans="1:12" ht="89.25" x14ac:dyDescent="0.2">
      <c r="A426" s="10" t="s">
        <v>862</v>
      </c>
      <c r="B426" s="11" t="s">
        <v>13</v>
      </c>
      <c r="C426" s="24" t="s">
        <v>863</v>
      </c>
      <c r="D426" s="13" t="str">
        <f t="shared" si="33"/>
        <v>Office of Government Ethics</v>
      </c>
      <c r="E426" s="14">
        <v>42900</v>
      </c>
      <c r="F426" s="15" t="str">
        <f t="shared" si="37"/>
        <v>Office of Government Ethics</v>
      </c>
      <c r="G426" s="14">
        <v>42508</v>
      </c>
      <c r="H426" s="22"/>
      <c r="I426" s="19"/>
      <c r="J426" s="11" t="s">
        <v>21</v>
      </c>
      <c r="K426" s="11"/>
      <c r="L426" s="18">
        <v>42921</v>
      </c>
    </row>
    <row r="427" spans="1:12" ht="51" x14ac:dyDescent="0.2">
      <c r="A427" s="10" t="s">
        <v>864</v>
      </c>
      <c r="B427" s="11" t="s">
        <v>13</v>
      </c>
      <c r="C427" s="24" t="s">
        <v>865</v>
      </c>
      <c r="D427" s="13" t="str">
        <f t="shared" si="33"/>
        <v>Office of Government Ethics</v>
      </c>
      <c r="E427" s="14">
        <v>42900</v>
      </c>
      <c r="F427" s="22"/>
      <c r="G427" s="19"/>
      <c r="H427" s="22"/>
      <c r="I427" s="19"/>
      <c r="J427" s="17" t="s">
        <v>15</v>
      </c>
      <c r="K427" s="11"/>
      <c r="L427" s="18">
        <v>42921</v>
      </c>
    </row>
    <row r="428" spans="1:12" ht="51" x14ac:dyDescent="0.2">
      <c r="A428" s="10" t="s">
        <v>866</v>
      </c>
      <c r="B428" s="11" t="s">
        <v>13</v>
      </c>
      <c r="C428" s="24" t="s">
        <v>867</v>
      </c>
      <c r="D428" s="13" t="str">
        <f t="shared" si="33"/>
        <v>Office of Government Ethics</v>
      </c>
      <c r="E428" s="14">
        <v>42900</v>
      </c>
      <c r="F428" s="22"/>
      <c r="G428" s="19"/>
      <c r="H428" s="22"/>
      <c r="I428" s="19"/>
      <c r="J428" s="17" t="s">
        <v>15</v>
      </c>
      <c r="K428" s="11"/>
      <c r="L428" s="18">
        <v>42921</v>
      </c>
    </row>
    <row r="429" spans="1:12" ht="51" x14ac:dyDescent="0.2">
      <c r="A429" s="10" t="s">
        <v>868</v>
      </c>
      <c r="B429" s="11" t="s">
        <v>13</v>
      </c>
      <c r="C429" s="24" t="s">
        <v>869</v>
      </c>
      <c r="D429" s="13" t="str">
        <f t="shared" si="33"/>
        <v>Office of Government Ethics</v>
      </c>
      <c r="E429" s="14">
        <v>42900</v>
      </c>
      <c r="F429" s="22"/>
      <c r="G429" s="19"/>
      <c r="H429" s="22"/>
      <c r="I429" s="19"/>
      <c r="J429" s="17" t="s">
        <v>15</v>
      </c>
      <c r="K429" s="11"/>
      <c r="L429" s="18">
        <v>42921</v>
      </c>
    </row>
    <row r="430" spans="1:12" ht="51" x14ac:dyDescent="0.2">
      <c r="A430" s="10" t="s">
        <v>870</v>
      </c>
      <c r="B430" s="11" t="s">
        <v>13</v>
      </c>
      <c r="C430" s="24" t="s">
        <v>871</v>
      </c>
      <c r="D430" s="13" t="str">
        <f t="shared" si="33"/>
        <v>Office of Government Ethics</v>
      </c>
      <c r="E430" s="14">
        <v>42900</v>
      </c>
      <c r="F430" s="22"/>
      <c r="G430" s="19"/>
      <c r="H430" s="22"/>
      <c r="I430" s="19"/>
      <c r="J430" s="17" t="s">
        <v>15</v>
      </c>
      <c r="K430" s="11"/>
      <c r="L430" s="18">
        <v>42921</v>
      </c>
    </row>
    <row r="431" spans="1:12" ht="51" x14ac:dyDescent="0.2">
      <c r="A431" s="10" t="s">
        <v>872</v>
      </c>
      <c r="B431" s="11" t="s">
        <v>13</v>
      </c>
      <c r="C431" s="24" t="s">
        <v>873</v>
      </c>
      <c r="D431" s="13" t="str">
        <f t="shared" si="33"/>
        <v>Office of Government Ethics</v>
      </c>
      <c r="E431" s="14">
        <v>42900</v>
      </c>
      <c r="F431" s="22"/>
      <c r="G431" s="19"/>
      <c r="H431" s="22"/>
      <c r="I431" s="19"/>
      <c r="J431" s="17" t="s">
        <v>15</v>
      </c>
      <c r="K431" s="11"/>
      <c r="L431" s="18">
        <v>42921</v>
      </c>
    </row>
    <row r="432" spans="1:12" ht="51" x14ac:dyDescent="0.2">
      <c r="A432" s="10" t="s">
        <v>874</v>
      </c>
      <c r="B432" s="11" t="s">
        <v>13</v>
      </c>
      <c r="C432" s="24" t="s">
        <v>875</v>
      </c>
      <c r="D432" s="13" t="str">
        <f t="shared" si="33"/>
        <v>Office of Government Ethics</v>
      </c>
      <c r="E432" s="14">
        <v>42900</v>
      </c>
      <c r="F432" s="22"/>
      <c r="G432" s="19"/>
      <c r="H432" s="22"/>
      <c r="I432" s="19"/>
      <c r="J432" s="17" t="s">
        <v>15</v>
      </c>
      <c r="K432" s="11"/>
      <c r="L432" s="18">
        <v>42921</v>
      </c>
    </row>
    <row r="433" spans="1:12" ht="51" x14ac:dyDescent="0.2">
      <c r="A433" s="10" t="s">
        <v>876</v>
      </c>
      <c r="B433" s="11" t="s">
        <v>13</v>
      </c>
      <c r="C433" s="24" t="s">
        <v>877</v>
      </c>
      <c r="D433" s="13" t="str">
        <f t="shared" si="33"/>
        <v>Office of Government Ethics</v>
      </c>
      <c r="E433" s="14">
        <v>42900</v>
      </c>
      <c r="F433" s="22"/>
      <c r="G433" s="19"/>
      <c r="H433" s="22"/>
      <c r="I433" s="19"/>
      <c r="J433" s="17" t="s">
        <v>15</v>
      </c>
      <c r="K433" s="11"/>
      <c r="L433" s="18">
        <v>42921</v>
      </c>
    </row>
    <row r="434" spans="1:12" ht="51" x14ac:dyDescent="0.2">
      <c r="A434" s="10" t="s">
        <v>878</v>
      </c>
      <c r="B434" s="11" t="s">
        <v>13</v>
      </c>
      <c r="C434" s="24" t="s">
        <v>879</v>
      </c>
      <c r="D434" s="13" t="str">
        <f t="shared" si="33"/>
        <v>Office of Government Ethics</v>
      </c>
      <c r="E434" s="14">
        <v>42900</v>
      </c>
      <c r="F434" s="22"/>
      <c r="G434" s="19"/>
      <c r="H434" s="22"/>
      <c r="I434" s="19"/>
      <c r="J434" s="17" t="s">
        <v>15</v>
      </c>
      <c r="K434" s="11"/>
      <c r="L434" s="18">
        <v>42921</v>
      </c>
    </row>
    <row r="435" spans="1:12" ht="38.25" x14ac:dyDescent="0.2">
      <c r="A435" s="10" t="s">
        <v>880</v>
      </c>
      <c r="B435" s="11" t="s">
        <v>13</v>
      </c>
      <c r="C435" s="24" t="s">
        <v>881</v>
      </c>
      <c r="D435" s="13" t="str">
        <f t="shared" si="33"/>
        <v>Office of Government Ethics</v>
      </c>
      <c r="E435" s="14">
        <v>42900</v>
      </c>
      <c r="F435" s="22"/>
      <c r="G435" s="19"/>
      <c r="H435" s="22"/>
      <c r="I435" s="19"/>
      <c r="J435" s="17" t="s">
        <v>15</v>
      </c>
      <c r="K435" s="11"/>
      <c r="L435" s="18">
        <v>42921</v>
      </c>
    </row>
    <row r="436" spans="1:12" ht="76.5" x14ac:dyDescent="0.2">
      <c r="A436" s="10" t="s">
        <v>882</v>
      </c>
      <c r="B436" s="11" t="s">
        <v>13</v>
      </c>
      <c r="C436" s="24" t="s">
        <v>883</v>
      </c>
      <c r="D436" s="13" t="str">
        <f t="shared" si="33"/>
        <v>Office of Government Ethics</v>
      </c>
      <c r="E436" s="14">
        <v>42900</v>
      </c>
      <c r="F436" s="22"/>
      <c r="G436" s="19"/>
      <c r="H436" s="22"/>
      <c r="I436" s="19"/>
      <c r="J436" s="17" t="s">
        <v>15</v>
      </c>
      <c r="K436" s="11"/>
      <c r="L436" s="18">
        <v>42921</v>
      </c>
    </row>
    <row r="437" spans="1:12" ht="51" x14ac:dyDescent="0.2">
      <c r="A437" s="10" t="s">
        <v>884</v>
      </c>
      <c r="B437" s="11" t="s">
        <v>13</v>
      </c>
      <c r="C437" s="24" t="s">
        <v>885</v>
      </c>
      <c r="D437" s="13" t="str">
        <f t="shared" si="33"/>
        <v>Office of Government Ethics</v>
      </c>
      <c r="E437" s="14">
        <v>42900</v>
      </c>
      <c r="F437" s="22"/>
      <c r="G437" s="19"/>
      <c r="H437" s="22"/>
      <c r="I437" s="19"/>
      <c r="J437" s="17" t="s">
        <v>15</v>
      </c>
      <c r="K437" s="11"/>
      <c r="L437" s="18">
        <v>42921</v>
      </c>
    </row>
    <row r="438" spans="1:12" ht="51" x14ac:dyDescent="0.2">
      <c r="A438" s="10" t="s">
        <v>886</v>
      </c>
      <c r="B438" s="11" t="s">
        <v>13</v>
      </c>
      <c r="C438" s="24" t="s">
        <v>887</v>
      </c>
      <c r="D438" s="13" t="str">
        <f t="shared" si="33"/>
        <v>Office of Government Ethics</v>
      </c>
      <c r="E438" s="14">
        <v>42900</v>
      </c>
      <c r="F438" s="22"/>
      <c r="G438" s="19"/>
      <c r="H438" s="22"/>
      <c r="I438" s="19"/>
      <c r="J438" s="17" t="s">
        <v>15</v>
      </c>
      <c r="K438" s="11"/>
      <c r="L438" s="18">
        <v>42921</v>
      </c>
    </row>
    <row r="439" spans="1:12" ht="51" x14ac:dyDescent="0.2">
      <c r="A439" s="10" t="s">
        <v>888</v>
      </c>
      <c r="B439" s="11" t="s">
        <v>13</v>
      </c>
      <c r="C439" s="24" t="s">
        <v>889</v>
      </c>
      <c r="D439" s="13" t="str">
        <f t="shared" si="33"/>
        <v>Office of Government Ethics</v>
      </c>
      <c r="E439" s="14">
        <v>42900</v>
      </c>
      <c r="F439" s="15" t="str">
        <f t="shared" ref="F439:F440" si="38">HYPERLINK("https://assets.documentcloud.org/documents/2838696/Trump-2016-Financial-Disclosure.pdf","Office of Government Ethics")</f>
        <v>Office of Government Ethics</v>
      </c>
      <c r="G439" s="14">
        <v>42508</v>
      </c>
      <c r="H439" s="15" t="str">
        <f t="shared" ref="H439:H440" si="39">HYPERLINK("https://www.washingtonpost.com/wp-stat/graphics/politics/trump-archive/docs/trump-fec-financial-disclosure-2015.pdf","Office of Government Ethics")</f>
        <v>Office of Government Ethics</v>
      </c>
      <c r="I439" s="14">
        <v>42200</v>
      </c>
      <c r="J439" s="11" t="s">
        <v>21</v>
      </c>
      <c r="K439" s="11"/>
      <c r="L439" s="18">
        <v>42921</v>
      </c>
    </row>
    <row r="440" spans="1:12" ht="51" x14ac:dyDescent="0.2">
      <c r="A440" s="10" t="s">
        <v>890</v>
      </c>
      <c r="B440" s="11" t="s">
        <v>13</v>
      </c>
      <c r="C440" s="24" t="s">
        <v>891</v>
      </c>
      <c r="D440" s="13" t="str">
        <f t="shared" si="33"/>
        <v>Office of Government Ethics</v>
      </c>
      <c r="E440" s="14">
        <v>42900</v>
      </c>
      <c r="F440" s="15" t="str">
        <f t="shared" si="38"/>
        <v>Office of Government Ethics</v>
      </c>
      <c r="G440" s="14">
        <v>42508</v>
      </c>
      <c r="H440" s="15" t="str">
        <f t="shared" si="39"/>
        <v>Office of Government Ethics</v>
      </c>
      <c r="I440" s="14">
        <v>42200</v>
      </c>
      <c r="J440" s="11" t="s">
        <v>21</v>
      </c>
      <c r="K440" s="11"/>
      <c r="L440" s="18">
        <v>42921</v>
      </c>
    </row>
    <row r="441" spans="1:12" ht="63.75" x14ac:dyDescent="0.2">
      <c r="A441" s="10" t="s">
        <v>892</v>
      </c>
      <c r="B441" s="11" t="s">
        <v>13</v>
      </c>
      <c r="C441" s="24" t="s">
        <v>893</v>
      </c>
      <c r="D441" s="13" t="str">
        <f t="shared" si="33"/>
        <v>Office of Government Ethics</v>
      </c>
      <c r="E441" s="14">
        <v>42900</v>
      </c>
      <c r="F441" s="22"/>
      <c r="G441" s="19"/>
      <c r="H441" s="22"/>
      <c r="I441" s="19"/>
      <c r="J441" s="17" t="s">
        <v>15</v>
      </c>
      <c r="K441" s="11"/>
      <c r="L441" s="18">
        <v>42921</v>
      </c>
    </row>
    <row r="442" spans="1:12" ht="76.5" x14ac:dyDescent="0.2">
      <c r="A442" s="10" t="s">
        <v>894</v>
      </c>
      <c r="B442" s="11" t="s">
        <v>13</v>
      </c>
      <c r="C442" s="24" t="s">
        <v>895</v>
      </c>
      <c r="D442" s="13" t="str">
        <f t="shared" si="33"/>
        <v>Office of Government Ethics</v>
      </c>
      <c r="E442" s="14">
        <v>42900</v>
      </c>
      <c r="F442" s="22"/>
      <c r="G442" s="19"/>
      <c r="H442" s="22"/>
      <c r="I442" s="19"/>
      <c r="J442" s="17" t="s">
        <v>15</v>
      </c>
      <c r="K442" s="11"/>
      <c r="L442" s="18">
        <v>42921</v>
      </c>
    </row>
    <row r="443" spans="1:12" ht="51" x14ac:dyDescent="0.2">
      <c r="A443" s="10" t="s">
        <v>896</v>
      </c>
      <c r="B443" s="11" t="s">
        <v>13</v>
      </c>
      <c r="C443" s="24" t="s">
        <v>897</v>
      </c>
      <c r="D443" s="13" t="str">
        <f t="shared" si="33"/>
        <v>Office of Government Ethics</v>
      </c>
      <c r="E443" s="14">
        <v>42900</v>
      </c>
      <c r="F443" s="22"/>
      <c r="G443" s="19"/>
      <c r="H443" s="22"/>
      <c r="I443" s="19"/>
      <c r="J443" s="17" t="s">
        <v>15</v>
      </c>
      <c r="K443" s="11"/>
      <c r="L443" s="18">
        <v>42921</v>
      </c>
    </row>
    <row r="444" spans="1:12" ht="51" x14ac:dyDescent="0.2">
      <c r="A444" s="10" t="s">
        <v>898</v>
      </c>
      <c r="B444" s="11" t="s">
        <v>13</v>
      </c>
      <c r="C444" s="24" t="s">
        <v>899</v>
      </c>
      <c r="D444" s="13" t="str">
        <f t="shared" si="33"/>
        <v>Office of Government Ethics</v>
      </c>
      <c r="E444" s="14">
        <v>42900</v>
      </c>
      <c r="F444" s="22"/>
      <c r="G444" s="19"/>
      <c r="H444" s="22"/>
      <c r="I444" s="19"/>
      <c r="J444" s="17" t="s">
        <v>15</v>
      </c>
      <c r="K444" s="11"/>
      <c r="L444" s="18">
        <v>42921</v>
      </c>
    </row>
    <row r="445" spans="1:12" ht="63.75" x14ac:dyDescent="0.2">
      <c r="A445" s="10" t="s">
        <v>900</v>
      </c>
      <c r="B445" s="11" t="s">
        <v>13</v>
      </c>
      <c r="C445" s="24" t="s">
        <v>901</v>
      </c>
      <c r="D445" s="13" t="str">
        <f t="shared" si="33"/>
        <v>Office of Government Ethics</v>
      </c>
      <c r="E445" s="14">
        <v>42900</v>
      </c>
      <c r="F445" s="22"/>
      <c r="G445" s="19"/>
      <c r="H445" s="22"/>
      <c r="I445" s="19"/>
      <c r="J445" s="17" t="s">
        <v>15</v>
      </c>
      <c r="K445" s="11"/>
      <c r="L445" s="18">
        <v>42921</v>
      </c>
    </row>
    <row r="446" spans="1:12" ht="38.25" x14ac:dyDescent="0.2">
      <c r="A446" s="10" t="s">
        <v>902</v>
      </c>
      <c r="B446" s="11" t="s">
        <v>13</v>
      </c>
      <c r="C446" s="24" t="s">
        <v>903</v>
      </c>
      <c r="D446" s="13" t="str">
        <f t="shared" si="33"/>
        <v>Office of Government Ethics</v>
      </c>
      <c r="E446" s="14">
        <v>42900</v>
      </c>
      <c r="F446" s="22"/>
      <c r="G446" s="19"/>
      <c r="H446" s="22"/>
      <c r="I446" s="19"/>
      <c r="J446" s="17" t="s">
        <v>15</v>
      </c>
      <c r="K446" s="11"/>
      <c r="L446" s="18">
        <v>42921</v>
      </c>
    </row>
    <row r="447" spans="1:12" ht="102" x14ac:dyDescent="0.2">
      <c r="A447" s="10" t="s">
        <v>904</v>
      </c>
      <c r="B447" s="11" t="s">
        <v>13</v>
      </c>
      <c r="C447" s="24" t="s">
        <v>905</v>
      </c>
      <c r="D447" s="13" t="str">
        <f t="shared" si="33"/>
        <v>Office of Government Ethics</v>
      </c>
      <c r="E447" s="14">
        <v>42900</v>
      </c>
      <c r="F447" s="22"/>
      <c r="G447" s="19"/>
      <c r="H447" s="22"/>
      <c r="I447" s="19"/>
      <c r="J447" s="17" t="s">
        <v>15</v>
      </c>
      <c r="K447" s="11"/>
      <c r="L447" s="18">
        <v>42921</v>
      </c>
    </row>
    <row r="448" spans="1:12" ht="102" x14ac:dyDescent="0.2">
      <c r="A448" s="10" t="s">
        <v>906</v>
      </c>
      <c r="B448" s="11" t="s">
        <v>13</v>
      </c>
      <c r="C448" s="24" t="s">
        <v>907</v>
      </c>
      <c r="D448" s="13" t="str">
        <f t="shared" si="33"/>
        <v>Office of Government Ethics</v>
      </c>
      <c r="E448" s="14">
        <v>42900</v>
      </c>
      <c r="F448" s="22"/>
      <c r="G448" s="19"/>
      <c r="H448" s="22"/>
      <c r="I448" s="19"/>
      <c r="J448" s="17" t="s">
        <v>15</v>
      </c>
      <c r="K448" s="11"/>
      <c r="L448" s="18">
        <v>42921</v>
      </c>
    </row>
    <row r="449" spans="1:12" ht="51" x14ac:dyDescent="0.2">
      <c r="A449" s="10" t="s">
        <v>908</v>
      </c>
      <c r="B449" s="11" t="s">
        <v>13</v>
      </c>
      <c r="C449" s="24" t="s">
        <v>909</v>
      </c>
      <c r="D449" s="13" t="str">
        <f t="shared" si="33"/>
        <v>Office of Government Ethics</v>
      </c>
      <c r="E449" s="14">
        <v>42900</v>
      </c>
      <c r="F449" s="22"/>
      <c r="G449" s="19"/>
      <c r="H449" s="22"/>
      <c r="I449" s="19"/>
      <c r="J449" s="17" t="s">
        <v>15</v>
      </c>
      <c r="K449" s="11"/>
      <c r="L449" s="18">
        <v>42921</v>
      </c>
    </row>
    <row r="450" spans="1:12" ht="51" x14ac:dyDescent="0.2">
      <c r="A450" s="10" t="s">
        <v>910</v>
      </c>
      <c r="B450" s="11" t="s">
        <v>13</v>
      </c>
      <c r="C450" s="24" t="s">
        <v>911</v>
      </c>
      <c r="D450" s="13" t="str">
        <f t="shared" si="33"/>
        <v>Office of Government Ethics</v>
      </c>
      <c r="E450" s="14">
        <v>42900</v>
      </c>
      <c r="F450" s="22"/>
      <c r="G450" s="19"/>
      <c r="H450" s="22"/>
      <c r="I450" s="19"/>
      <c r="J450" s="17" t="s">
        <v>15</v>
      </c>
      <c r="K450" s="11"/>
      <c r="L450" s="18">
        <v>42921</v>
      </c>
    </row>
    <row r="451" spans="1:12" ht="38.25" x14ac:dyDescent="0.2">
      <c r="A451" s="10" t="s">
        <v>912</v>
      </c>
      <c r="B451" s="11" t="s">
        <v>13</v>
      </c>
      <c r="C451" s="24" t="s">
        <v>913</v>
      </c>
      <c r="D451" s="13" t="str">
        <f t="shared" si="33"/>
        <v>Office of Government Ethics</v>
      </c>
      <c r="E451" s="14">
        <v>42900</v>
      </c>
      <c r="F451" s="22"/>
      <c r="G451" s="19"/>
      <c r="H451" s="22"/>
      <c r="I451" s="19"/>
      <c r="J451" s="17" t="s">
        <v>15</v>
      </c>
      <c r="K451" s="11"/>
      <c r="L451" s="18">
        <v>42921</v>
      </c>
    </row>
    <row r="452" spans="1:12" ht="38.25" x14ac:dyDescent="0.2">
      <c r="A452" s="10" t="s">
        <v>914</v>
      </c>
      <c r="B452" s="11" t="s">
        <v>13</v>
      </c>
      <c r="C452" s="24" t="s">
        <v>915</v>
      </c>
      <c r="D452" s="13" t="str">
        <f t="shared" si="33"/>
        <v>Office of Government Ethics</v>
      </c>
      <c r="E452" s="14">
        <v>42900</v>
      </c>
      <c r="F452" s="22"/>
      <c r="G452" s="19"/>
      <c r="H452" s="22"/>
      <c r="I452" s="19"/>
      <c r="J452" s="11" t="s">
        <v>64</v>
      </c>
      <c r="K452" s="11"/>
      <c r="L452" s="18">
        <v>42921</v>
      </c>
    </row>
    <row r="453" spans="1:12" ht="38.25" x14ac:dyDescent="0.2">
      <c r="A453" s="10" t="s">
        <v>916</v>
      </c>
      <c r="B453" s="11" t="s">
        <v>13</v>
      </c>
      <c r="C453" s="24" t="s">
        <v>917</v>
      </c>
      <c r="D453" s="13" t="str">
        <f t="shared" si="33"/>
        <v>Office of Government Ethics</v>
      </c>
      <c r="E453" s="14">
        <v>42900</v>
      </c>
      <c r="F453" s="22"/>
      <c r="G453" s="19"/>
      <c r="H453" s="22"/>
      <c r="I453" s="19"/>
      <c r="J453" s="11" t="s">
        <v>64</v>
      </c>
      <c r="K453" s="11"/>
      <c r="L453" s="18">
        <v>42921</v>
      </c>
    </row>
    <row r="454" spans="1:12" ht="38.25" x14ac:dyDescent="0.2">
      <c r="A454" s="10" t="s">
        <v>918</v>
      </c>
      <c r="B454" s="11" t="s">
        <v>13</v>
      </c>
      <c r="C454" s="24" t="s">
        <v>919</v>
      </c>
      <c r="D454" s="13" t="str">
        <f t="shared" si="33"/>
        <v>Office of Government Ethics</v>
      </c>
      <c r="E454" s="14">
        <v>42900</v>
      </c>
      <c r="F454" s="22"/>
      <c r="G454" s="19"/>
      <c r="H454" s="22"/>
      <c r="I454" s="19"/>
      <c r="J454" s="17" t="s">
        <v>15</v>
      </c>
      <c r="K454" s="11"/>
      <c r="L454" s="18">
        <v>42921</v>
      </c>
    </row>
    <row r="455" spans="1:12" ht="76.5" x14ac:dyDescent="0.2">
      <c r="A455" s="10" t="s">
        <v>920</v>
      </c>
      <c r="B455" s="11" t="s">
        <v>13</v>
      </c>
      <c r="C455" s="24" t="s">
        <v>921</v>
      </c>
      <c r="D455" s="13" t="str">
        <f t="shared" si="33"/>
        <v>Office of Government Ethics</v>
      </c>
      <c r="E455" s="14">
        <v>42900</v>
      </c>
      <c r="F455" s="22"/>
      <c r="G455" s="19"/>
      <c r="H455" s="22"/>
      <c r="I455" s="19"/>
      <c r="J455" s="17" t="s">
        <v>15</v>
      </c>
      <c r="K455" s="11"/>
      <c r="L455" s="18">
        <v>42921</v>
      </c>
    </row>
    <row r="456" spans="1:12" ht="38.25" x14ac:dyDescent="0.2">
      <c r="A456" s="10" t="s">
        <v>922</v>
      </c>
      <c r="B456" s="11" t="s">
        <v>13</v>
      </c>
      <c r="C456" s="24" t="s">
        <v>923</v>
      </c>
      <c r="D456" s="13" t="str">
        <f t="shared" si="33"/>
        <v>Office of Government Ethics</v>
      </c>
      <c r="E456" s="14">
        <v>42900</v>
      </c>
      <c r="F456" s="22"/>
      <c r="G456" s="19"/>
      <c r="H456" s="22"/>
      <c r="I456" s="19"/>
      <c r="J456" s="17" t="s">
        <v>15</v>
      </c>
      <c r="K456" s="11"/>
      <c r="L456" s="18">
        <v>42921</v>
      </c>
    </row>
    <row r="457" spans="1:12" ht="76.5" x14ac:dyDescent="0.2">
      <c r="A457" s="10" t="s">
        <v>924</v>
      </c>
      <c r="B457" s="11" t="s">
        <v>13</v>
      </c>
      <c r="C457" s="24" t="s">
        <v>925</v>
      </c>
      <c r="D457" s="13" t="str">
        <f t="shared" si="33"/>
        <v>Office of Government Ethics</v>
      </c>
      <c r="E457" s="14">
        <v>42900</v>
      </c>
      <c r="F457" s="22"/>
      <c r="G457" s="19"/>
      <c r="H457" s="22"/>
      <c r="I457" s="19"/>
      <c r="J457" s="17" t="s">
        <v>15</v>
      </c>
      <c r="K457" s="11"/>
      <c r="L457" s="18">
        <v>42921</v>
      </c>
    </row>
    <row r="458" spans="1:12" ht="51" x14ac:dyDescent="0.2">
      <c r="A458" s="10" t="s">
        <v>926</v>
      </c>
      <c r="B458" s="11" t="s">
        <v>13</v>
      </c>
      <c r="C458" s="24" t="s">
        <v>927</v>
      </c>
      <c r="D458" s="13" t="str">
        <f t="shared" si="33"/>
        <v>Office of Government Ethics</v>
      </c>
      <c r="E458" s="14">
        <v>42900</v>
      </c>
      <c r="F458" s="22"/>
      <c r="G458" s="19"/>
      <c r="H458" s="22"/>
      <c r="I458" s="19"/>
      <c r="J458" s="17" t="s">
        <v>15</v>
      </c>
      <c r="K458" s="11"/>
      <c r="L458" s="18">
        <v>42921</v>
      </c>
    </row>
    <row r="459" spans="1:12" ht="51" x14ac:dyDescent="0.2">
      <c r="A459" s="10" t="s">
        <v>928</v>
      </c>
      <c r="B459" s="11" t="s">
        <v>13</v>
      </c>
      <c r="C459" s="24" t="s">
        <v>929</v>
      </c>
      <c r="D459" s="13" t="str">
        <f t="shared" si="33"/>
        <v>Office of Government Ethics</v>
      </c>
      <c r="E459" s="14">
        <v>42900</v>
      </c>
      <c r="F459" s="22"/>
      <c r="G459" s="19"/>
      <c r="H459" s="22"/>
      <c r="I459" s="19"/>
      <c r="J459" s="17" t="s">
        <v>15</v>
      </c>
      <c r="K459" s="11"/>
      <c r="L459" s="18">
        <v>42921</v>
      </c>
    </row>
    <row r="460" spans="1:12" ht="51" x14ac:dyDescent="0.2">
      <c r="A460" s="10" t="s">
        <v>930</v>
      </c>
      <c r="B460" s="11" t="s">
        <v>13</v>
      </c>
      <c r="C460" s="24" t="s">
        <v>931</v>
      </c>
      <c r="D460" s="13" t="str">
        <f t="shared" si="33"/>
        <v>Office of Government Ethics</v>
      </c>
      <c r="E460" s="14">
        <v>42900</v>
      </c>
      <c r="F460" s="22"/>
      <c r="G460" s="19"/>
      <c r="H460" s="22"/>
      <c r="I460" s="19"/>
      <c r="J460" s="17" t="s">
        <v>15</v>
      </c>
      <c r="K460" s="11"/>
      <c r="L460" s="18">
        <v>42921</v>
      </c>
    </row>
    <row r="461" spans="1:12" ht="51" x14ac:dyDescent="0.2">
      <c r="A461" s="10" t="s">
        <v>932</v>
      </c>
      <c r="B461" s="11" t="s">
        <v>13</v>
      </c>
      <c r="C461" s="24" t="s">
        <v>933</v>
      </c>
      <c r="D461" s="13" t="str">
        <f t="shared" si="33"/>
        <v>Office of Government Ethics</v>
      </c>
      <c r="E461" s="14">
        <v>42900</v>
      </c>
      <c r="F461" s="22"/>
      <c r="G461" s="19"/>
      <c r="H461" s="22"/>
      <c r="I461" s="19"/>
      <c r="J461" s="17" t="s">
        <v>15</v>
      </c>
      <c r="K461" s="11"/>
      <c r="L461" s="18">
        <v>42921</v>
      </c>
    </row>
    <row r="462" spans="1:12" ht="51" x14ac:dyDescent="0.2">
      <c r="A462" s="10" t="s">
        <v>934</v>
      </c>
      <c r="B462" s="11" t="s">
        <v>13</v>
      </c>
      <c r="C462" s="24" t="s">
        <v>935</v>
      </c>
      <c r="D462" s="13" t="str">
        <f t="shared" si="33"/>
        <v>Office of Government Ethics</v>
      </c>
      <c r="E462" s="14">
        <v>42900</v>
      </c>
      <c r="F462" s="15" t="str">
        <f t="shared" ref="F462:F463" si="40">HYPERLINK("https://assets.documentcloud.org/documents/2838696/Trump-2016-Financial-Disclosure.pdf","Office of Government Ethics")</f>
        <v>Office of Government Ethics</v>
      </c>
      <c r="G462" s="14">
        <v>42508</v>
      </c>
      <c r="H462" s="22"/>
      <c r="I462" s="19"/>
      <c r="J462" s="11" t="s">
        <v>21</v>
      </c>
      <c r="K462" s="11"/>
      <c r="L462" s="18">
        <v>42921</v>
      </c>
    </row>
    <row r="463" spans="1:12" ht="51" x14ac:dyDescent="0.2">
      <c r="A463" s="10" t="s">
        <v>936</v>
      </c>
      <c r="B463" s="11" t="s">
        <v>13</v>
      </c>
      <c r="C463" s="24" t="s">
        <v>937</v>
      </c>
      <c r="D463" s="13" t="str">
        <f t="shared" si="33"/>
        <v>Office of Government Ethics</v>
      </c>
      <c r="E463" s="14">
        <v>42900</v>
      </c>
      <c r="F463" s="15" t="str">
        <f t="shared" si="40"/>
        <v>Office of Government Ethics</v>
      </c>
      <c r="G463" s="14">
        <v>42508</v>
      </c>
      <c r="H463" s="22"/>
      <c r="I463" s="19"/>
      <c r="J463" s="11" t="s">
        <v>21</v>
      </c>
      <c r="K463" s="11"/>
      <c r="L463" s="18">
        <v>42921</v>
      </c>
    </row>
    <row r="464" spans="1:12" ht="63.75" x14ac:dyDescent="0.2">
      <c r="A464" s="10" t="s">
        <v>938</v>
      </c>
      <c r="B464" s="11" t="s">
        <v>13</v>
      </c>
      <c r="C464" s="24" t="s">
        <v>939</v>
      </c>
      <c r="D464" s="13" t="str">
        <f t="shared" si="33"/>
        <v>Office of Government Ethics</v>
      </c>
      <c r="E464" s="14">
        <v>42900</v>
      </c>
      <c r="F464" s="22"/>
      <c r="G464" s="19"/>
      <c r="H464" s="22"/>
      <c r="I464" s="19"/>
      <c r="J464" s="17" t="s">
        <v>15</v>
      </c>
      <c r="K464" s="11"/>
      <c r="L464" s="18">
        <v>42921</v>
      </c>
    </row>
    <row r="465" spans="1:12" ht="38.25" x14ac:dyDescent="0.2">
      <c r="A465" s="10" t="s">
        <v>940</v>
      </c>
      <c r="B465" s="11" t="s">
        <v>13</v>
      </c>
      <c r="C465" s="24" t="s">
        <v>941</v>
      </c>
      <c r="D465" s="13" t="str">
        <f t="shared" si="33"/>
        <v>Office of Government Ethics</v>
      </c>
      <c r="E465" s="14">
        <v>42900</v>
      </c>
      <c r="F465" s="22"/>
      <c r="G465" s="19"/>
      <c r="H465" s="22"/>
      <c r="I465" s="19"/>
      <c r="J465" s="17" t="s">
        <v>15</v>
      </c>
      <c r="K465" s="11"/>
      <c r="L465" s="18">
        <v>42921</v>
      </c>
    </row>
    <row r="466" spans="1:12" ht="51" x14ac:dyDescent="0.2">
      <c r="A466" s="10" t="s">
        <v>942</v>
      </c>
      <c r="B466" s="11" t="s">
        <v>13</v>
      </c>
      <c r="C466" s="24" t="s">
        <v>943</v>
      </c>
      <c r="D466" s="13" t="str">
        <f t="shared" si="33"/>
        <v>Office of Government Ethics</v>
      </c>
      <c r="E466" s="14">
        <v>42900</v>
      </c>
      <c r="F466" s="22"/>
      <c r="G466" s="19"/>
      <c r="H466" s="22"/>
      <c r="I466" s="19"/>
      <c r="J466" s="17" t="s">
        <v>15</v>
      </c>
      <c r="K466" s="11"/>
      <c r="L466" s="18">
        <v>42921</v>
      </c>
    </row>
    <row r="467" spans="1:12" ht="51" x14ac:dyDescent="0.2">
      <c r="A467" s="10" t="s">
        <v>944</v>
      </c>
      <c r="B467" s="11" t="s">
        <v>13</v>
      </c>
      <c r="C467" s="24" t="s">
        <v>945</v>
      </c>
      <c r="D467" s="13" t="str">
        <f t="shared" si="33"/>
        <v>Office of Government Ethics</v>
      </c>
      <c r="E467" s="14">
        <v>42900</v>
      </c>
      <c r="F467" s="22"/>
      <c r="G467" s="19"/>
      <c r="H467" s="22"/>
      <c r="I467" s="19"/>
      <c r="J467" s="17" t="s">
        <v>15</v>
      </c>
      <c r="K467" s="11"/>
      <c r="L467" s="18">
        <v>42921</v>
      </c>
    </row>
    <row r="468" spans="1:12" ht="63.75" x14ac:dyDescent="0.2">
      <c r="A468" s="10" t="s">
        <v>946</v>
      </c>
      <c r="B468" s="11" t="s">
        <v>13</v>
      </c>
      <c r="C468" s="24" t="s">
        <v>947</v>
      </c>
      <c r="D468" s="13" t="str">
        <f t="shared" si="33"/>
        <v>Office of Government Ethics</v>
      </c>
      <c r="E468" s="14">
        <v>42900</v>
      </c>
      <c r="F468" s="22"/>
      <c r="G468" s="19"/>
      <c r="H468" s="22"/>
      <c r="I468" s="19"/>
      <c r="J468" s="17" t="s">
        <v>15</v>
      </c>
      <c r="K468" s="11"/>
      <c r="L468" s="18">
        <v>42921</v>
      </c>
    </row>
    <row r="469" spans="1:12" ht="38.25" x14ac:dyDescent="0.2">
      <c r="A469" s="10" t="s">
        <v>948</v>
      </c>
      <c r="B469" s="11" t="s">
        <v>13</v>
      </c>
      <c r="C469" s="24" t="s">
        <v>949</v>
      </c>
      <c r="D469" s="13" t="str">
        <f t="shared" si="33"/>
        <v>Office of Government Ethics</v>
      </c>
      <c r="E469" s="14">
        <v>42900</v>
      </c>
      <c r="F469" s="22"/>
      <c r="G469" s="19"/>
      <c r="H469" s="22"/>
      <c r="I469" s="19"/>
      <c r="J469" s="17" t="s">
        <v>15</v>
      </c>
      <c r="K469" s="11"/>
      <c r="L469" s="18">
        <v>42921</v>
      </c>
    </row>
    <row r="470" spans="1:12" ht="51" x14ac:dyDescent="0.2">
      <c r="A470" s="10" t="s">
        <v>950</v>
      </c>
      <c r="B470" s="11" t="s">
        <v>13</v>
      </c>
      <c r="C470" s="24" t="s">
        <v>951</v>
      </c>
      <c r="D470" s="13" t="str">
        <f t="shared" si="33"/>
        <v>Office of Government Ethics</v>
      </c>
      <c r="E470" s="14">
        <v>42900</v>
      </c>
      <c r="F470" s="22"/>
      <c r="G470" s="19"/>
      <c r="H470" s="22"/>
      <c r="I470" s="19"/>
      <c r="J470" s="17" t="s">
        <v>15</v>
      </c>
      <c r="K470" s="11"/>
      <c r="L470" s="18">
        <v>42921</v>
      </c>
    </row>
    <row r="471" spans="1:12" ht="51" x14ac:dyDescent="0.2">
      <c r="A471" s="10" t="s">
        <v>952</v>
      </c>
      <c r="B471" s="11" t="s">
        <v>13</v>
      </c>
      <c r="C471" s="24" t="s">
        <v>953</v>
      </c>
      <c r="D471" s="13" t="str">
        <f t="shared" si="33"/>
        <v>Office of Government Ethics</v>
      </c>
      <c r="E471" s="14">
        <v>42900</v>
      </c>
      <c r="F471" s="22"/>
      <c r="G471" s="19"/>
      <c r="H471" s="22"/>
      <c r="I471" s="19"/>
      <c r="J471" s="17" t="s">
        <v>15</v>
      </c>
      <c r="K471" s="11"/>
      <c r="L471" s="18">
        <v>42921</v>
      </c>
    </row>
    <row r="472" spans="1:12" ht="63.75" x14ac:dyDescent="0.2">
      <c r="A472" s="10" t="s">
        <v>954</v>
      </c>
      <c r="B472" s="11" t="s">
        <v>13</v>
      </c>
      <c r="C472" s="24" t="s">
        <v>955</v>
      </c>
      <c r="D472" s="13" t="str">
        <f t="shared" si="33"/>
        <v>Office of Government Ethics</v>
      </c>
      <c r="E472" s="14">
        <v>42900</v>
      </c>
      <c r="F472" s="22"/>
      <c r="G472" s="19"/>
      <c r="H472" s="22"/>
      <c r="I472" s="19"/>
      <c r="J472" s="17" t="s">
        <v>15</v>
      </c>
      <c r="K472" s="11"/>
      <c r="L472" s="18">
        <v>42921</v>
      </c>
    </row>
    <row r="473" spans="1:12" ht="38.25" x14ac:dyDescent="0.2">
      <c r="A473" s="10" t="s">
        <v>956</v>
      </c>
      <c r="B473" s="11" t="s">
        <v>13</v>
      </c>
      <c r="C473" s="24" t="s">
        <v>957</v>
      </c>
      <c r="D473" s="13" t="str">
        <f t="shared" si="33"/>
        <v>Office of Government Ethics</v>
      </c>
      <c r="E473" s="14">
        <v>42900</v>
      </c>
      <c r="F473" s="22"/>
      <c r="G473" s="19"/>
      <c r="H473" s="22"/>
      <c r="I473" s="19"/>
      <c r="J473" s="17" t="s">
        <v>15</v>
      </c>
      <c r="K473" s="11"/>
      <c r="L473" s="18">
        <v>42921</v>
      </c>
    </row>
    <row r="474" spans="1:12" ht="102" x14ac:dyDescent="0.2">
      <c r="A474" s="10" t="s">
        <v>958</v>
      </c>
      <c r="B474" s="11" t="s">
        <v>13</v>
      </c>
      <c r="C474" s="24" t="s">
        <v>959</v>
      </c>
      <c r="D474" s="13" t="str">
        <f t="shared" si="33"/>
        <v>Office of Government Ethics</v>
      </c>
      <c r="E474" s="14">
        <v>42900</v>
      </c>
      <c r="F474" s="22"/>
      <c r="G474" s="19"/>
      <c r="H474" s="22"/>
      <c r="I474" s="19"/>
      <c r="J474" s="17" t="s">
        <v>15</v>
      </c>
      <c r="K474" s="11"/>
      <c r="L474" s="18">
        <v>42921</v>
      </c>
    </row>
    <row r="475" spans="1:12" ht="102" x14ac:dyDescent="0.2">
      <c r="A475" s="10" t="s">
        <v>960</v>
      </c>
      <c r="B475" s="11" t="s">
        <v>13</v>
      </c>
      <c r="C475" s="24" t="s">
        <v>961</v>
      </c>
      <c r="D475" s="13" t="str">
        <f t="shared" si="33"/>
        <v>Office of Government Ethics</v>
      </c>
      <c r="E475" s="14">
        <v>42900</v>
      </c>
      <c r="F475" s="22"/>
      <c r="G475" s="19"/>
      <c r="H475" s="22"/>
      <c r="I475" s="19"/>
      <c r="J475" s="17" t="s">
        <v>15</v>
      </c>
      <c r="K475" s="11"/>
      <c r="L475" s="18">
        <v>42921</v>
      </c>
    </row>
    <row r="476" spans="1:12" ht="51" x14ac:dyDescent="0.2">
      <c r="A476" s="10" t="s">
        <v>962</v>
      </c>
      <c r="B476" s="11" t="s">
        <v>13</v>
      </c>
      <c r="C476" s="24" t="s">
        <v>963</v>
      </c>
      <c r="D476" s="13" t="str">
        <f t="shared" si="33"/>
        <v>Office of Government Ethics</v>
      </c>
      <c r="E476" s="14">
        <v>42900</v>
      </c>
      <c r="F476" s="22"/>
      <c r="G476" s="19"/>
      <c r="H476" s="22"/>
      <c r="I476" s="19"/>
      <c r="J476" s="17" t="s">
        <v>15</v>
      </c>
      <c r="K476" s="11"/>
      <c r="L476" s="18">
        <v>42921</v>
      </c>
    </row>
    <row r="477" spans="1:12" ht="51" x14ac:dyDescent="0.2">
      <c r="A477" s="10" t="s">
        <v>964</v>
      </c>
      <c r="B477" s="11" t="s">
        <v>13</v>
      </c>
      <c r="C477" s="24" t="s">
        <v>965</v>
      </c>
      <c r="D477" s="13" t="str">
        <f t="shared" si="33"/>
        <v>Office of Government Ethics</v>
      </c>
      <c r="E477" s="14">
        <v>42900</v>
      </c>
      <c r="F477" s="22"/>
      <c r="G477" s="19"/>
      <c r="H477" s="22"/>
      <c r="I477" s="19"/>
      <c r="J477" s="17" t="s">
        <v>15</v>
      </c>
      <c r="K477" s="11"/>
      <c r="L477" s="18">
        <v>42921</v>
      </c>
    </row>
    <row r="478" spans="1:12" ht="51" x14ac:dyDescent="0.2">
      <c r="A478" s="10" t="s">
        <v>966</v>
      </c>
      <c r="B478" s="11" t="s">
        <v>13</v>
      </c>
      <c r="C478" s="24" t="s">
        <v>967</v>
      </c>
      <c r="D478" s="13" t="str">
        <f t="shared" si="33"/>
        <v>Office of Government Ethics</v>
      </c>
      <c r="E478" s="14">
        <v>42900</v>
      </c>
      <c r="F478" s="22"/>
      <c r="G478" s="19"/>
      <c r="H478" s="22"/>
      <c r="I478" s="19"/>
      <c r="J478" s="11" t="s">
        <v>64</v>
      </c>
      <c r="K478" s="11"/>
      <c r="L478" s="18">
        <v>42921</v>
      </c>
    </row>
    <row r="479" spans="1:12" ht="51" x14ac:dyDescent="0.2">
      <c r="A479" s="10" t="s">
        <v>968</v>
      </c>
      <c r="B479" s="11" t="s">
        <v>13</v>
      </c>
      <c r="C479" s="24" t="s">
        <v>969</v>
      </c>
      <c r="D479" s="13" t="str">
        <f t="shared" si="33"/>
        <v>Office of Government Ethics</v>
      </c>
      <c r="E479" s="14">
        <v>42900</v>
      </c>
      <c r="F479" s="22"/>
      <c r="G479" s="19"/>
      <c r="H479" s="22"/>
      <c r="I479" s="19"/>
      <c r="J479" s="11" t="s">
        <v>64</v>
      </c>
      <c r="K479" s="11"/>
      <c r="L479" s="18">
        <v>42921</v>
      </c>
    </row>
    <row r="480" spans="1:12" ht="102" x14ac:dyDescent="0.2">
      <c r="A480" s="10" t="s">
        <v>970</v>
      </c>
      <c r="B480" s="11" t="s">
        <v>13</v>
      </c>
      <c r="C480" s="12" t="s">
        <v>971</v>
      </c>
      <c r="D480" s="13" t="str">
        <f t="shared" si="33"/>
        <v>Office of Government Ethics</v>
      </c>
      <c r="E480" s="14">
        <v>42900</v>
      </c>
      <c r="F480" s="20"/>
      <c r="G480" s="19"/>
      <c r="H480" s="22"/>
      <c r="I480" s="19"/>
      <c r="J480" s="17" t="s">
        <v>15</v>
      </c>
      <c r="K480" s="11"/>
      <c r="L480" s="18">
        <v>42921</v>
      </c>
    </row>
    <row r="481" spans="1:12" ht="102" x14ac:dyDescent="0.2">
      <c r="A481" s="10" t="s">
        <v>972</v>
      </c>
      <c r="B481" s="11" t="s">
        <v>13</v>
      </c>
      <c r="C481" s="12" t="s">
        <v>973</v>
      </c>
      <c r="D481" s="13" t="str">
        <f t="shared" si="33"/>
        <v>Office of Government Ethics</v>
      </c>
      <c r="E481" s="14">
        <v>42900</v>
      </c>
      <c r="F481" s="22"/>
      <c r="G481" s="19"/>
      <c r="H481" s="22"/>
      <c r="I481" s="19"/>
      <c r="J481" s="17" t="s">
        <v>15</v>
      </c>
      <c r="K481" s="11"/>
      <c r="L481" s="18">
        <v>42921</v>
      </c>
    </row>
    <row r="482" spans="1:12" ht="76.5" x14ac:dyDescent="0.2">
      <c r="A482" s="10" t="s">
        <v>974</v>
      </c>
      <c r="B482" s="11" t="s">
        <v>13</v>
      </c>
      <c r="C482" s="12" t="s">
        <v>975</v>
      </c>
      <c r="D482" s="13" t="str">
        <f t="shared" si="33"/>
        <v>Office of Government Ethics</v>
      </c>
      <c r="E482" s="14">
        <v>42900</v>
      </c>
      <c r="F482" s="22"/>
      <c r="G482" s="19"/>
      <c r="H482" s="22"/>
      <c r="I482" s="19"/>
      <c r="J482" s="17" t="s">
        <v>15</v>
      </c>
      <c r="K482" s="11"/>
      <c r="L482" s="18">
        <v>42921</v>
      </c>
    </row>
    <row r="483" spans="1:12" ht="102" x14ac:dyDescent="0.2">
      <c r="A483" s="10" t="s">
        <v>976</v>
      </c>
      <c r="B483" s="11" t="s">
        <v>13</v>
      </c>
      <c r="C483" s="12" t="s">
        <v>977</v>
      </c>
      <c r="D483" s="13" t="str">
        <f t="shared" si="33"/>
        <v>Office of Government Ethics</v>
      </c>
      <c r="E483" s="14">
        <v>42900</v>
      </c>
      <c r="F483" s="22"/>
      <c r="G483" s="19"/>
      <c r="H483" s="22"/>
      <c r="I483" s="19"/>
      <c r="J483" s="17" t="s">
        <v>15</v>
      </c>
      <c r="K483" s="11"/>
      <c r="L483" s="18">
        <v>42921</v>
      </c>
    </row>
    <row r="484" spans="1:12" ht="102" x14ac:dyDescent="0.2">
      <c r="A484" s="10" t="s">
        <v>978</v>
      </c>
      <c r="B484" s="11" t="s">
        <v>13</v>
      </c>
      <c r="C484" s="12" t="s">
        <v>979</v>
      </c>
      <c r="D484" s="13" t="str">
        <f t="shared" si="33"/>
        <v>Office of Government Ethics</v>
      </c>
      <c r="E484" s="14">
        <v>42900</v>
      </c>
      <c r="F484" s="20"/>
      <c r="G484" s="19"/>
      <c r="H484" s="22"/>
      <c r="I484" s="19"/>
      <c r="J484" s="17" t="s">
        <v>15</v>
      </c>
      <c r="K484" s="11"/>
      <c r="L484" s="18">
        <v>42921</v>
      </c>
    </row>
    <row r="485" spans="1:12" ht="51" x14ac:dyDescent="0.2">
      <c r="A485" s="10" t="s">
        <v>980</v>
      </c>
      <c r="B485" s="11" t="s">
        <v>13</v>
      </c>
      <c r="C485" s="12" t="s">
        <v>981</v>
      </c>
      <c r="D485" s="13" t="str">
        <f t="shared" si="33"/>
        <v>Office of Government Ethics</v>
      </c>
      <c r="E485" s="14">
        <v>42900</v>
      </c>
      <c r="F485" s="15" t="str">
        <f t="shared" ref="F485:F486" si="41">HYPERLINK("https://assets.documentcloud.org/documents/2838696/Trump-2016-Financial-Disclosure.pdf","Office of Government Ethics")</f>
        <v>Office of Government Ethics</v>
      </c>
      <c r="G485" s="14">
        <v>42508</v>
      </c>
      <c r="H485" s="22"/>
      <c r="I485" s="19"/>
      <c r="J485" s="22" t="s">
        <v>21</v>
      </c>
      <c r="K485" s="11"/>
      <c r="L485" s="18">
        <v>42921</v>
      </c>
    </row>
    <row r="486" spans="1:12" ht="51" x14ac:dyDescent="0.2">
      <c r="A486" s="10" t="s">
        <v>982</v>
      </c>
      <c r="B486" s="11" t="s">
        <v>13</v>
      </c>
      <c r="C486" s="12" t="s">
        <v>983</v>
      </c>
      <c r="D486" s="13" t="str">
        <f t="shared" si="33"/>
        <v>Office of Government Ethics</v>
      </c>
      <c r="E486" s="14">
        <v>42900</v>
      </c>
      <c r="F486" s="15" t="str">
        <f t="shared" si="41"/>
        <v>Office of Government Ethics</v>
      </c>
      <c r="G486" s="14">
        <v>42508</v>
      </c>
      <c r="H486" s="22"/>
      <c r="I486" s="19"/>
      <c r="J486" s="22" t="s">
        <v>21</v>
      </c>
      <c r="K486" s="11"/>
      <c r="L486" s="18">
        <v>42921</v>
      </c>
    </row>
    <row r="487" spans="1:12" ht="63.75" x14ac:dyDescent="0.2">
      <c r="A487" s="10" t="s">
        <v>984</v>
      </c>
      <c r="B487" s="11" t="s">
        <v>13</v>
      </c>
      <c r="C487" s="12" t="s">
        <v>985</v>
      </c>
      <c r="D487" s="13" t="str">
        <f t="shared" si="33"/>
        <v>Office of Government Ethics</v>
      </c>
      <c r="E487" s="14">
        <v>42900</v>
      </c>
      <c r="F487" s="22"/>
      <c r="G487" s="19"/>
      <c r="H487" s="22"/>
      <c r="I487" s="19"/>
      <c r="J487" s="17" t="s">
        <v>15</v>
      </c>
      <c r="K487" s="11"/>
      <c r="L487" s="18">
        <v>42921</v>
      </c>
    </row>
    <row r="488" spans="1:12" ht="38.25" x14ac:dyDescent="0.2">
      <c r="A488" s="10" t="s">
        <v>986</v>
      </c>
      <c r="B488" s="11" t="s">
        <v>13</v>
      </c>
      <c r="C488" s="12" t="s">
        <v>987</v>
      </c>
      <c r="D488" s="13" t="str">
        <f t="shared" si="33"/>
        <v>Office of Government Ethics</v>
      </c>
      <c r="E488" s="14">
        <v>42900</v>
      </c>
      <c r="F488" s="22"/>
      <c r="G488" s="19"/>
      <c r="H488" s="22"/>
      <c r="I488" s="19"/>
      <c r="J488" s="17" t="s">
        <v>15</v>
      </c>
      <c r="K488" s="11"/>
      <c r="L488" s="18">
        <v>42921</v>
      </c>
    </row>
    <row r="489" spans="1:12" ht="38.25" x14ac:dyDescent="0.2">
      <c r="A489" s="10" t="s">
        <v>988</v>
      </c>
      <c r="B489" s="11" t="s">
        <v>13</v>
      </c>
      <c r="C489" s="12" t="s">
        <v>989</v>
      </c>
      <c r="D489" s="13" t="str">
        <f t="shared" si="33"/>
        <v>Office of Government Ethics</v>
      </c>
      <c r="E489" s="14">
        <v>42900</v>
      </c>
      <c r="F489" s="22"/>
      <c r="G489" s="19"/>
      <c r="H489" s="22"/>
      <c r="I489" s="19"/>
      <c r="J489" s="17" t="s">
        <v>15</v>
      </c>
      <c r="K489" s="11"/>
      <c r="L489" s="18">
        <v>42921</v>
      </c>
    </row>
    <row r="490" spans="1:12" ht="63.75" x14ac:dyDescent="0.2">
      <c r="A490" s="10" t="s">
        <v>990</v>
      </c>
      <c r="B490" s="11" t="s">
        <v>13</v>
      </c>
      <c r="C490" s="12" t="s">
        <v>991</v>
      </c>
      <c r="D490" s="13" t="str">
        <f t="shared" si="33"/>
        <v>Office of Government Ethics</v>
      </c>
      <c r="E490" s="14">
        <v>42900</v>
      </c>
      <c r="F490" s="22"/>
      <c r="G490" s="19"/>
      <c r="H490" s="22"/>
      <c r="I490" s="19"/>
      <c r="J490" s="17" t="s">
        <v>15</v>
      </c>
      <c r="K490" s="11"/>
      <c r="L490" s="18">
        <v>42921</v>
      </c>
    </row>
    <row r="491" spans="1:12" ht="102" x14ac:dyDescent="0.2">
      <c r="A491" s="10" t="s">
        <v>992</v>
      </c>
      <c r="B491" s="11" t="s">
        <v>13</v>
      </c>
      <c r="C491" s="12" t="s">
        <v>993</v>
      </c>
      <c r="D491" s="13" t="str">
        <f t="shared" si="33"/>
        <v>Office of Government Ethics</v>
      </c>
      <c r="E491" s="14">
        <v>42900</v>
      </c>
      <c r="F491" s="22"/>
      <c r="G491" s="19"/>
      <c r="H491" s="22"/>
      <c r="I491" s="19"/>
      <c r="J491" s="17" t="s">
        <v>15</v>
      </c>
      <c r="K491" s="11"/>
      <c r="L491" s="18">
        <v>42921</v>
      </c>
    </row>
    <row r="492" spans="1:12" ht="102" x14ac:dyDescent="0.2">
      <c r="A492" s="10" t="s">
        <v>994</v>
      </c>
      <c r="B492" s="11" t="s">
        <v>13</v>
      </c>
      <c r="C492" s="12" t="s">
        <v>995</v>
      </c>
      <c r="D492" s="13" t="str">
        <f t="shared" si="33"/>
        <v>Office of Government Ethics</v>
      </c>
      <c r="E492" s="14">
        <v>42900</v>
      </c>
      <c r="F492" s="22"/>
      <c r="G492" s="19"/>
      <c r="H492" s="22"/>
      <c r="I492" s="19"/>
      <c r="J492" s="17" t="s">
        <v>15</v>
      </c>
      <c r="K492" s="11"/>
      <c r="L492" s="18">
        <v>42921</v>
      </c>
    </row>
    <row r="493" spans="1:12" ht="51" x14ac:dyDescent="0.2">
      <c r="A493" s="10" t="s">
        <v>996</v>
      </c>
      <c r="B493" s="11" t="s">
        <v>13</v>
      </c>
      <c r="C493" s="12" t="s">
        <v>997</v>
      </c>
      <c r="D493" s="13" t="str">
        <f t="shared" si="33"/>
        <v>Office of Government Ethics</v>
      </c>
      <c r="E493" s="14">
        <v>42900</v>
      </c>
      <c r="F493" s="22"/>
      <c r="G493" s="19"/>
      <c r="H493" s="22"/>
      <c r="I493" s="19"/>
      <c r="J493" s="17" t="s">
        <v>15</v>
      </c>
      <c r="K493" s="11"/>
      <c r="L493" s="18">
        <v>42921</v>
      </c>
    </row>
    <row r="494" spans="1:12" ht="51" x14ac:dyDescent="0.2">
      <c r="A494" s="10" t="s">
        <v>998</v>
      </c>
      <c r="B494" s="11" t="s">
        <v>13</v>
      </c>
      <c r="C494" s="12" t="s">
        <v>999</v>
      </c>
      <c r="D494" s="13" t="str">
        <f t="shared" si="33"/>
        <v>Office of Government Ethics</v>
      </c>
      <c r="E494" s="14">
        <v>42900</v>
      </c>
      <c r="F494" s="22"/>
      <c r="G494" s="19"/>
      <c r="H494" s="22"/>
      <c r="I494" s="19"/>
      <c r="J494" s="17" t="s">
        <v>15</v>
      </c>
      <c r="K494" s="11"/>
      <c r="L494" s="18">
        <v>42921</v>
      </c>
    </row>
    <row r="495" spans="1:12" ht="51" x14ac:dyDescent="0.2">
      <c r="A495" s="10" t="s">
        <v>1000</v>
      </c>
      <c r="B495" s="11" t="s">
        <v>13</v>
      </c>
      <c r="C495" s="12" t="s">
        <v>1001</v>
      </c>
      <c r="D495" s="13" t="str">
        <f t="shared" si="33"/>
        <v>Office of Government Ethics</v>
      </c>
      <c r="E495" s="14">
        <v>42900</v>
      </c>
      <c r="F495" s="22"/>
      <c r="G495" s="19"/>
      <c r="H495" s="22"/>
      <c r="I495" s="19"/>
      <c r="J495" s="17" t="s">
        <v>15</v>
      </c>
      <c r="K495" s="11"/>
      <c r="L495" s="18">
        <v>42921</v>
      </c>
    </row>
    <row r="496" spans="1:12" ht="51" x14ac:dyDescent="0.2">
      <c r="A496" s="10" t="s">
        <v>1002</v>
      </c>
      <c r="B496" s="11" t="s">
        <v>13</v>
      </c>
      <c r="C496" s="12" t="s">
        <v>1003</v>
      </c>
      <c r="D496" s="13" t="str">
        <f t="shared" si="33"/>
        <v>Office of Government Ethics</v>
      </c>
      <c r="E496" s="14">
        <v>42900</v>
      </c>
      <c r="F496" s="22"/>
      <c r="G496" s="19"/>
      <c r="H496" s="22"/>
      <c r="I496" s="19"/>
      <c r="J496" s="17" t="s">
        <v>15</v>
      </c>
      <c r="K496" s="11"/>
      <c r="L496" s="18">
        <v>42921</v>
      </c>
    </row>
    <row r="497" spans="1:12" ht="51" x14ac:dyDescent="0.2">
      <c r="A497" s="10" t="s">
        <v>1004</v>
      </c>
      <c r="B497" s="11" t="s">
        <v>13</v>
      </c>
      <c r="C497" s="12" t="s">
        <v>1005</v>
      </c>
      <c r="D497" s="13" t="str">
        <f t="shared" si="33"/>
        <v>Office of Government Ethics</v>
      </c>
      <c r="E497" s="14">
        <v>42900</v>
      </c>
      <c r="F497" s="22"/>
      <c r="G497" s="19"/>
      <c r="H497" s="22"/>
      <c r="I497" s="19"/>
      <c r="J497" s="17" t="s">
        <v>15</v>
      </c>
      <c r="K497" s="11"/>
      <c r="L497" s="18">
        <v>42921</v>
      </c>
    </row>
    <row r="498" spans="1:12" ht="63.75" x14ac:dyDescent="0.2">
      <c r="A498" s="10" t="s">
        <v>1006</v>
      </c>
      <c r="B498" s="11" t="s">
        <v>13</v>
      </c>
      <c r="C498" s="12" t="s">
        <v>1007</v>
      </c>
      <c r="D498" s="13" t="str">
        <f t="shared" si="33"/>
        <v>Office of Government Ethics</v>
      </c>
      <c r="E498" s="14">
        <v>42900</v>
      </c>
      <c r="F498" s="22"/>
      <c r="G498" s="19"/>
      <c r="H498" s="22"/>
      <c r="I498" s="19"/>
      <c r="J498" s="17" t="s">
        <v>15</v>
      </c>
      <c r="K498" s="11"/>
      <c r="L498" s="18">
        <v>42921</v>
      </c>
    </row>
    <row r="499" spans="1:12" ht="38.25" x14ac:dyDescent="0.2">
      <c r="A499" s="10" t="s">
        <v>1008</v>
      </c>
      <c r="B499" s="11" t="s">
        <v>13</v>
      </c>
      <c r="C499" s="12" t="s">
        <v>1009</v>
      </c>
      <c r="D499" s="13" t="str">
        <f t="shared" si="33"/>
        <v>Office of Government Ethics</v>
      </c>
      <c r="E499" s="14">
        <v>42900</v>
      </c>
      <c r="F499" s="22"/>
      <c r="G499" s="19"/>
      <c r="H499" s="22"/>
      <c r="I499" s="19"/>
      <c r="J499" s="17" t="s">
        <v>15</v>
      </c>
      <c r="K499" s="11"/>
      <c r="L499" s="18">
        <v>42921</v>
      </c>
    </row>
    <row r="500" spans="1:12" ht="102" x14ac:dyDescent="0.2">
      <c r="A500" s="10" t="s">
        <v>1010</v>
      </c>
      <c r="B500" s="11" t="s">
        <v>13</v>
      </c>
      <c r="C500" s="12" t="s">
        <v>1011</v>
      </c>
      <c r="D500" s="13" t="str">
        <f t="shared" si="33"/>
        <v>Office of Government Ethics</v>
      </c>
      <c r="E500" s="14">
        <v>42900</v>
      </c>
      <c r="F500" s="20"/>
      <c r="G500" s="19"/>
      <c r="H500" s="22"/>
      <c r="I500" s="19"/>
      <c r="J500" s="17" t="s">
        <v>15</v>
      </c>
      <c r="K500" s="11"/>
      <c r="L500" s="18">
        <v>42921</v>
      </c>
    </row>
    <row r="501" spans="1:12" ht="102" x14ac:dyDescent="0.2">
      <c r="A501" s="10" t="s">
        <v>1012</v>
      </c>
      <c r="B501" s="11" t="s">
        <v>13</v>
      </c>
      <c r="C501" s="12" t="s">
        <v>1013</v>
      </c>
      <c r="D501" s="13" t="str">
        <f t="shared" si="33"/>
        <v>Office of Government Ethics</v>
      </c>
      <c r="E501" s="14">
        <v>42900</v>
      </c>
      <c r="F501" s="20"/>
      <c r="G501" s="19"/>
      <c r="H501" s="22"/>
      <c r="I501" s="19"/>
      <c r="J501" s="17" t="s">
        <v>15</v>
      </c>
      <c r="K501" s="11"/>
      <c r="L501" s="18">
        <v>42921</v>
      </c>
    </row>
    <row r="502" spans="1:12" ht="102" x14ac:dyDescent="0.2">
      <c r="A502" s="10" t="s">
        <v>1014</v>
      </c>
      <c r="B502" s="11" t="s">
        <v>13</v>
      </c>
      <c r="C502" s="12" t="s">
        <v>1015</v>
      </c>
      <c r="D502" s="13" t="str">
        <f t="shared" si="33"/>
        <v>Office of Government Ethics</v>
      </c>
      <c r="E502" s="14">
        <v>42900</v>
      </c>
      <c r="F502" s="20"/>
      <c r="G502" s="19"/>
      <c r="H502" s="22"/>
      <c r="I502" s="19"/>
      <c r="J502" s="17" t="s">
        <v>15</v>
      </c>
      <c r="K502" s="11"/>
      <c r="L502" s="18">
        <v>42921</v>
      </c>
    </row>
    <row r="503" spans="1:12" ht="102" x14ac:dyDescent="0.2">
      <c r="A503" s="36" t="s">
        <v>1016</v>
      </c>
      <c r="B503" s="22" t="s">
        <v>13</v>
      </c>
      <c r="C503" s="12" t="s">
        <v>1017</v>
      </c>
      <c r="D503" s="13" t="str">
        <f t="shared" si="33"/>
        <v>Office of Government Ethics</v>
      </c>
      <c r="E503" s="14">
        <v>42900</v>
      </c>
      <c r="F503" s="22"/>
      <c r="G503" s="19"/>
      <c r="H503" s="22"/>
      <c r="I503" s="19"/>
      <c r="J503" s="17" t="s">
        <v>15</v>
      </c>
      <c r="K503" s="22"/>
      <c r="L503" s="18">
        <v>42921</v>
      </c>
    </row>
    <row r="504" spans="1:12" ht="38.25" x14ac:dyDescent="0.2">
      <c r="A504" s="36" t="s">
        <v>1018</v>
      </c>
      <c r="B504" s="22" t="s">
        <v>13</v>
      </c>
      <c r="C504" s="12" t="s">
        <v>1019</v>
      </c>
      <c r="D504" s="13" t="str">
        <f t="shared" si="33"/>
        <v>Office of Government Ethics</v>
      </c>
      <c r="E504" s="14">
        <v>42900</v>
      </c>
      <c r="F504" s="22"/>
      <c r="G504" s="19"/>
      <c r="H504" s="22"/>
      <c r="I504" s="19"/>
      <c r="J504" s="17" t="s">
        <v>15</v>
      </c>
      <c r="K504" s="22"/>
      <c r="L504" s="18">
        <v>42921</v>
      </c>
    </row>
    <row r="505" spans="1:12" ht="76.5" x14ac:dyDescent="0.2">
      <c r="A505" s="36" t="s">
        <v>1020</v>
      </c>
      <c r="B505" s="22" t="s">
        <v>13</v>
      </c>
      <c r="C505" s="12" t="s">
        <v>1021</v>
      </c>
      <c r="D505" s="13" t="str">
        <f t="shared" si="33"/>
        <v>Office of Government Ethics</v>
      </c>
      <c r="E505" s="14">
        <v>42900</v>
      </c>
      <c r="F505" s="22"/>
      <c r="G505" s="19"/>
      <c r="H505" s="22"/>
      <c r="I505" s="19"/>
      <c r="J505" s="17" t="s">
        <v>15</v>
      </c>
      <c r="K505" s="22"/>
      <c r="L505" s="18">
        <v>42921</v>
      </c>
    </row>
    <row r="506" spans="1:12" ht="51" x14ac:dyDescent="0.2">
      <c r="A506" s="36" t="s">
        <v>1022</v>
      </c>
      <c r="B506" s="22" t="s">
        <v>13</v>
      </c>
      <c r="C506" s="12" t="s">
        <v>1023</v>
      </c>
      <c r="D506" s="13" t="str">
        <f t="shared" si="33"/>
        <v>Office of Government Ethics</v>
      </c>
      <c r="E506" s="14">
        <v>42900</v>
      </c>
      <c r="F506" s="15" t="str">
        <f>HYPERLINK("https://assets.documentcloud.org/documents/2838696/Trump-2016-Financial-Disclosure.pdf","Office of Government Ethics")</f>
        <v>Office of Government Ethics</v>
      </c>
      <c r="G506" s="14">
        <v>42508</v>
      </c>
      <c r="H506" s="15" t="str">
        <f>HYPERLINK("https://www.washingtonpost.com/wp-stat/graphics/politics/trump-archive/docs/trump-fec-financial-disclosure-2015.pdf","Office of Government Ethics")</f>
        <v>Office of Government Ethics</v>
      </c>
      <c r="I506" s="14">
        <v>42200</v>
      </c>
      <c r="J506" s="22" t="s">
        <v>21</v>
      </c>
      <c r="K506" s="22"/>
      <c r="L506" s="18">
        <v>42921</v>
      </c>
    </row>
    <row r="507" spans="1:12" ht="25.5" x14ac:dyDescent="0.2">
      <c r="A507" s="36" t="s">
        <v>1024</v>
      </c>
      <c r="B507" s="22" t="s">
        <v>13</v>
      </c>
      <c r="C507" s="12" t="s">
        <v>1025</v>
      </c>
      <c r="D507" s="13" t="str">
        <f>HYPERLINK("https://www.washingtonpost.com/politics/trump-mortgage-failed-heres-what-that-says-about-the-gop-front-runner/2016/02/28/f8701880-d00f-11e5-88cd-753e80cd29ad_story.html?utm_term=.246ad0d15e54","Washington Post")</f>
        <v>Washington Post</v>
      </c>
      <c r="E507" s="14">
        <v>42429</v>
      </c>
      <c r="F507" s="15" t="str">
        <f>HYPERLINK("http://money.cnn.com/2016/03/14/pf/trump-mortgage/index.html","CNN")</f>
        <v>CNN</v>
      </c>
      <c r="G507" s="14">
        <v>42443</v>
      </c>
      <c r="H507" s="22"/>
      <c r="I507" s="19"/>
      <c r="J507" s="22" t="s">
        <v>64</v>
      </c>
      <c r="K507" s="22"/>
      <c r="L507" s="18">
        <v>42921</v>
      </c>
    </row>
    <row r="508" spans="1:12" ht="127.5" x14ac:dyDescent="0.2">
      <c r="A508" s="36" t="s">
        <v>1026</v>
      </c>
      <c r="B508" s="22" t="s">
        <v>13</v>
      </c>
      <c r="C508" s="12" t="s">
        <v>1027</v>
      </c>
      <c r="D508" s="13" t="str">
        <f t="shared" ref="D508:D539" si="42">HYPERLINK("https://oge.app.box.com/s/kz4qvbdsbcfrzq16msuo4zmth6rerh1c","Office of Government Ethics")</f>
        <v>Office of Government Ethics</v>
      </c>
      <c r="E508" s="14">
        <v>42900</v>
      </c>
      <c r="F508" s="22"/>
      <c r="G508" s="19"/>
      <c r="H508" s="22"/>
      <c r="I508" s="19"/>
      <c r="J508" s="17" t="s">
        <v>15</v>
      </c>
      <c r="K508" s="22"/>
      <c r="L508" s="18">
        <v>42921</v>
      </c>
    </row>
    <row r="509" spans="1:12" ht="63.75" x14ac:dyDescent="0.2">
      <c r="A509" s="36" t="s">
        <v>1028</v>
      </c>
      <c r="B509" s="22" t="s">
        <v>13</v>
      </c>
      <c r="C509" s="12" t="s">
        <v>1029</v>
      </c>
      <c r="D509" s="13" t="str">
        <f t="shared" si="42"/>
        <v>Office of Government Ethics</v>
      </c>
      <c r="E509" s="14">
        <v>42900</v>
      </c>
      <c r="F509" s="15" t="str">
        <f>HYPERLINK("https://assets.documentcloud.org/documents/2838696/Trump-2016-Financial-Disclosure.pdf","Office of Government Ethics")</f>
        <v>Office of Government Ethics</v>
      </c>
      <c r="G509" s="14">
        <v>42508</v>
      </c>
      <c r="H509" s="15" t="str">
        <f>HYPERLINK("https://www.washingtonpost.com/wp-stat/graphics/politics/trump-archive/docs/trump-fec-financial-disclosure-2015.pdf","Office of Government Ethics")</f>
        <v>Office of Government Ethics</v>
      </c>
      <c r="I509" s="14">
        <v>42200</v>
      </c>
      <c r="J509" s="22" t="s">
        <v>21</v>
      </c>
      <c r="K509" s="22"/>
      <c r="L509" s="18">
        <v>42921</v>
      </c>
    </row>
    <row r="510" spans="1:12" ht="38.25" x14ac:dyDescent="0.2">
      <c r="A510" s="36" t="s">
        <v>1030</v>
      </c>
      <c r="B510" s="22" t="s">
        <v>13</v>
      </c>
      <c r="C510" s="12" t="s">
        <v>1031</v>
      </c>
      <c r="D510" s="13" t="str">
        <f t="shared" si="42"/>
        <v>Office of Government Ethics</v>
      </c>
      <c r="E510" s="14">
        <v>42900</v>
      </c>
      <c r="F510" s="22"/>
      <c r="G510" s="19"/>
      <c r="H510" s="22"/>
      <c r="I510" s="19"/>
      <c r="J510" s="17" t="s">
        <v>15</v>
      </c>
      <c r="K510" s="22"/>
      <c r="L510" s="18">
        <v>42921</v>
      </c>
    </row>
    <row r="511" spans="1:12" ht="76.5" x14ac:dyDescent="0.2">
      <c r="A511" s="36" t="s">
        <v>1032</v>
      </c>
      <c r="B511" s="22" t="s">
        <v>13</v>
      </c>
      <c r="C511" s="12" t="s">
        <v>1033</v>
      </c>
      <c r="D511" s="13" t="str">
        <f t="shared" si="42"/>
        <v>Office of Government Ethics</v>
      </c>
      <c r="E511" s="14">
        <v>42900</v>
      </c>
      <c r="F511" s="22"/>
      <c r="G511" s="19"/>
      <c r="H511" s="22"/>
      <c r="I511" s="19"/>
      <c r="J511" s="17" t="s">
        <v>15</v>
      </c>
      <c r="K511" s="22"/>
      <c r="L511" s="18">
        <v>42921</v>
      </c>
    </row>
    <row r="512" spans="1:12" ht="51" x14ac:dyDescent="0.2">
      <c r="A512" s="36" t="s">
        <v>1034</v>
      </c>
      <c r="B512" s="22" t="s">
        <v>13</v>
      </c>
      <c r="C512" s="12" t="s">
        <v>1035</v>
      </c>
      <c r="D512" s="13" t="str">
        <f t="shared" si="42"/>
        <v>Office of Government Ethics</v>
      </c>
      <c r="E512" s="14">
        <v>42900</v>
      </c>
      <c r="F512" s="22"/>
      <c r="G512" s="19"/>
      <c r="H512" s="22"/>
      <c r="I512" s="19"/>
      <c r="J512" s="17" t="s">
        <v>15</v>
      </c>
      <c r="K512" s="22"/>
      <c r="L512" s="18">
        <v>42921</v>
      </c>
    </row>
    <row r="513" spans="1:12" ht="76.5" x14ac:dyDescent="0.2">
      <c r="A513" s="36" t="s">
        <v>1036</v>
      </c>
      <c r="B513" s="22" t="s">
        <v>13</v>
      </c>
      <c r="C513" s="12" t="s">
        <v>1037</v>
      </c>
      <c r="D513" s="13" t="str">
        <f t="shared" si="42"/>
        <v>Office of Government Ethics</v>
      </c>
      <c r="E513" s="14">
        <v>42900</v>
      </c>
      <c r="F513" s="22"/>
      <c r="G513" s="19"/>
      <c r="H513" s="22"/>
      <c r="I513" s="19"/>
      <c r="J513" s="17" t="s">
        <v>15</v>
      </c>
      <c r="K513" s="22"/>
      <c r="L513" s="18">
        <v>42921</v>
      </c>
    </row>
    <row r="514" spans="1:12" ht="38.25" x14ac:dyDescent="0.2">
      <c r="A514" s="36" t="s">
        <v>1038</v>
      </c>
      <c r="B514" s="22" t="s">
        <v>13</v>
      </c>
      <c r="C514" s="12" t="s">
        <v>1039</v>
      </c>
      <c r="D514" s="13" t="str">
        <f t="shared" si="42"/>
        <v>Office of Government Ethics</v>
      </c>
      <c r="E514" s="14">
        <v>42900</v>
      </c>
      <c r="F514" s="22"/>
      <c r="G514" s="19"/>
      <c r="H514" s="22"/>
      <c r="I514" s="19"/>
      <c r="J514" s="17" t="s">
        <v>15</v>
      </c>
      <c r="K514" s="22"/>
      <c r="L514" s="18">
        <v>42921</v>
      </c>
    </row>
    <row r="515" spans="1:12" ht="76.5" x14ac:dyDescent="0.2">
      <c r="A515" s="36" t="s">
        <v>1040</v>
      </c>
      <c r="B515" s="22" t="s">
        <v>13</v>
      </c>
      <c r="C515" s="12" t="s">
        <v>1041</v>
      </c>
      <c r="D515" s="13" t="str">
        <f t="shared" si="42"/>
        <v>Office of Government Ethics</v>
      </c>
      <c r="E515" s="14">
        <v>42900</v>
      </c>
      <c r="F515" s="22"/>
      <c r="G515" s="19"/>
      <c r="H515" s="22"/>
      <c r="I515" s="19"/>
      <c r="J515" s="17" t="s">
        <v>15</v>
      </c>
      <c r="K515" s="22"/>
      <c r="L515" s="18">
        <v>42921</v>
      </c>
    </row>
    <row r="516" spans="1:12" ht="38.25" x14ac:dyDescent="0.2">
      <c r="A516" s="36" t="s">
        <v>1042</v>
      </c>
      <c r="B516" s="22" t="s">
        <v>13</v>
      </c>
      <c r="C516" s="12" t="s">
        <v>1043</v>
      </c>
      <c r="D516" s="13" t="str">
        <f t="shared" si="42"/>
        <v>Office of Government Ethics</v>
      </c>
      <c r="E516" s="14">
        <v>42900</v>
      </c>
      <c r="F516" s="22"/>
      <c r="G516" s="19"/>
      <c r="H516" s="22"/>
      <c r="I516" s="19"/>
      <c r="J516" s="22" t="s">
        <v>64</v>
      </c>
      <c r="K516" s="22"/>
      <c r="L516" s="18">
        <v>42921</v>
      </c>
    </row>
    <row r="517" spans="1:12" ht="76.5" x14ac:dyDescent="0.2">
      <c r="A517" s="36" t="s">
        <v>1044</v>
      </c>
      <c r="B517" s="22" t="s">
        <v>13</v>
      </c>
      <c r="C517" s="12" t="s">
        <v>1045</v>
      </c>
      <c r="D517" s="13" t="str">
        <f t="shared" si="42"/>
        <v>Office of Government Ethics</v>
      </c>
      <c r="E517" s="14">
        <v>42900</v>
      </c>
      <c r="F517" s="15" t="str">
        <f>HYPERLINK("https://assets.documentcloud.org/documents/2838696/Trump-2016-Financial-Disclosure.pdf","Office of Government Ethics")</f>
        <v>Office of Government Ethics</v>
      </c>
      <c r="G517" s="14">
        <v>42508</v>
      </c>
      <c r="H517" s="22"/>
      <c r="I517" s="19"/>
      <c r="J517" s="22" t="s">
        <v>21</v>
      </c>
      <c r="K517" s="22"/>
      <c r="L517" s="18">
        <v>42921</v>
      </c>
    </row>
    <row r="518" spans="1:12" ht="38.25" x14ac:dyDescent="0.2">
      <c r="A518" s="36" t="s">
        <v>1046</v>
      </c>
      <c r="B518" s="22" t="s">
        <v>13</v>
      </c>
      <c r="C518" s="12" t="s">
        <v>1047</v>
      </c>
      <c r="D518" s="13" t="str">
        <f t="shared" si="42"/>
        <v>Office of Government Ethics</v>
      </c>
      <c r="E518" s="14">
        <v>42900</v>
      </c>
      <c r="F518" s="22"/>
      <c r="G518" s="19"/>
      <c r="H518" s="22"/>
      <c r="I518" s="19"/>
      <c r="J518" s="17" t="s">
        <v>15</v>
      </c>
      <c r="K518" s="22"/>
      <c r="L518" s="18">
        <v>42921</v>
      </c>
    </row>
    <row r="519" spans="1:12" ht="76.5" x14ac:dyDescent="0.2">
      <c r="A519" s="36" t="s">
        <v>1048</v>
      </c>
      <c r="B519" s="22" t="s">
        <v>13</v>
      </c>
      <c r="C519" s="12" t="s">
        <v>1049</v>
      </c>
      <c r="D519" s="13" t="str">
        <f t="shared" si="42"/>
        <v>Office of Government Ethics</v>
      </c>
      <c r="E519" s="14">
        <v>42900</v>
      </c>
      <c r="F519" s="22"/>
      <c r="G519" s="19"/>
      <c r="H519" s="22"/>
      <c r="I519" s="19"/>
      <c r="J519" s="17" t="s">
        <v>15</v>
      </c>
      <c r="K519" s="22"/>
      <c r="L519" s="18">
        <v>42921</v>
      </c>
    </row>
    <row r="520" spans="1:12" ht="76.5" x14ac:dyDescent="0.2">
      <c r="A520" s="36" t="s">
        <v>1050</v>
      </c>
      <c r="B520" s="22" t="s">
        <v>13</v>
      </c>
      <c r="C520" s="12" t="s">
        <v>1051</v>
      </c>
      <c r="D520" s="13" t="str">
        <f t="shared" si="42"/>
        <v>Office of Government Ethics</v>
      </c>
      <c r="E520" s="14">
        <v>42900</v>
      </c>
      <c r="F520" s="15" t="str">
        <f>HYPERLINK("https://assets.documentcloud.org/documents/2838696/Trump-2016-Financial-Disclosure.pdf","Office of Government Ethics")</f>
        <v>Office of Government Ethics</v>
      </c>
      <c r="G520" s="14">
        <v>42508</v>
      </c>
      <c r="H520" s="22"/>
      <c r="I520" s="19"/>
      <c r="J520" s="22" t="s">
        <v>21</v>
      </c>
      <c r="K520" s="22"/>
      <c r="L520" s="18">
        <v>42921</v>
      </c>
    </row>
    <row r="521" spans="1:12" ht="51" x14ac:dyDescent="0.2">
      <c r="A521" s="36" t="s">
        <v>1052</v>
      </c>
      <c r="B521" s="22" t="s">
        <v>13</v>
      </c>
      <c r="C521" s="12" t="s">
        <v>1053</v>
      </c>
      <c r="D521" s="13" t="str">
        <f t="shared" si="42"/>
        <v>Office of Government Ethics</v>
      </c>
      <c r="E521" s="14">
        <v>42900</v>
      </c>
      <c r="F521" s="15" t="str">
        <f>HYPERLINK("http://www.newsweek.com/2016/09/23/donald-trump-foreign-business-deals-national-security-498081.html","Newsweek")</f>
        <v>Newsweek</v>
      </c>
      <c r="G521" s="14">
        <v>42636</v>
      </c>
      <c r="H521" s="15" t="str">
        <f>HYPERLINK("https://www.washingtonpost.com/politics/inside-trumps-financial-ties-to-russia-and-his-unusual-flattery-of-vladimir-putin/2016/06/17/dbdcaac8-31a6-11e6-8ff7-7b6c1998b7a0_story.html?utm_term=.58393114f26e","Washington Post")</f>
        <v>Washington Post</v>
      </c>
      <c r="I521" s="14">
        <v>42538</v>
      </c>
      <c r="J521" s="17" t="s">
        <v>15</v>
      </c>
      <c r="K521" s="22"/>
      <c r="L521" s="18">
        <v>42921</v>
      </c>
    </row>
    <row r="522" spans="1:12" ht="63.75" x14ac:dyDescent="0.2">
      <c r="A522" s="36" t="s">
        <v>1054</v>
      </c>
      <c r="B522" s="22" t="s">
        <v>13</v>
      </c>
      <c r="C522" s="12" t="s">
        <v>1055</v>
      </c>
      <c r="D522" s="13" t="str">
        <f t="shared" si="42"/>
        <v>Office of Government Ethics</v>
      </c>
      <c r="E522" s="14">
        <v>42900</v>
      </c>
      <c r="F522" s="22"/>
      <c r="G522" s="19"/>
      <c r="H522" s="22"/>
      <c r="I522" s="19"/>
      <c r="J522" s="17" t="s">
        <v>15</v>
      </c>
      <c r="K522" s="22"/>
      <c r="L522" s="18">
        <v>42921</v>
      </c>
    </row>
    <row r="523" spans="1:12" ht="63.75" x14ac:dyDescent="0.2">
      <c r="A523" s="36" t="s">
        <v>1056</v>
      </c>
      <c r="B523" s="22" t="s">
        <v>13</v>
      </c>
      <c r="C523" s="12" t="s">
        <v>1057</v>
      </c>
      <c r="D523" s="13" t="str">
        <f t="shared" si="42"/>
        <v>Office of Government Ethics</v>
      </c>
      <c r="E523" s="14">
        <v>42900</v>
      </c>
      <c r="F523" s="15" t="str">
        <f>HYPERLINK("https://assets.documentcloud.org/documents/2838696/Trump-2016-Financial-Disclosure.pdf","Office of Government Ethics")</f>
        <v>Office of Government Ethics</v>
      </c>
      <c r="G523" s="14">
        <v>42508</v>
      </c>
      <c r="H523" s="15" t="str">
        <f>HYPERLINK("https://www.washingtonpost.com/wp-stat/graphics/politics/trump-archive/docs/trump-fec-financial-disclosure-2015.pdf","Office of Government Ethics")</f>
        <v>Office of Government Ethics</v>
      </c>
      <c r="I523" s="14">
        <v>42200</v>
      </c>
      <c r="J523" s="22" t="s">
        <v>21</v>
      </c>
      <c r="K523" s="22"/>
      <c r="L523" s="18">
        <v>42921</v>
      </c>
    </row>
    <row r="524" spans="1:12" ht="38.25" x14ac:dyDescent="0.2">
      <c r="A524" s="36" t="s">
        <v>1058</v>
      </c>
      <c r="B524" s="22" t="s">
        <v>13</v>
      </c>
      <c r="C524" s="12" t="s">
        <v>1059</v>
      </c>
      <c r="D524" s="13" t="str">
        <f t="shared" si="42"/>
        <v>Office of Government Ethics</v>
      </c>
      <c r="E524" s="14">
        <v>42900</v>
      </c>
      <c r="F524" s="22"/>
      <c r="G524" s="19"/>
      <c r="H524" s="22"/>
      <c r="I524" s="19"/>
      <c r="J524" s="17" t="s">
        <v>15</v>
      </c>
      <c r="K524" s="22"/>
      <c r="L524" s="18">
        <v>42921</v>
      </c>
    </row>
    <row r="525" spans="1:12" ht="51" x14ac:dyDescent="0.2">
      <c r="A525" s="36" t="s">
        <v>1060</v>
      </c>
      <c r="B525" s="22" t="s">
        <v>13</v>
      </c>
      <c r="C525" s="12" t="s">
        <v>1061</v>
      </c>
      <c r="D525" s="13" t="str">
        <f t="shared" si="42"/>
        <v>Office of Government Ethics</v>
      </c>
      <c r="E525" s="14">
        <v>42900</v>
      </c>
      <c r="F525" s="22"/>
      <c r="G525" s="19"/>
      <c r="H525" s="22"/>
      <c r="I525" s="19"/>
      <c r="J525" s="17" t="s">
        <v>15</v>
      </c>
      <c r="K525" s="22"/>
      <c r="L525" s="18">
        <v>42921</v>
      </c>
    </row>
    <row r="526" spans="1:12" ht="51" x14ac:dyDescent="0.2">
      <c r="A526" s="36" t="s">
        <v>1062</v>
      </c>
      <c r="B526" s="22" t="s">
        <v>13</v>
      </c>
      <c r="C526" s="12" t="s">
        <v>1063</v>
      </c>
      <c r="D526" s="13" t="str">
        <f t="shared" si="42"/>
        <v>Office of Government Ethics</v>
      </c>
      <c r="E526" s="14">
        <v>42900</v>
      </c>
      <c r="F526" s="22"/>
      <c r="G526" s="19"/>
      <c r="H526" s="22"/>
      <c r="I526" s="19"/>
      <c r="J526" s="17" t="s">
        <v>15</v>
      </c>
      <c r="K526" s="22"/>
      <c r="L526" s="18">
        <v>42921</v>
      </c>
    </row>
    <row r="527" spans="1:12" ht="38.25" x14ac:dyDescent="0.2">
      <c r="A527" s="36" t="s">
        <v>1064</v>
      </c>
      <c r="B527" s="22" t="s">
        <v>13</v>
      </c>
      <c r="C527" s="12" t="s">
        <v>1065</v>
      </c>
      <c r="D527" s="13" t="str">
        <f t="shared" si="42"/>
        <v>Office of Government Ethics</v>
      </c>
      <c r="E527" s="14">
        <v>42900</v>
      </c>
      <c r="F527" s="22"/>
      <c r="G527" s="19"/>
      <c r="H527" s="22"/>
      <c r="I527" s="19"/>
      <c r="J527" s="17" t="s">
        <v>15</v>
      </c>
      <c r="K527" s="22"/>
      <c r="L527" s="18">
        <v>42921</v>
      </c>
    </row>
    <row r="528" spans="1:12" ht="89.25" x14ac:dyDescent="0.2">
      <c r="A528" s="36" t="s">
        <v>1066</v>
      </c>
      <c r="B528" s="22" t="s">
        <v>13</v>
      </c>
      <c r="C528" s="12" t="s">
        <v>1067</v>
      </c>
      <c r="D528" s="13" t="str">
        <f t="shared" si="42"/>
        <v>Office of Government Ethics</v>
      </c>
      <c r="E528" s="14">
        <v>42900</v>
      </c>
      <c r="F528" s="22"/>
      <c r="G528" s="19"/>
      <c r="H528" s="22"/>
      <c r="I528" s="19"/>
      <c r="J528" s="17" t="s">
        <v>15</v>
      </c>
      <c r="K528" s="22"/>
      <c r="L528" s="18">
        <v>42921</v>
      </c>
    </row>
    <row r="529" spans="1:12" ht="63.75" x14ac:dyDescent="0.2">
      <c r="A529" s="36" t="s">
        <v>1068</v>
      </c>
      <c r="B529" s="22" t="s">
        <v>13</v>
      </c>
      <c r="C529" s="12" t="s">
        <v>1069</v>
      </c>
      <c r="D529" s="13" t="str">
        <f t="shared" si="42"/>
        <v>Office of Government Ethics</v>
      </c>
      <c r="E529" s="14">
        <v>42900</v>
      </c>
      <c r="F529" s="15" t="str">
        <f>HYPERLINK("https://assets.documentcloud.org/documents/2838696/Trump-2016-Financial-Disclosure.pdf","Office of Government Ethics")</f>
        <v>Office of Government Ethics</v>
      </c>
      <c r="G529" s="14">
        <v>42508</v>
      </c>
      <c r="H529" s="15" t="str">
        <f>HYPERLINK("https://www.washingtonpost.com/wp-stat/graphics/politics/trump-archive/docs/trump-fec-financial-disclosure-2015.pdf","Office of Government Ethics")</f>
        <v>Office of Government Ethics</v>
      </c>
      <c r="I529" s="14">
        <v>42200</v>
      </c>
      <c r="J529" s="22" t="s">
        <v>21</v>
      </c>
      <c r="K529" s="22"/>
      <c r="L529" s="18">
        <v>42921</v>
      </c>
    </row>
    <row r="530" spans="1:12" ht="76.5" x14ac:dyDescent="0.2">
      <c r="A530" s="36" t="s">
        <v>1070</v>
      </c>
      <c r="B530" s="22" t="s">
        <v>13</v>
      </c>
      <c r="C530" s="12" t="s">
        <v>1071</v>
      </c>
      <c r="D530" s="13" t="str">
        <f t="shared" si="42"/>
        <v>Office of Government Ethics</v>
      </c>
      <c r="E530" s="14">
        <v>42900</v>
      </c>
      <c r="F530" s="22"/>
      <c r="G530" s="19"/>
      <c r="H530" s="22"/>
      <c r="I530" s="19"/>
      <c r="J530" s="17" t="s">
        <v>15</v>
      </c>
      <c r="K530" s="22"/>
      <c r="L530" s="18">
        <v>42921</v>
      </c>
    </row>
    <row r="531" spans="1:12" ht="38.25" x14ac:dyDescent="0.2">
      <c r="A531" s="36" t="s">
        <v>1072</v>
      </c>
      <c r="B531" s="22" t="s">
        <v>13</v>
      </c>
      <c r="C531" s="12" t="s">
        <v>1073</v>
      </c>
      <c r="D531" s="13" t="str">
        <f t="shared" si="42"/>
        <v>Office of Government Ethics</v>
      </c>
      <c r="E531" s="14">
        <v>42900</v>
      </c>
      <c r="F531" s="22"/>
      <c r="G531" s="19"/>
      <c r="H531" s="22"/>
      <c r="I531" s="19"/>
      <c r="J531" s="17" t="s">
        <v>15</v>
      </c>
      <c r="K531" s="22"/>
      <c r="L531" s="18">
        <v>42921</v>
      </c>
    </row>
    <row r="532" spans="1:12" ht="76.5" x14ac:dyDescent="0.2">
      <c r="A532" s="36" t="s">
        <v>1074</v>
      </c>
      <c r="B532" s="22" t="s">
        <v>13</v>
      </c>
      <c r="C532" s="12" t="s">
        <v>1075</v>
      </c>
      <c r="D532" s="13" t="str">
        <f t="shared" si="42"/>
        <v>Office of Government Ethics</v>
      </c>
      <c r="E532" s="14">
        <v>42900</v>
      </c>
      <c r="F532" s="22"/>
      <c r="G532" s="19"/>
      <c r="H532" s="22"/>
      <c r="I532" s="19"/>
      <c r="J532" s="17" t="s">
        <v>15</v>
      </c>
      <c r="K532" s="22"/>
      <c r="L532" s="18">
        <v>42921</v>
      </c>
    </row>
    <row r="533" spans="1:12" ht="76.5" x14ac:dyDescent="0.2">
      <c r="A533" s="36" t="s">
        <v>1076</v>
      </c>
      <c r="B533" s="22" t="s">
        <v>13</v>
      </c>
      <c r="C533" s="12" t="s">
        <v>1077</v>
      </c>
      <c r="D533" s="13" t="str">
        <f t="shared" si="42"/>
        <v>Office of Government Ethics</v>
      </c>
      <c r="E533" s="14">
        <v>42900</v>
      </c>
      <c r="F533" s="22"/>
      <c r="G533" s="19"/>
      <c r="H533" s="22"/>
      <c r="I533" s="19"/>
      <c r="J533" s="17" t="s">
        <v>15</v>
      </c>
      <c r="K533" s="22"/>
      <c r="L533" s="18">
        <v>42921</v>
      </c>
    </row>
    <row r="534" spans="1:12" ht="51" x14ac:dyDescent="0.2">
      <c r="A534" s="36" t="s">
        <v>1078</v>
      </c>
      <c r="B534" s="22" t="s">
        <v>13</v>
      </c>
      <c r="C534" s="12" t="s">
        <v>1079</v>
      </c>
      <c r="D534" s="13" t="str">
        <f t="shared" si="42"/>
        <v>Office of Government Ethics</v>
      </c>
      <c r="E534" s="14">
        <v>42900</v>
      </c>
      <c r="F534" s="22"/>
      <c r="G534" s="19"/>
      <c r="H534" s="22"/>
      <c r="I534" s="19"/>
      <c r="J534" s="17" t="s">
        <v>15</v>
      </c>
      <c r="K534" s="22"/>
      <c r="L534" s="18">
        <v>42921</v>
      </c>
    </row>
    <row r="535" spans="1:12" ht="38.25" x14ac:dyDescent="0.2">
      <c r="A535" s="36" t="s">
        <v>1080</v>
      </c>
      <c r="B535" s="22" t="s">
        <v>13</v>
      </c>
      <c r="C535" s="12" t="s">
        <v>1081</v>
      </c>
      <c r="D535" s="13" t="str">
        <f t="shared" si="42"/>
        <v>Office of Government Ethics</v>
      </c>
      <c r="E535" s="14">
        <v>42900</v>
      </c>
      <c r="F535" s="22"/>
      <c r="G535" s="19"/>
      <c r="H535" s="22"/>
      <c r="I535" s="19"/>
      <c r="J535" s="17" t="s">
        <v>15</v>
      </c>
      <c r="K535" s="22"/>
      <c r="L535" s="18">
        <v>42921</v>
      </c>
    </row>
    <row r="536" spans="1:12" ht="76.5" x14ac:dyDescent="0.2">
      <c r="A536" s="36" t="s">
        <v>1082</v>
      </c>
      <c r="B536" s="22" t="s">
        <v>13</v>
      </c>
      <c r="C536" s="12" t="s">
        <v>1083</v>
      </c>
      <c r="D536" s="13" t="str">
        <f t="shared" si="42"/>
        <v>Office of Government Ethics</v>
      </c>
      <c r="E536" s="14">
        <v>42900</v>
      </c>
      <c r="F536" s="22"/>
      <c r="G536" s="19"/>
      <c r="H536" s="22"/>
      <c r="I536" s="19"/>
      <c r="J536" s="17" t="s">
        <v>15</v>
      </c>
      <c r="K536" s="22"/>
      <c r="L536" s="18">
        <v>42921</v>
      </c>
    </row>
    <row r="537" spans="1:12" ht="76.5" x14ac:dyDescent="0.2">
      <c r="A537" s="36" t="s">
        <v>1084</v>
      </c>
      <c r="B537" s="22" t="s">
        <v>13</v>
      </c>
      <c r="C537" s="12" t="s">
        <v>1085</v>
      </c>
      <c r="D537" s="13" t="str">
        <f t="shared" si="42"/>
        <v>Office of Government Ethics</v>
      </c>
      <c r="E537" s="14">
        <v>42900</v>
      </c>
      <c r="F537" s="22"/>
      <c r="G537" s="19"/>
      <c r="H537" s="22"/>
      <c r="I537" s="19"/>
      <c r="J537" s="17" t="s">
        <v>15</v>
      </c>
      <c r="K537" s="22"/>
      <c r="L537" s="18">
        <v>42921</v>
      </c>
    </row>
    <row r="538" spans="1:12" ht="63.75" x14ac:dyDescent="0.2">
      <c r="A538" s="36" t="s">
        <v>1086</v>
      </c>
      <c r="B538" s="22" t="s">
        <v>13</v>
      </c>
      <c r="C538" s="12" t="s">
        <v>1087</v>
      </c>
      <c r="D538" s="13" t="str">
        <f t="shared" si="42"/>
        <v>Office of Government Ethics</v>
      </c>
      <c r="E538" s="14">
        <v>42900</v>
      </c>
      <c r="F538" s="22"/>
      <c r="G538" s="19"/>
      <c r="H538" s="22"/>
      <c r="I538" s="19"/>
      <c r="J538" s="17" t="s">
        <v>15</v>
      </c>
      <c r="K538" s="22"/>
      <c r="L538" s="18">
        <v>42921</v>
      </c>
    </row>
    <row r="539" spans="1:12" ht="51" x14ac:dyDescent="0.2">
      <c r="A539" s="36" t="s">
        <v>1088</v>
      </c>
      <c r="B539" s="22" t="s">
        <v>13</v>
      </c>
      <c r="C539" s="12" t="s">
        <v>1089</v>
      </c>
      <c r="D539" s="13" t="str">
        <f t="shared" si="42"/>
        <v>Office of Government Ethics</v>
      </c>
      <c r="E539" s="14">
        <v>42900</v>
      </c>
      <c r="F539" s="22"/>
      <c r="G539" s="19"/>
      <c r="H539" s="22"/>
      <c r="I539" s="19"/>
      <c r="J539" s="22" t="s">
        <v>64</v>
      </c>
      <c r="K539" s="22"/>
      <c r="L539" s="18">
        <v>42921</v>
      </c>
    </row>
    <row r="540" spans="1:12" ht="63.75" x14ac:dyDescent="0.2">
      <c r="A540" s="36" t="s">
        <v>1090</v>
      </c>
      <c r="B540" s="22" t="s">
        <v>13</v>
      </c>
      <c r="C540" s="12" t="s">
        <v>1091</v>
      </c>
      <c r="D540" s="21" t="str">
        <f>HYPERLINK("https://assets.documentcloud.org/documents/2838696/Trump-2016-Financial-Disclosure.pdf","Office of Government Ethics")</f>
        <v>Office of Government Ethics</v>
      </c>
      <c r="E540" s="14">
        <v>42508</v>
      </c>
      <c r="F540" s="15" t="str">
        <f>HYPERLINK("https://assets.documentcloud.org/documents/2838696/Trump-2016-Financial-Disclosure.pdf","Office of Government Ethics")</f>
        <v>Office of Government Ethics</v>
      </c>
      <c r="G540" s="14">
        <v>42508</v>
      </c>
      <c r="H540" s="15" t="str">
        <f>HYPERLINK("https://www.washingtonpost.com/wp-stat/graphics/politics/trump-archive/docs/trump-fec-financial-disclosure-2015.pdf","Office of Government Ethics")</f>
        <v>Office of Government Ethics</v>
      </c>
      <c r="I540" s="14">
        <v>42200</v>
      </c>
      <c r="J540" s="22" t="s">
        <v>21</v>
      </c>
      <c r="K540" s="22"/>
      <c r="L540" s="18">
        <v>42921</v>
      </c>
    </row>
    <row r="541" spans="1:12" ht="102" x14ac:dyDescent="0.2">
      <c r="A541" s="36" t="s">
        <v>1092</v>
      </c>
      <c r="B541" s="22" t="s">
        <v>13</v>
      </c>
      <c r="C541" s="12" t="s">
        <v>1093</v>
      </c>
      <c r="D541" s="13" t="str">
        <f t="shared" ref="D541:D559" si="43">HYPERLINK("https://oge.app.box.com/s/kz4qvbdsbcfrzq16msuo4zmth6rerh1c","Office of Government Ethics")</f>
        <v>Office of Government Ethics</v>
      </c>
      <c r="E541" s="14">
        <v>42900</v>
      </c>
      <c r="F541" s="22"/>
      <c r="G541" s="19"/>
      <c r="H541" s="22"/>
      <c r="I541" s="19"/>
      <c r="J541" s="17" t="s">
        <v>15</v>
      </c>
      <c r="K541" s="22"/>
      <c r="L541" s="18">
        <v>42921</v>
      </c>
    </row>
    <row r="542" spans="1:12" ht="38.25" x14ac:dyDescent="0.2">
      <c r="A542" s="36" t="s">
        <v>1094</v>
      </c>
      <c r="B542" s="22" t="s">
        <v>13</v>
      </c>
      <c r="C542" s="12" t="s">
        <v>1095</v>
      </c>
      <c r="D542" s="13" t="str">
        <f t="shared" si="43"/>
        <v>Office of Government Ethics</v>
      </c>
      <c r="E542" s="14">
        <v>42900</v>
      </c>
      <c r="F542" s="22"/>
      <c r="G542" s="19"/>
      <c r="H542" s="22"/>
      <c r="I542" s="19"/>
      <c r="J542" s="17" t="s">
        <v>15</v>
      </c>
      <c r="K542" s="22"/>
      <c r="L542" s="18">
        <v>42921</v>
      </c>
    </row>
    <row r="543" spans="1:12" ht="51" x14ac:dyDescent="0.2">
      <c r="A543" s="36" t="s">
        <v>1096</v>
      </c>
      <c r="B543" s="22" t="s">
        <v>13</v>
      </c>
      <c r="C543" s="12" t="s">
        <v>1097</v>
      </c>
      <c r="D543" s="13" t="str">
        <f t="shared" si="43"/>
        <v>Office of Government Ethics</v>
      </c>
      <c r="E543" s="14">
        <v>42900</v>
      </c>
      <c r="F543" s="22"/>
      <c r="G543" s="19"/>
      <c r="H543" s="22"/>
      <c r="I543" s="19"/>
      <c r="J543" s="17" t="s">
        <v>15</v>
      </c>
      <c r="K543" s="22"/>
      <c r="L543" s="18">
        <v>42921</v>
      </c>
    </row>
    <row r="544" spans="1:12" ht="38.25" x14ac:dyDescent="0.2">
      <c r="A544" s="36" t="s">
        <v>1098</v>
      </c>
      <c r="B544" s="22" t="s">
        <v>13</v>
      </c>
      <c r="C544" s="12" t="s">
        <v>1099</v>
      </c>
      <c r="D544" s="13" t="str">
        <f t="shared" si="43"/>
        <v>Office of Government Ethics</v>
      </c>
      <c r="E544" s="14">
        <v>42900</v>
      </c>
      <c r="F544" s="22"/>
      <c r="G544" s="19"/>
      <c r="H544" s="22"/>
      <c r="I544" s="19"/>
      <c r="J544" s="17" t="s">
        <v>15</v>
      </c>
      <c r="K544" s="22"/>
      <c r="L544" s="18">
        <v>42921</v>
      </c>
    </row>
    <row r="545" spans="1:12" ht="63.75" x14ac:dyDescent="0.2">
      <c r="A545" s="36" t="s">
        <v>1100</v>
      </c>
      <c r="B545" s="22" t="s">
        <v>13</v>
      </c>
      <c r="C545" s="12" t="s">
        <v>1101</v>
      </c>
      <c r="D545" s="13" t="str">
        <f t="shared" si="43"/>
        <v>Office of Government Ethics</v>
      </c>
      <c r="E545" s="14">
        <v>42900</v>
      </c>
      <c r="F545" s="22"/>
      <c r="G545" s="19"/>
      <c r="H545" s="22"/>
      <c r="I545" s="19"/>
      <c r="J545" s="17" t="s">
        <v>15</v>
      </c>
      <c r="K545" s="22"/>
      <c r="L545" s="18">
        <v>42921</v>
      </c>
    </row>
    <row r="546" spans="1:12" ht="38.25" x14ac:dyDescent="0.2">
      <c r="A546" s="36" t="s">
        <v>1102</v>
      </c>
      <c r="B546" s="22" t="s">
        <v>13</v>
      </c>
      <c r="C546" s="12" t="s">
        <v>1103</v>
      </c>
      <c r="D546" s="13" t="str">
        <f t="shared" si="43"/>
        <v>Office of Government Ethics</v>
      </c>
      <c r="E546" s="14">
        <v>42900</v>
      </c>
      <c r="F546" s="22"/>
      <c r="G546" s="19"/>
      <c r="H546" s="22"/>
      <c r="I546" s="19"/>
      <c r="J546" s="17" t="s">
        <v>15</v>
      </c>
      <c r="K546" s="22"/>
      <c r="L546" s="18">
        <v>42921</v>
      </c>
    </row>
    <row r="547" spans="1:12" ht="105" x14ac:dyDescent="0.25">
      <c r="A547" s="37" t="s">
        <v>1104</v>
      </c>
      <c r="B547" s="22" t="s">
        <v>13</v>
      </c>
      <c r="C547" s="38" t="s">
        <v>1105</v>
      </c>
      <c r="D547" s="13" t="str">
        <f t="shared" si="43"/>
        <v>Office of Government Ethics</v>
      </c>
      <c r="E547" s="14">
        <v>42900</v>
      </c>
      <c r="F547" s="22"/>
      <c r="G547" s="19"/>
      <c r="H547" s="22"/>
      <c r="I547" s="19"/>
      <c r="J547" s="17" t="s">
        <v>15</v>
      </c>
      <c r="K547" s="22"/>
      <c r="L547" s="18">
        <v>42921</v>
      </c>
    </row>
    <row r="548" spans="1:12" ht="105" x14ac:dyDescent="0.25">
      <c r="A548" s="37" t="s">
        <v>1106</v>
      </c>
      <c r="B548" s="22" t="s">
        <v>13</v>
      </c>
      <c r="C548" s="38" t="s">
        <v>1107</v>
      </c>
      <c r="D548" s="13" t="str">
        <f t="shared" si="43"/>
        <v>Office of Government Ethics</v>
      </c>
      <c r="E548" s="14">
        <v>42900</v>
      </c>
      <c r="F548" s="22"/>
      <c r="G548" s="19"/>
      <c r="H548" s="22"/>
      <c r="I548" s="19"/>
      <c r="J548" s="17" t="s">
        <v>15</v>
      </c>
      <c r="K548" s="22"/>
      <c r="L548" s="18">
        <v>42921</v>
      </c>
    </row>
    <row r="549" spans="1:12" ht="63.75" x14ac:dyDescent="0.2">
      <c r="A549" s="36" t="s">
        <v>1108</v>
      </c>
      <c r="B549" s="22" t="s">
        <v>13</v>
      </c>
      <c r="C549" s="12" t="s">
        <v>1109</v>
      </c>
      <c r="D549" s="13" t="str">
        <f t="shared" si="43"/>
        <v>Office of Government Ethics</v>
      </c>
      <c r="E549" s="14">
        <v>42900</v>
      </c>
      <c r="F549" s="22"/>
      <c r="G549" s="19"/>
      <c r="H549" s="22"/>
      <c r="I549" s="19"/>
      <c r="J549" s="17" t="s">
        <v>15</v>
      </c>
      <c r="K549" s="22"/>
      <c r="L549" s="18">
        <v>42921</v>
      </c>
    </row>
    <row r="550" spans="1:12" ht="38.25" x14ac:dyDescent="0.2">
      <c r="A550" s="36" t="s">
        <v>1110</v>
      </c>
      <c r="B550" s="22" t="s">
        <v>13</v>
      </c>
      <c r="C550" s="12" t="s">
        <v>1111</v>
      </c>
      <c r="D550" s="13" t="str">
        <f t="shared" si="43"/>
        <v>Office of Government Ethics</v>
      </c>
      <c r="E550" s="14">
        <v>42900</v>
      </c>
      <c r="F550" s="22"/>
      <c r="G550" s="19"/>
      <c r="H550" s="22"/>
      <c r="I550" s="19"/>
      <c r="J550" s="17" t="s">
        <v>15</v>
      </c>
      <c r="K550" s="22"/>
      <c r="L550" s="18">
        <v>42921</v>
      </c>
    </row>
    <row r="551" spans="1:12" ht="76.5" x14ac:dyDescent="0.2">
      <c r="A551" s="36" t="s">
        <v>1112</v>
      </c>
      <c r="B551" s="22" t="s">
        <v>13</v>
      </c>
      <c r="C551" s="12" t="s">
        <v>1113</v>
      </c>
      <c r="D551" s="13" t="str">
        <f t="shared" si="43"/>
        <v>Office of Government Ethics</v>
      </c>
      <c r="E551" s="14">
        <v>42900</v>
      </c>
      <c r="F551" s="22"/>
      <c r="G551" s="19"/>
      <c r="H551" s="22"/>
      <c r="I551" s="19"/>
      <c r="J551" s="17" t="s">
        <v>15</v>
      </c>
      <c r="K551" s="22"/>
      <c r="L551" s="18">
        <v>42921</v>
      </c>
    </row>
    <row r="552" spans="1:12" ht="63.75" x14ac:dyDescent="0.2">
      <c r="A552" s="36" t="s">
        <v>1114</v>
      </c>
      <c r="B552" s="22" t="s">
        <v>13</v>
      </c>
      <c r="C552" s="12" t="s">
        <v>1115</v>
      </c>
      <c r="D552" s="13" t="str">
        <f t="shared" si="43"/>
        <v>Office of Government Ethics</v>
      </c>
      <c r="E552" s="14">
        <v>42900</v>
      </c>
      <c r="F552" s="15" t="str">
        <f>HYPERLINK("https://assets.documentcloud.org/documents/2838696/Trump-2016-Financial-Disclosure.pdf","Office of Government Ethics")</f>
        <v>Office of Government Ethics</v>
      </c>
      <c r="G552" s="14">
        <v>42508</v>
      </c>
      <c r="H552" s="15" t="str">
        <f>HYPERLINK("https://www.washingtonpost.com/wp-stat/graphics/politics/trump-archive/docs/trump-fec-financial-disclosure-2015.pdf","Office of Government Ethics")</f>
        <v>Office of Government Ethics</v>
      </c>
      <c r="I552" s="14">
        <v>42200</v>
      </c>
      <c r="J552" s="22" t="s">
        <v>21</v>
      </c>
      <c r="K552" s="22"/>
      <c r="L552" s="18">
        <v>42921</v>
      </c>
    </row>
    <row r="553" spans="1:12" ht="51" x14ac:dyDescent="0.2">
      <c r="A553" s="36" t="s">
        <v>1116</v>
      </c>
      <c r="B553" s="22" t="s">
        <v>13</v>
      </c>
      <c r="C553" s="12" t="s">
        <v>1117</v>
      </c>
      <c r="D553" s="13" t="str">
        <f t="shared" si="43"/>
        <v>Office of Government Ethics</v>
      </c>
      <c r="E553" s="14">
        <v>42900</v>
      </c>
      <c r="F553" s="22"/>
      <c r="G553" s="19"/>
      <c r="H553" s="22"/>
      <c r="I553" s="19"/>
      <c r="J553" s="17" t="s">
        <v>15</v>
      </c>
      <c r="K553" s="22"/>
      <c r="L553" s="18">
        <v>42921</v>
      </c>
    </row>
    <row r="554" spans="1:12" ht="102" x14ac:dyDescent="0.2">
      <c r="A554" s="36" t="s">
        <v>1118</v>
      </c>
      <c r="B554" s="22" t="s">
        <v>13</v>
      </c>
      <c r="C554" s="12" t="s">
        <v>1119</v>
      </c>
      <c r="D554" s="13" t="str">
        <f t="shared" si="43"/>
        <v>Office of Government Ethics</v>
      </c>
      <c r="E554" s="14">
        <v>42900</v>
      </c>
      <c r="F554" s="22"/>
      <c r="G554" s="19"/>
      <c r="H554" s="22"/>
      <c r="I554" s="19"/>
      <c r="J554" s="17" t="s">
        <v>15</v>
      </c>
      <c r="K554" s="22"/>
      <c r="L554" s="18">
        <v>42921</v>
      </c>
    </row>
    <row r="555" spans="1:12" ht="38.25" x14ac:dyDescent="0.2">
      <c r="A555" s="36" t="s">
        <v>1120</v>
      </c>
      <c r="B555" s="22" t="s">
        <v>13</v>
      </c>
      <c r="C555" s="12" t="s">
        <v>1121</v>
      </c>
      <c r="D555" s="13" t="str">
        <f t="shared" si="43"/>
        <v>Office of Government Ethics</v>
      </c>
      <c r="E555" s="14">
        <v>42900</v>
      </c>
      <c r="F555" s="22"/>
      <c r="G555" s="19"/>
      <c r="H555" s="22"/>
      <c r="I555" s="19"/>
      <c r="J555" s="17" t="s">
        <v>15</v>
      </c>
      <c r="K555" s="22"/>
      <c r="L555" s="18">
        <v>42921</v>
      </c>
    </row>
    <row r="556" spans="1:12" ht="63.75" x14ac:dyDescent="0.2">
      <c r="A556" s="36" t="s">
        <v>1122</v>
      </c>
      <c r="B556" s="22" t="s">
        <v>13</v>
      </c>
      <c r="C556" s="12" t="s">
        <v>1123</v>
      </c>
      <c r="D556" s="13" t="str">
        <f t="shared" si="43"/>
        <v>Office of Government Ethics</v>
      </c>
      <c r="E556" s="14">
        <v>42900</v>
      </c>
      <c r="F556" s="22"/>
      <c r="G556" s="19"/>
      <c r="H556" s="22"/>
      <c r="I556" s="19"/>
      <c r="J556" s="17" t="s">
        <v>15</v>
      </c>
      <c r="K556" s="22"/>
      <c r="L556" s="18">
        <v>42921</v>
      </c>
    </row>
    <row r="557" spans="1:12" ht="38.25" x14ac:dyDescent="0.2">
      <c r="A557" s="36" t="s">
        <v>1124</v>
      </c>
      <c r="B557" s="22" t="s">
        <v>13</v>
      </c>
      <c r="C557" s="12" t="s">
        <v>1125</v>
      </c>
      <c r="D557" s="13" t="str">
        <f t="shared" si="43"/>
        <v>Office of Government Ethics</v>
      </c>
      <c r="E557" s="14">
        <v>42900</v>
      </c>
      <c r="F557" s="22"/>
      <c r="G557" s="19"/>
      <c r="H557" s="22"/>
      <c r="I557" s="19"/>
      <c r="J557" s="17" t="s">
        <v>15</v>
      </c>
      <c r="K557" s="22"/>
      <c r="L557" s="18">
        <v>42921</v>
      </c>
    </row>
    <row r="558" spans="1:12" ht="63.75" x14ac:dyDescent="0.2">
      <c r="A558" s="36" t="s">
        <v>1126</v>
      </c>
      <c r="B558" s="22" t="s">
        <v>13</v>
      </c>
      <c r="C558" s="12" t="s">
        <v>1127</v>
      </c>
      <c r="D558" s="13" t="str">
        <f t="shared" si="43"/>
        <v>Office of Government Ethics</v>
      </c>
      <c r="E558" s="14">
        <v>42900</v>
      </c>
      <c r="F558" s="15" t="str">
        <f>HYPERLINK("https://assets.documentcloud.org/documents/2838696/Trump-2016-Financial-Disclosure.pdf","Office of Government Ethics")</f>
        <v>Office of Government Ethics</v>
      </c>
      <c r="G558" s="14">
        <v>42508</v>
      </c>
      <c r="H558" s="15" t="str">
        <f>HYPERLINK("https://www.washingtonpost.com/wp-stat/graphics/politics/trump-archive/docs/trump-fec-financial-disclosure-2015.pdf","Office of Government Ethics")</f>
        <v>Office of Government Ethics</v>
      </c>
      <c r="I558" s="14">
        <v>42200</v>
      </c>
      <c r="J558" s="22" t="s">
        <v>21</v>
      </c>
      <c r="K558" s="22"/>
      <c r="L558" s="18">
        <v>42921</v>
      </c>
    </row>
    <row r="559" spans="1:12" ht="38.25" x14ac:dyDescent="0.2">
      <c r="A559" s="36" t="s">
        <v>1128</v>
      </c>
      <c r="B559" s="22" t="s">
        <v>13</v>
      </c>
      <c r="C559" s="12" t="s">
        <v>1129</v>
      </c>
      <c r="D559" s="13" t="str">
        <f t="shared" si="43"/>
        <v>Office of Government Ethics</v>
      </c>
      <c r="E559" s="14">
        <v>42900</v>
      </c>
      <c r="F559" s="22"/>
      <c r="G559" s="19"/>
      <c r="H559" s="22"/>
      <c r="I559" s="19"/>
      <c r="J559" s="17" t="s">
        <v>15</v>
      </c>
      <c r="K559" s="22"/>
      <c r="L559" s="18">
        <v>42921</v>
      </c>
    </row>
    <row r="560" spans="1:12" ht="102" x14ac:dyDescent="0.2">
      <c r="A560" s="36" t="s">
        <v>1130</v>
      </c>
      <c r="B560" s="22" t="s">
        <v>13</v>
      </c>
      <c r="C560" s="12" t="s">
        <v>1131</v>
      </c>
      <c r="D560" s="13" t="str">
        <f>HYPERLINK("https://www.washingtonpost.com/business/economy/a-scramble-to-assess-the-dangers-of-president-elects-global-business-empire/2016/11/20/1bbdc2a2-ad18-11e6-a31b-4b6397e625d0_story.html","Washington Post")</f>
        <v>Washington Post</v>
      </c>
      <c r="E560" s="14">
        <v>42694</v>
      </c>
      <c r="F560" s="22"/>
      <c r="G560" s="19"/>
      <c r="H560" s="22"/>
      <c r="I560" s="19"/>
      <c r="J560" s="17" t="s">
        <v>15</v>
      </c>
      <c r="K560" s="22"/>
      <c r="L560" s="18">
        <v>42921</v>
      </c>
    </row>
    <row r="561" spans="1:12" ht="76.5" x14ac:dyDescent="0.2">
      <c r="A561" s="36" t="s">
        <v>1132</v>
      </c>
      <c r="B561" s="22" t="s">
        <v>13</v>
      </c>
      <c r="C561" s="12" t="s">
        <v>1133</v>
      </c>
      <c r="D561" s="13" t="str">
        <f t="shared" ref="D561:D577" si="44">HYPERLINK("https://oge.app.box.com/s/kz4qvbdsbcfrzq16msuo4zmth6rerh1c","Office of Government Ethics")</f>
        <v>Office of Government Ethics</v>
      </c>
      <c r="E561" s="14">
        <v>42900</v>
      </c>
      <c r="F561" s="22"/>
      <c r="G561" s="19"/>
      <c r="H561" s="22"/>
      <c r="I561" s="19"/>
      <c r="J561" s="17" t="s">
        <v>15</v>
      </c>
      <c r="K561" s="22"/>
      <c r="L561" s="18">
        <v>42921</v>
      </c>
    </row>
    <row r="562" spans="1:12" ht="38.25" x14ac:dyDescent="0.2">
      <c r="A562" s="36" t="s">
        <v>1134</v>
      </c>
      <c r="B562" s="22" t="s">
        <v>13</v>
      </c>
      <c r="C562" s="12" t="s">
        <v>1135</v>
      </c>
      <c r="D562" s="13" t="str">
        <f t="shared" si="44"/>
        <v>Office of Government Ethics</v>
      </c>
      <c r="E562" s="14">
        <v>42900</v>
      </c>
      <c r="F562" s="22"/>
      <c r="G562" s="19"/>
      <c r="H562" s="22"/>
      <c r="I562" s="19"/>
      <c r="J562" s="17" t="s">
        <v>15</v>
      </c>
      <c r="K562" s="22"/>
      <c r="L562" s="18">
        <v>42921</v>
      </c>
    </row>
    <row r="563" spans="1:12" ht="51" x14ac:dyDescent="0.2">
      <c r="A563" s="36" t="s">
        <v>1136</v>
      </c>
      <c r="B563" s="22" t="s">
        <v>13</v>
      </c>
      <c r="C563" s="12" t="s">
        <v>1137</v>
      </c>
      <c r="D563" s="13" t="str">
        <f t="shared" si="44"/>
        <v>Office of Government Ethics</v>
      </c>
      <c r="E563" s="14">
        <v>42900</v>
      </c>
      <c r="F563" s="22"/>
      <c r="G563" s="19"/>
      <c r="H563" s="22"/>
      <c r="I563" s="19"/>
      <c r="J563" s="17" t="s">
        <v>15</v>
      </c>
      <c r="K563" s="22"/>
      <c r="L563" s="18">
        <v>42921</v>
      </c>
    </row>
    <row r="564" spans="1:12" ht="76.5" x14ac:dyDescent="0.2">
      <c r="A564" s="36" t="s">
        <v>1138</v>
      </c>
      <c r="B564" s="22" t="s">
        <v>13</v>
      </c>
      <c r="C564" s="12" t="s">
        <v>1139</v>
      </c>
      <c r="D564" s="13" t="str">
        <f t="shared" si="44"/>
        <v>Office of Government Ethics</v>
      </c>
      <c r="E564" s="14">
        <v>42900</v>
      </c>
      <c r="F564" s="22"/>
      <c r="G564" s="19"/>
      <c r="H564" s="22"/>
      <c r="I564" s="19"/>
      <c r="J564" s="17" t="s">
        <v>15</v>
      </c>
      <c r="K564" s="22"/>
      <c r="L564" s="18">
        <v>42921</v>
      </c>
    </row>
    <row r="565" spans="1:12" ht="51" x14ac:dyDescent="0.2">
      <c r="A565" s="36" t="s">
        <v>1140</v>
      </c>
      <c r="B565" s="22" t="s">
        <v>13</v>
      </c>
      <c r="C565" s="12" t="s">
        <v>1141</v>
      </c>
      <c r="D565" s="13" t="str">
        <f t="shared" si="44"/>
        <v>Office of Government Ethics</v>
      </c>
      <c r="E565" s="14">
        <v>42900</v>
      </c>
      <c r="F565" s="22"/>
      <c r="G565" s="19"/>
      <c r="H565" s="22"/>
      <c r="I565" s="19"/>
      <c r="J565" s="17" t="s">
        <v>15</v>
      </c>
      <c r="K565" s="22"/>
      <c r="L565" s="18">
        <v>42921</v>
      </c>
    </row>
    <row r="566" spans="1:12" ht="76.5" x14ac:dyDescent="0.2">
      <c r="A566" s="36" t="s">
        <v>1142</v>
      </c>
      <c r="B566" s="22" t="s">
        <v>13</v>
      </c>
      <c r="C566" s="12" t="s">
        <v>1143</v>
      </c>
      <c r="D566" s="13" t="str">
        <f t="shared" si="44"/>
        <v>Office of Government Ethics</v>
      </c>
      <c r="E566" s="14">
        <v>42900</v>
      </c>
      <c r="F566" s="22"/>
      <c r="G566" s="19"/>
      <c r="H566" s="22"/>
      <c r="I566" s="19"/>
      <c r="J566" s="17" t="s">
        <v>15</v>
      </c>
      <c r="K566" s="22"/>
      <c r="L566" s="18">
        <v>42921</v>
      </c>
    </row>
    <row r="567" spans="1:12" ht="38.25" x14ac:dyDescent="0.2">
      <c r="A567" s="36" t="s">
        <v>1144</v>
      </c>
      <c r="B567" s="22" t="s">
        <v>13</v>
      </c>
      <c r="C567" s="12" t="s">
        <v>1145</v>
      </c>
      <c r="D567" s="13" t="str">
        <f t="shared" si="44"/>
        <v>Office of Government Ethics</v>
      </c>
      <c r="E567" s="14">
        <v>42900</v>
      </c>
      <c r="F567" s="22"/>
      <c r="G567" s="19"/>
      <c r="H567" s="22"/>
      <c r="I567" s="19"/>
      <c r="J567" s="17" t="s">
        <v>15</v>
      </c>
      <c r="K567" s="22"/>
      <c r="L567" s="18">
        <v>42921</v>
      </c>
    </row>
    <row r="568" spans="1:12" ht="76.5" x14ac:dyDescent="0.2">
      <c r="A568" s="36" t="s">
        <v>1146</v>
      </c>
      <c r="B568" s="22" t="s">
        <v>13</v>
      </c>
      <c r="C568" s="12" t="s">
        <v>1147</v>
      </c>
      <c r="D568" s="13" t="str">
        <f t="shared" si="44"/>
        <v>Office of Government Ethics</v>
      </c>
      <c r="E568" s="14">
        <v>42900</v>
      </c>
      <c r="F568" s="22"/>
      <c r="G568" s="19"/>
      <c r="H568" s="22"/>
      <c r="I568" s="19"/>
      <c r="J568" s="17" t="s">
        <v>15</v>
      </c>
      <c r="K568" s="22"/>
      <c r="L568" s="18">
        <v>42921</v>
      </c>
    </row>
    <row r="569" spans="1:12" ht="51" x14ac:dyDescent="0.2">
      <c r="A569" s="36" t="s">
        <v>1148</v>
      </c>
      <c r="B569" s="22" t="s">
        <v>13</v>
      </c>
      <c r="C569" s="12" t="s">
        <v>1149</v>
      </c>
      <c r="D569" s="13" t="str">
        <f t="shared" si="44"/>
        <v>Office of Government Ethics</v>
      </c>
      <c r="E569" s="14">
        <v>42900</v>
      </c>
      <c r="F569" s="22"/>
      <c r="G569" s="19"/>
      <c r="H569" s="22"/>
      <c r="I569" s="19"/>
      <c r="J569" s="17" t="s">
        <v>15</v>
      </c>
      <c r="K569" s="22"/>
      <c r="L569" s="18">
        <v>42921</v>
      </c>
    </row>
    <row r="570" spans="1:12" ht="51" x14ac:dyDescent="0.2">
      <c r="A570" s="36" t="s">
        <v>1150</v>
      </c>
      <c r="B570" s="22" t="s">
        <v>13</v>
      </c>
      <c r="C570" s="12" t="s">
        <v>1151</v>
      </c>
      <c r="D570" s="13" t="str">
        <f t="shared" si="44"/>
        <v>Office of Government Ethics</v>
      </c>
      <c r="E570" s="14">
        <v>42900</v>
      </c>
      <c r="F570" s="22"/>
      <c r="G570" s="19"/>
      <c r="H570" s="22"/>
      <c r="I570" s="19"/>
      <c r="J570" s="17" t="s">
        <v>15</v>
      </c>
      <c r="K570" s="22"/>
      <c r="L570" s="18">
        <v>42921</v>
      </c>
    </row>
    <row r="571" spans="1:12" ht="102" x14ac:dyDescent="0.2">
      <c r="A571" s="36" t="s">
        <v>1152</v>
      </c>
      <c r="B571" s="22" t="s">
        <v>13</v>
      </c>
      <c r="C571" s="12" t="s">
        <v>1153</v>
      </c>
      <c r="D571" s="13" t="str">
        <f t="shared" si="44"/>
        <v>Office of Government Ethics</v>
      </c>
      <c r="E571" s="14">
        <v>42900</v>
      </c>
      <c r="F571" s="22"/>
      <c r="G571" s="19"/>
      <c r="H571" s="22"/>
      <c r="I571" s="19"/>
      <c r="J571" s="17" t="s">
        <v>15</v>
      </c>
      <c r="K571" s="22"/>
      <c r="L571" s="18">
        <v>42921</v>
      </c>
    </row>
    <row r="572" spans="1:12" ht="102" x14ac:dyDescent="0.2">
      <c r="A572" s="36" t="s">
        <v>1154</v>
      </c>
      <c r="B572" s="22" t="s">
        <v>13</v>
      </c>
      <c r="C572" s="12" t="s">
        <v>1155</v>
      </c>
      <c r="D572" s="13" t="str">
        <f t="shared" si="44"/>
        <v>Office of Government Ethics</v>
      </c>
      <c r="E572" s="14">
        <v>42900</v>
      </c>
      <c r="F572" s="22"/>
      <c r="G572" s="19"/>
      <c r="H572" s="22"/>
      <c r="I572" s="19"/>
      <c r="J572" s="17" t="s">
        <v>15</v>
      </c>
      <c r="K572" s="22"/>
      <c r="L572" s="18">
        <v>42921</v>
      </c>
    </row>
    <row r="573" spans="1:12" ht="51" x14ac:dyDescent="0.2">
      <c r="A573" s="36" t="s">
        <v>1156</v>
      </c>
      <c r="B573" s="22" t="s">
        <v>13</v>
      </c>
      <c r="C573" s="12" t="s">
        <v>1157</v>
      </c>
      <c r="D573" s="13" t="str">
        <f t="shared" si="44"/>
        <v>Office of Government Ethics</v>
      </c>
      <c r="E573" s="14">
        <v>42900</v>
      </c>
      <c r="F573" s="22"/>
      <c r="G573" s="19"/>
      <c r="H573" s="22"/>
      <c r="I573" s="19"/>
      <c r="J573" s="17" t="s">
        <v>15</v>
      </c>
      <c r="K573" s="22"/>
      <c r="L573" s="18">
        <v>42921</v>
      </c>
    </row>
    <row r="574" spans="1:12" ht="51" x14ac:dyDescent="0.2">
      <c r="A574" s="36" t="s">
        <v>1158</v>
      </c>
      <c r="B574" s="22" t="s">
        <v>13</v>
      </c>
      <c r="C574" s="12" t="s">
        <v>1159</v>
      </c>
      <c r="D574" s="13" t="str">
        <f t="shared" si="44"/>
        <v>Office of Government Ethics</v>
      </c>
      <c r="E574" s="14">
        <v>42900</v>
      </c>
      <c r="F574" s="22"/>
      <c r="G574" s="19"/>
      <c r="H574" s="22"/>
      <c r="I574" s="19"/>
      <c r="J574" s="17" t="s">
        <v>15</v>
      </c>
      <c r="K574" s="22"/>
      <c r="L574" s="18">
        <v>42921</v>
      </c>
    </row>
    <row r="575" spans="1:12" ht="51" x14ac:dyDescent="0.2">
      <c r="A575" s="36" t="s">
        <v>1160</v>
      </c>
      <c r="B575" s="22" t="s">
        <v>13</v>
      </c>
      <c r="C575" s="12" t="s">
        <v>1161</v>
      </c>
      <c r="D575" s="13" t="str">
        <f t="shared" si="44"/>
        <v>Office of Government Ethics</v>
      </c>
      <c r="E575" s="14">
        <v>42900</v>
      </c>
      <c r="F575" s="22"/>
      <c r="G575" s="19"/>
      <c r="H575" s="22"/>
      <c r="I575" s="19"/>
      <c r="J575" s="17" t="s">
        <v>15</v>
      </c>
      <c r="K575" s="22"/>
      <c r="L575" s="18">
        <v>42921</v>
      </c>
    </row>
    <row r="576" spans="1:12" ht="51" x14ac:dyDescent="0.2">
      <c r="A576" s="36" t="s">
        <v>1162</v>
      </c>
      <c r="B576" s="22" t="s">
        <v>13</v>
      </c>
      <c r="C576" s="12" t="s">
        <v>1163</v>
      </c>
      <c r="D576" s="28" t="str">
        <f t="shared" si="44"/>
        <v>Office of Government Ethics</v>
      </c>
      <c r="E576" s="29">
        <v>42900</v>
      </c>
      <c r="F576" s="22"/>
      <c r="G576" s="19"/>
      <c r="H576" s="22"/>
      <c r="I576" s="19"/>
      <c r="J576" s="30" t="s">
        <v>15</v>
      </c>
      <c r="K576" s="39" t="s">
        <v>1164</v>
      </c>
      <c r="L576" s="18">
        <v>42921</v>
      </c>
    </row>
    <row r="577" spans="1:12" ht="51" x14ac:dyDescent="0.2">
      <c r="A577" s="36" t="s">
        <v>1165</v>
      </c>
      <c r="B577" s="22" t="s">
        <v>13</v>
      </c>
      <c r="C577" s="12" t="s">
        <v>1166</v>
      </c>
      <c r="D577" s="28" t="str">
        <f t="shared" si="44"/>
        <v>Office of Government Ethics</v>
      </c>
      <c r="E577" s="29">
        <v>42900</v>
      </c>
      <c r="F577" s="22"/>
      <c r="G577" s="19"/>
      <c r="H577" s="22"/>
      <c r="I577" s="19"/>
      <c r="J577" s="30" t="s">
        <v>15</v>
      </c>
      <c r="K577" s="39" t="s">
        <v>1164</v>
      </c>
      <c r="L577" s="18">
        <v>42921</v>
      </c>
    </row>
    <row r="578" spans="1:12" ht="76.5" x14ac:dyDescent="0.2">
      <c r="A578" s="36" t="s">
        <v>1167</v>
      </c>
      <c r="B578" s="22" t="s">
        <v>13</v>
      </c>
      <c r="C578" s="12" t="s">
        <v>1168</v>
      </c>
      <c r="D578" s="13" t="str">
        <f>HYPERLINK("http://money.cnn.com/2017/01/23/news/donald-trump-resigns-business/","CNN")</f>
        <v>CNN</v>
      </c>
      <c r="E578" s="14">
        <v>42758</v>
      </c>
      <c r="F578" s="22"/>
      <c r="G578" s="19"/>
      <c r="H578" s="22"/>
      <c r="I578" s="19"/>
      <c r="J578" s="30" t="s">
        <v>15</v>
      </c>
      <c r="K578" s="39" t="s">
        <v>1164</v>
      </c>
      <c r="L578" s="18">
        <v>42921</v>
      </c>
    </row>
    <row r="579" spans="1:12" ht="63.75" x14ac:dyDescent="0.2">
      <c r="A579" s="36" t="s">
        <v>1169</v>
      </c>
      <c r="B579" s="22" t="s">
        <v>13</v>
      </c>
      <c r="C579" s="12" t="s">
        <v>1170</v>
      </c>
      <c r="D579" s="13" t="str">
        <f t="shared" ref="D579:D598" si="45">HYPERLINK("https://oge.app.box.com/s/kz4qvbdsbcfrzq16msuo4zmth6rerh1c","Office of Government Ethics")</f>
        <v>Office of Government Ethics</v>
      </c>
      <c r="E579" s="14">
        <v>42900</v>
      </c>
      <c r="F579" s="22"/>
      <c r="G579" s="19"/>
      <c r="H579" s="22"/>
      <c r="I579" s="19"/>
      <c r="J579" s="17" t="s">
        <v>15</v>
      </c>
      <c r="K579" s="22"/>
      <c r="L579" s="18">
        <v>42921</v>
      </c>
    </row>
    <row r="580" spans="1:12" ht="76.5" x14ac:dyDescent="0.2">
      <c r="A580" s="36" t="s">
        <v>1171</v>
      </c>
      <c r="B580" s="22" t="s">
        <v>13</v>
      </c>
      <c r="C580" s="12" t="s">
        <v>1172</v>
      </c>
      <c r="D580" s="13" t="str">
        <f t="shared" si="45"/>
        <v>Office of Government Ethics</v>
      </c>
      <c r="E580" s="14">
        <v>42900</v>
      </c>
      <c r="F580" s="22"/>
      <c r="G580" s="19"/>
      <c r="H580" s="22"/>
      <c r="I580" s="19"/>
      <c r="J580" s="17" t="s">
        <v>15</v>
      </c>
      <c r="K580" s="22"/>
      <c r="L580" s="18">
        <v>42921</v>
      </c>
    </row>
    <row r="581" spans="1:12" ht="38.25" x14ac:dyDescent="0.2">
      <c r="A581" s="36" t="s">
        <v>1173</v>
      </c>
      <c r="B581" s="22" t="s">
        <v>13</v>
      </c>
      <c r="C581" s="12" t="s">
        <v>1174</v>
      </c>
      <c r="D581" s="13" t="str">
        <f t="shared" si="45"/>
        <v>Office of Government Ethics</v>
      </c>
      <c r="E581" s="14">
        <v>42900</v>
      </c>
      <c r="F581" s="22"/>
      <c r="G581" s="19"/>
      <c r="H581" s="22"/>
      <c r="I581" s="19"/>
      <c r="J581" s="17" t="s">
        <v>15</v>
      </c>
      <c r="K581" s="22"/>
      <c r="L581" s="18">
        <v>42921</v>
      </c>
    </row>
    <row r="582" spans="1:12" ht="76.5" x14ac:dyDescent="0.2">
      <c r="A582" s="36" t="s">
        <v>1175</v>
      </c>
      <c r="B582" s="22" t="s">
        <v>13</v>
      </c>
      <c r="C582" s="12" t="s">
        <v>1176</v>
      </c>
      <c r="D582" s="13" t="str">
        <f t="shared" si="45"/>
        <v>Office of Government Ethics</v>
      </c>
      <c r="E582" s="14">
        <v>42900</v>
      </c>
      <c r="F582" s="22"/>
      <c r="G582" s="19"/>
      <c r="H582" s="22"/>
      <c r="I582" s="19"/>
      <c r="J582" s="17" t="s">
        <v>15</v>
      </c>
      <c r="K582" s="22"/>
      <c r="L582" s="18">
        <v>42921</v>
      </c>
    </row>
    <row r="583" spans="1:12" ht="63.75" x14ac:dyDescent="0.2">
      <c r="A583" s="36" t="s">
        <v>1177</v>
      </c>
      <c r="B583" s="22" t="s">
        <v>13</v>
      </c>
      <c r="C583" s="12" t="s">
        <v>1178</v>
      </c>
      <c r="D583" s="13" t="str">
        <f t="shared" si="45"/>
        <v>Office of Government Ethics</v>
      </c>
      <c r="E583" s="14">
        <v>42900</v>
      </c>
      <c r="F583" s="22"/>
      <c r="G583" s="19"/>
      <c r="H583" s="22"/>
      <c r="I583" s="19"/>
      <c r="J583" s="17" t="s">
        <v>15</v>
      </c>
      <c r="K583" s="22"/>
      <c r="L583" s="18">
        <v>42921</v>
      </c>
    </row>
    <row r="584" spans="1:12" ht="76.5" x14ac:dyDescent="0.2">
      <c r="A584" s="36" t="s">
        <v>1179</v>
      </c>
      <c r="B584" s="22" t="s">
        <v>13</v>
      </c>
      <c r="C584" s="12" t="s">
        <v>1180</v>
      </c>
      <c r="D584" s="13" t="str">
        <f t="shared" si="45"/>
        <v>Office of Government Ethics</v>
      </c>
      <c r="E584" s="14">
        <v>42900</v>
      </c>
      <c r="F584" s="22"/>
      <c r="G584" s="19"/>
      <c r="H584" s="22"/>
      <c r="I584" s="19"/>
      <c r="J584" s="17" t="s">
        <v>15</v>
      </c>
      <c r="K584" s="22"/>
      <c r="L584" s="18">
        <v>42921</v>
      </c>
    </row>
    <row r="585" spans="1:12" ht="51" x14ac:dyDescent="0.2">
      <c r="A585" s="36" t="s">
        <v>1181</v>
      </c>
      <c r="B585" s="22" t="s">
        <v>13</v>
      </c>
      <c r="C585" s="12" t="s">
        <v>1182</v>
      </c>
      <c r="D585" s="13" t="str">
        <f t="shared" si="45"/>
        <v>Office of Government Ethics</v>
      </c>
      <c r="E585" s="14">
        <v>42900</v>
      </c>
      <c r="F585" s="22"/>
      <c r="G585" s="19"/>
      <c r="H585" s="22"/>
      <c r="I585" s="19"/>
      <c r="J585" s="17" t="s">
        <v>15</v>
      </c>
      <c r="K585" s="22"/>
      <c r="L585" s="18">
        <v>42921</v>
      </c>
    </row>
    <row r="586" spans="1:12" ht="63.75" x14ac:dyDescent="0.2">
      <c r="A586" s="36" t="s">
        <v>1183</v>
      </c>
      <c r="B586" s="22" t="s">
        <v>13</v>
      </c>
      <c r="C586" s="12" t="s">
        <v>1184</v>
      </c>
      <c r="D586" s="13" t="str">
        <f t="shared" si="45"/>
        <v>Office of Government Ethics</v>
      </c>
      <c r="E586" s="14">
        <v>42900</v>
      </c>
      <c r="F586" s="22"/>
      <c r="G586" s="19"/>
      <c r="H586" s="22"/>
      <c r="I586" s="19"/>
      <c r="J586" s="17" t="s">
        <v>15</v>
      </c>
      <c r="K586" s="22"/>
      <c r="L586" s="18">
        <v>42921</v>
      </c>
    </row>
    <row r="587" spans="1:12" ht="76.5" x14ac:dyDescent="0.2">
      <c r="A587" s="36" t="s">
        <v>1185</v>
      </c>
      <c r="B587" s="22" t="s">
        <v>13</v>
      </c>
      <c r="C587" s="12" t="s">
        <v>1186</v>
      </c>
      <c r="D587" s="13" t="str">
        <f t="shared" si="45"/>
        <v>Office of Government Ethics</v>
      </c>
      <c r="E587" s="14">
        <v>42900</v>
      </c>
      <c r="F587" s="22"/>
      <c r="G587" s="19"/>
      <c r="H587" s="22"/>
      <c r="I587" s="19"/>
      <c r="J587" s="17" t="s">
        <v>15</v>
      </c>
      <c r="K587" s="22"/>
      <c r="L587" s="18">
        <v>42921</v>
      </c>
    </row>
    <row r="588" spans="1:12" ht="51" x14ac:dyDescent="0.2">
      <c r="A588" s="36" t="s">
        <v>1187</v>
      </c>
      <c r="B588" s="22" t="s">
        <v>13</v>
      </c>
      <c r="C588" s="12" t="s">
        <v>1188</v>
      </c>
      <c r="D588" s="13" t="str">
        <f t="shared" si="45"/>
        <v>Office of Government Ethics</v>
      </c>
      <c r="E588" s="14">
        <v>42900</v>
      </c>
      <c r="F588" s="22"/>
      <c r="G588" s="19"/>
      <c r="H588" s="22"/>
      <c r="I588" s="19"/>
      <c r="J588" s="17" t="s">
        <v>15</v>
      </c>
      <c r="K588" s="22"/>
      <c r="L588" s="18">
        <v>42921</v>
      </c>
    </row>
    <row r="589" spans="1:12" ht="38.25" x14ac:dyDescent="0.2">
      <c r="A589" s="36" t="s">
        <v>1189</v>
      </c>
      <c r="B589" s="22" t="s">
        <v>13</v>
      </c>
      <c r="C589" s="12" t="s">
        <v>1190</v>
      </c>
      <c r="D589" s="13" t="str">
        <f t="shared" si="45"/>
        <v>Office of Government Ethics</v>
      </c>
      <c r="E589" s="14">
        <v>42900</v>
      </c>
      <c r="F589" s="22"/>
      <c r="G589" s="19"/>
      <c r="H589" s="22"/>
      <c r="I589" s="19"/>
      <c r="J589" s="17" t="s">
        <v>15</v>
      </c>
      <c r="K589" s="22"/>
      <c r="L589" s="18">
        <v>42921</v>
      </c>
    </row>
    <row r="590" spans="1:12" ht="76.5" x14ac:dyDescent="0.2">
      <c r="A590" s="36" t="s">
        <v>1191</v>
      </c>
      <c r="B590" s="22" t="s">
        <v>13</v>
      </c>
      <c r="C590" s="12" t="s">
        <v>1192</v>
      </c>
      <c r="D590" s="13" t="str">
        <f t="shared" si="45"/>
        <v>Office of Government Ethics</v>
      </c>
      <c r="E590" s="14">
        <v>42900</v>
      </c>
      <c r="F590" s="22"/>
      <c r="G590" s="19"/>
      <c r="H590" s="22"/>
      <c r="I590" s="19"/>
      <c r="J590" s="17" t="s">
        <v>15</v>
      </c>
      <c r="K590" s="22"/>
      <c r="L590" s="18">
        <v>42921</v>
      </c>
    </row>
    <row r="591" spans="1:12" ht="51" x14ac:dyDescent="0.2">
      <c r="A591" s="36" t="s">
        <v>1193</v>
      </c>
      <c r="B591" s="22" t="s">
        <v>13</v>
      </c>
      <c r="C591" s="12" t="s">
        <v>1194</v>
      </c>
      <c r="D591" s="13" t="str">
        <f t="shared" si="45"/>
        <v>Office of Government Ethics</v>
      </c>
      <c r="E591" s="14">
        <v>42900</v>
      </c>
      <c r="F591" s="22"/>
      <c r="G591" s="19"/>
      <c r="H591" s="22"/>
      <c r="I591" s="19"/>
      <c r="J591" s="17" t="s">
        <v>15</v>
      </c>
      <c r="K591" s="22"/>
      <c r="L591" s="18">
        <v>42921</v>
      </c>
    </row>
    <row r="592" spans="1:12" ht="76.5" x14ac:dyDescent="0.2">
      <c r="A592" s="36" t="s">
        <v>1195</v>
      </c>
      <c r="B592" s="22" t="s">
        <v>13</v>
      </c>
      <c r="C592" s="12" t="s">
        <v>1196</v>
      </c>
      <c r="D592" s="13" t="str">
        <f t="shared" si="45"/>
        <v>Office of Government Ethics</v>
      </c>
      <c r="E592" s="14">
        <v>42900</v>
      </c>
      <c r="F592" s="22"/>
      <c r="G592" s="19"/>
      <c r="H592" s="22"/>
      <c r="I592" s="19"/>
      <c r="J592" s="17" t="s">
        <v>15</v>
      </c>
      <c r="K592" s="22"/>
      <c r="L592" s="18">
        <v>42921</v>
      </c>
    </row>
    <row r="593" spans="1:12" ht="76.5" x14ac:dyDescent="0.2">
      <c r="A593" s="36" t="s">
        <v>1197</v>
      </c>
      <c r="B593" s="22" t="s">
        <v>13</v>
      </c>
      <c r="C593" s="12" t="s">
        <v>1198</v>
      </c>
      <c r="D593" s="13" t="str">
        <f t="shared" si="45"/>
        <v>Office of Government Ethics</v>
      </c>
      <c r="E593" s="14">
        <v>42900</v>
      </c>
      <c r="F593" s="22"/>
      <c r="G593" s="19"/>
      <c r="H593" s="22"/>
      <c r="I593" s="19"/>
      <c r="J593" s="17" t="s">
        <v>15</v>
      </c>
      <c r="K593" s="22"/>
      <c r="L593" s="18">
        <v>42921</v>
      </c>
    </row>
    <row r="594" spans="1:12" ht="114.75" x14ac:dyDescent="0.2">
      <c r="A594" s="36" t="s">
        <v>1199</v>
      </c>
      <c r="B594" s="22" t="s">
        <v>13</v>
      </c>
      <c r="C594" s="12" t="s">
        <v>1200</v>
      </c>
      <c r="D594" s="13" t="str">
        <f t="shared" si="45"/>
        <v>Office of Government Ethics</v>
      </c>
      <c r="E594" s="14">
        <v>42900</v>
      </c>
      <c r="F594" s="15" t="str">
        <f>HYPERLINK("https://assets.documentcloud.org/documents/2838696/Trump-2016-Financial-Disclosure.pdf","Office of Government Ethics")</f>
        <v>Office of Government Ethics</v>
      </c>
      <c r="G594" s="14">
        <v>42508</v>
      </c>
      <c r="H594" s="15" t="str">
        <f>HYPERLINK("https://www.washingtonpost.com/wp-stat/graphics/politics/trump-archive/docs/trump-fec-financial-disclosure-2015.pdf","Office of Government Ethics")</f>
        <v>Office of Government Ethics</v>
      </c>
      <c r="I594" s="14">
        <v>42200</v>
      </c>
      <c r="J594" s="22" t="s">
        <v>21</v>
      </c>
      <c r="K594" s="22"/>
      <c r="L594" s="18">
        <v>42921</v>
      </c>
    </row>
    <row r="595" spans="1:12" ht="38.25" x14ac:dyDescent="0.2">
      <c r="A595" s="36" t="s">
        <v>1201</v>
      </c>
      <c r="B595" s="22" t="s">
        <v>13</v>
      </c>
      <c r="C595" s="12" t="s">
        <v>1202</v>
      </c>
      <c r="D595" s="13" t="str">
        <f t="shared" si="45"/>
        <v>Office of Government Ethics</v>
      </c>
      <c r="E595" s="14">
        <v>42900</v>
      </c>
      <c r="F595" s="22"/>
      <c r="G595" s="19"/>
      <c r="H595" s="22"/>
      <c r="I595" s="19"/>
      <c r="J595" s="17" t="s">
        <v>15</v>
      </c>
      <c r="K595" s="22"/>
      <c r="L595" s="18">
        <v>42921</v>
      </c>
    </row>
    <row r="596" spans="1:12" ht="63.75" x14ac:dyDescent="0.2">
      <c r="A596" s="36" t="s">
        <v>1203</v>
      </c>
      <c r="B596" s="22" t="s">
        <v>13</v>
      </c>
      <c r="C596" s="12" t="s">
        <v>1204</v>
      </c>
      <c r="D596" s="13" t="str">
        <f t="shared" si="45"/>
        <v>Office of Government Ethics</v>
      </c>
      <c r="E596" s="14">
        <v>42900</v>
      </c>
      <c r="F596" s="15" t="str">
        <f>HYPERLINK("https://assets.documentcloud.org/documents/2838696/Trump-2016-Financial-Disclosure.pdf","Office of Government Ethics")</f>
        <v>Office of Government Ethics</v>
      </c>
      <c r="G596" s="14">
        <v>42508</v>
      </c>
      <c r="H596" s="15" t="str">
        <f>HYPERLINK("https://www.washingtonpost.com/wp-stat/graphics/politics/trump-archive/docs/trump-fec-financial-disclosure-2015.pdf","Office of Government Ethics")</f>
        <v>Office of Government Ethics</v>
      </c>
      <c r="I596" s="14">
        <v>42200</v>
      </c>
      <c r="J596" s="22" t="s">
        <v>21</v>
      </c>
      <c r="K596" s="22"/>
      <c r="L596" s="18">
        <v>42921</v>
      </c>
    </row>
    <row r="597" spans="1:12" ht="38.25" x14ac:dyDescent="0.2">
      <c r="A597" s="36" t="s">
        <v>1205</v>
      </c>
      <c r="B597" s="22" t="s">
        <v>13</v>
      </c>
      <c r="C597" s="12" t="s">
        <v>1206</v>
      </c>
      <c r="D597" s="13" t="str">
        <f t="shared" si="45"/>
        <v>Office of Government Ethics</v>
      </c>
      <c r="E597" s="14">
        <v>42900</v>
      </c>
      <c r="F597" s="22"/>
      <c r="G597" s="19"/>
      <c r="H597" s="22"/>
      <c r="I597" s="19"/>
      <c r="J597" s="17" t="s">
        <v>15</v>
      </c>
      <c r="K597" s="22"/>
      <c r="L597" s="18">
        <v>42921</v>
      </c>
    </row>
    <row r="598" spans="1:12" ht="63.75" x14ac:dyDescent="0.2">
      <c r="A598" s="36" t="s">
        <v>1207</v>
      </c>
      <c r="B598" s="22" t="s">
        <v>13</v>
      </c>
      <c r="C598" s="12" t="s">
        <v>1208</v>
      </c>
      <c r="D598" s="13" t="str">
        <f t="shared" si="45"/>
        <v>Office of Government Ethics</v>
      </c>
      <c r="E598" s="14">
        <v>42900</v>
      </c>
      <c r="F598" s="22"/>
      <c r="G598" s="19"/>
      <c r="H598" s="22"/>
      <c r="I598" s="19"/>
      <c r="J598" s="17" t="s">
        <v>15</v>
      </c>
      <c r="K598" s="22"/>
      <c r="L598" s="18">
        <v>42921</v>
      </c>
    </row>
    <row r="599" spans="1:12" ht="12.75" x14ac:dyDescent="0.2">
      <c r="A599" s="36" t="s">
        <v>1209</v>
      </c>
      <c r="B599" s="22" t="s">
        <v>13</v>
      </c>
      <c r="C599" s="22"/>
      <c r="D599" s="13" t="str">
        <f>HYPERLINK("https://www.bloomberg.com/politics/articles/2016-11-25/trump-s-stock-in-oil-pipeline-company-raises-concern","Bloomberg Politics")</f>
        <v>Bloomberg Politics</v>
      </c>
      <c r="E599" s="14">
        <v>42697</v>
      </c>
      <c r="F599" s="22"/>
      <c r="G599" s="19"/>
      <c r="H599" s="22"/>
      <c r="I599" s="19"/>
      <c r="J599" s="17" t="s">
        <v>15</v>
      </c>
      <c r="K599" s="22"/>
      <c r="L599" s="18">
        <v>42921</v>
      </c>
    </row>
    <row r="600" spans="1:12" ht="25.5" x14ac:dyDescent="0.2">
      <c r="A600" s="36" t="s">
        <v>1210</v>
      </c>
      <c r="B600" s="22" t="s">
        <v>13</v>
      </c>
      <c r="C600" s="22"/>
      <c r="D600" s="13" t="str">
        <f>HYPERLINK("http://economictimes.indiatimes.com/news/politics-and-nation/donald-trump-meets-indian-partners-hails-pm-modis-work/articleshow/55465060.cms","Economic Times")</f>
        <v>Economic Times</v>
      </c>
      <c r="E600" s="14">
        <v>42690</v>
      </c>
      <c r="F600" s="22"/>
      <c r="G600" s="19"/>
      <c r="H600" s="22"/>
      <c r="I600" s="19"/>
      <c r="J600" s="17" t="s">
        <v>15</v>
      </c>
      <c r="K600" s="22"/>
      <c r="L600" s="18">
        <v>42921</v>
      </c>
    </row>
    <row r="601" spans="1:12" ht="63.75" x14ac:dyDescent="0.2">
      <c r="A601" s="36" t="s">
        <v>1211</v>
      </c>
      <c r="B601" s="22" t="s">
        <v>13</v>
      </c>
      <c r="C601" s="22"/>
      <c r="D601" s="19" t="s">
        <v>1212</v>
      </c>
      <c r="E601" s="14" t="s">
        <v>1213</v>
      </c>
      <c r="F601" s="15" t="str">
        <f>HYPERLINK("http://shanghaiist.com/2016/11/18/trump_taiwan_expand.php","Shanghaiist")</f>
        <v>Shanghaiist</v>
      </c>
      <c r="G601" s="14">
        <v>42692</v>
      </c>
      <c r="H601" s="22"/>
      <c r="I601" s="19"/>
      <c r="J601" s="17" t="s">
        <v>15</v>
      </c>
      <c r="K601" s="22"/>
      <c r="L601" s="18">
        <v>42921</v>
      </c>
    </row>
    <row r="602" spans="1:12" ht="76.5" x14ac:dyDescent="0.2">
      <c r="A602" s="36" t="s">
        <v>1214</v>
      </c>
      <c r="B602" s="22" t="s">
        <v>13</v>
      </c>
      <c r="C602" s="22"/>
      <c r="D602" s="13" t="str">
        <f>HYPERLINK("https://www.forbes.com/sites/jenniferwang/2016/11/29/trumps-stock-portfolio-big-oil-big-banks-and-more-foreign-connections/#30d204ea464e","Forbes")</f>
        <v>Forbes</v>
      </c>
      <c r="E602" s="14">
        <v>42703</v>
      </c>
      <c r="F602" s="22"/>
      <c r="G602" s="19"/>
      <c r="H602" s="22"/>
      <c r="I602" s="19"/>
      <c r="J602" s="17" t="s">
        <v>15</v>
      </c>
      <c r="K602" s="22"/>
      <c r="L602" s="18">
        <v>42921</v>
      </c>
    </row>
    <row r="603" spans="1:12" ht="51" x14ac:dyDescent="0.2">
      <c r="A603" s="36" t="s">
        <v>1215</v>
      </c>
      <c r="B603" s="22" t="s">
        <v>13</v>
      </c>
      <c r="C603" s="22"/>
      <c r="D603" s="13" t="str">
        <f>HYPERLINK("http://www.huffingtonpost.com/entry/donald-trump-transition-team_us_58261cd7e4b060adb56e41bf","Huffington Post")</f>
        <v>Huffington Post</v>
      </c>
      <c r="E603" s="14">
        <v>42685</v>
      </c>
      <c r="F603" s="15" t="str">
        <f>HYPERLINK("http://www.politico.com/blogs/donald-trump-administration/2016/12/donald-trump-jr-interior-secretary-232640","Politico")</f>
        <v>Politico</v>
      </c>
      <c r="G603" s="14">
        <v>42718</v>
      </c>
      <c r="H603" s="15" t="str">
        <f>HYPERLINK("http://www.politico.com/tipsheets/playbook/2016/12/news-don-trump-jr-involved-in-interior-search-wayne-berman-up-for-trade-rep-trumps-tech-summit-spotted-at-david-rubensteins-party-bday-kirsten-powers-217850","Politico")</f>
        <v>Politico</v>
      </c>
      <c r="I603" s="14">
        <v>42718</v>
      </c>
      <c r="J603" s="17" t="s">
        <v>15</v>
      </c>
      <c r="K603" s="22"/>
      <c r="L603" s="18">
        <v>42921</v>
      </c>
    </row>
    <row r="604" spans="1:12" ht="89.25" x14ac:dyDescent="0.2">
      <c r="A604" s="36" t="s">
        <v>1216</v>
      </c>
      <c r="B604" s="22" t="s">
        <v>13</v>
      </c>
      <c r="C604" s="22"/>
      <c r="D604" s="13" t="str">
        <f>HYPERLINK("http://www.huffingtonpost.com/entry/donald-trump-turkey-business_us_5836188ae4b01ba68ac41d9f?","Huffington Post")</f>
        <v>Huffington Post</v>
      </c>
      <c r="E604" s="14">
        <v>42697</v>
      </c>
      <c r="F604" s="15" t="str">
        <f>HYPERLINK("http://www.newsweek.com/2016/12/23/donald-trump-foreign-business-deals-jeopardize-us-531140.html","Newsweek")</f>
        <v>Newsweek</v>
      </c>
      <c r="G604" s="14">
        <v>42717</v>
      </c>
      <c r="H604" s="22"/>
      <c r="I604" s="19"/>
      <c r="J604" s="17" t="s">
        <v>15</v>
      </c>
      <c r="K604" s="22"/>
      <c r="L604" s="18">
        <v>42921</v>
      </c>
    </row>
    <row r="605" spans="1:12" ht="12.75" x14ac:dyDescent="0.2">
      <c r="A605" s="36" t="s">
        <v>1217</v>
      </c>
      <c r="B605" s="22" t="s">
        <v>13</v>
      </c>
      <c r="C605" s="22"/>
      <c r="D605" s="13" t="str">
        <f>HYPERLINK("https://www.nytimes.com/2016/11/26/us/politics/donald-trump-international-business.html?_r=1","New York Times")</f>
        <v>New York Times</v>
      </c>
      <c r="E605" s="14">
        <v>42700</v>
      </c>
      <c r="F605" s="22"/>
      <c r="G605" s="19"/>
      <c r="H605" s="22"/>
      <c r="I605" s="19"/>
      <c r="J605" s="17" t="s">
        <v>15</v>
      </c>
      <c r="K605" s="22"/>
      <c r="L605" s="18">
        <v>42921</v>
      </c>
    </row>
    <row r="606" spans="1:12" ht="38.25" x14ac:dyDescent="0.2">
      <c r="A606" s="36" t="s">
        <v>1218</v>
      </c>
      <c r="B606" s="22" t="s">
        <v>13</v>
      </c>
      <c r="C606" s="22"/>
      <c r="D606" s="13" t="str">
        <f>HYPERLINK("https://www.nytimes.com/2016/12/01/opinion/trumps-business-empire-isnt-just-an-ethical-disaster.html","New York Times")</f>
        <v>New York Times</v>
      </c>
      <c r="E606" s="14">
        <v>42705</v>
      </c>
      <c r="F606" s="22"/>
      <c r="G606" s="19"/>
      <c r="H606" s="22"/>
      <c r="I606" s="19"/>
      <c r="J606" s="17" t="s">
        <v>15</v>
      </c>
      <c r="K606" s="22"/>
      <c r="L606" s="18">
        <v>42921</v>
      </c>
    </row>
    <row r="607" spans="1:12" ht="25.5" x14ac:dyDescent="0.2">
      <c r="A607" s="36" t="s">
        <v>1219</v>
      </c>
      <c r="B607" s="22" t="s">
        <v>13</v>
      </c>
      <c r="C607" s="22"/>
      <c r="D607" s="13" t="str">
        <f>HYPERLINK("https://www.nytimes.com/2016/11/11/world/europe/trump-campaign-russia.html","New York Times")</f>
        <v>New York Times</v>
      </c>
      <c r="E607" s="14">
        <v>42684</v>
      </c>
      <c r="F607" s="22"/>
      <c r="G607" s="19"/>
      <c r="H607" s="22"/>
      <c r="I607" s="19"/>
      <c r="J607" s="17" t="s">
        <v>15</v>
      </c>
      <c r="K607" s="22"/>
      <c r="L607" s="18">
        <v>42921</v>
      </c>
    </row>
    <row r="608" spans="1:12" ht="63.75" x14ac:dyDescent="0.2">
      <c r="A608" s="36" t="s">
        <v>1220</v>
      </c>
      <c r="B608" s="22" t="s">
        <v>13</v>
      </c>
      <c r="C608" s="22"/>
      <c r="D608" s="13" t="str">
        <f>HYPERLINK("https://www.nytimes.com/2016/11/21/business/with-a-meeting-trump-renewed-a-british-wind-farm-fight.html?_r=0","New York Times")</f>
        <v>New York Times</v>
      </c>
      <c r="E608" s="14">
        <v>42695</v>
      </c>
      <c r="F608" s="15" t="str">
        <f>HYPERLINK("https://twitter.com/realDonaldTrump/status/800887087780294656?lang=en","@realDonaldTrump")</f>
        <v>@realDonaldTrump</v>
      </c>
      <c r="G608" s="14">
        <v>42695</v>
      </c>
      <c r="H608" s="22"/>
      <c r="I608" s="19"/>
      <c r="J608" s="17" t="s">
        <v>15</v>
      </c>
      <c r="K608" s="22"/>
      <c r="L608" s="18">
        <v>42921</v>
      </c>
    </row>
    <row r="609" spans="1:12" ht="76.5" x14ac:dyDescent="0.2">
      <c r="A609" s="36" t="s">
        <v>1221</v>
      </c>
      <c r="B609" s="22" t="s">
        <v>13</v>
      </c>
      <c r="C609" s="22"/>
      <c r="D609" s="13" t="str">
        <f>HYPERLINK("http://www.npr.org/sections/parallels/2016/11/22/502895797/whos-the-new-philippine-envoy-the-man-building-trump-tower-manila","NPR")</f>
        <v>NPR</v>
      </c>
      <c r="E609" s="14">
        <v>42696</v>
      </c>
      <c r="F609" s="15" t="str">
        <f>HYPERLINK("https://www.bloomberg.com/politics/articles/2016-11-22/trump-s-business-partner-will-be-manila-s-man-in-washington?cmpid=socialflow-twitter-business&amp;utm_content=business&amp;utm_campaign=socialflow-organic&amp;utm_source=twitter&amp;utm_medium=social","Bloomberg Politics")</f>
        <v>Bloomberg Politics</v>
      </c>
      <c r="G609" s="14">
        <v>42696</v>
      </c>
      <c r="H609" s="15" t="str">
        <f>HYPERLINK("http://www.newsweek.com/2016/12/23/donald-trump-foreign-business-deals-jeopardize-us-531140.html","Newsweek")</f>
        <v>Newsweek</v>
      </c>
      <c r="I609" s="14">
        <v>42717</v>
      </c>
      <c r="J609" s="17" t="s">
        <v>15</v>
      </c>
      <c r="K609" s="22"/>
      <c r="L609" s="18">
        <v>42921</v>
      </c>
    </row>
    <row r="610" spans="1:12" ht="25.5" x14ac:dyDescent="0.2">
      <c r="A610" s="36" t="s">
        <v>1222</v>
      </c>
      <c r="B610" s="22" t="s">
        <v>13</v>
      </c>
      <c r="C610" s="22"/>
      <c r="D610" s="13" t="str">
        <f>HYPERLINK("http://www.politico.com/story/2016/12/mar-a-lago-donald-trump-new-years-eve-party-233070","Politico")</f>
        <v>Politico</v>
      </c>
      <c r="E610" s="14">
        <v>42734</v>
      </c>
      <c r="F610" s="22"/>
      <c r="G610" s="19"/>
      <c r="H610" s="22"/>
      <c r="I610" s="19"/>
      <c r="J610" s="17" t="s">
        <v>15</v>
      </c>
      <c r="K610" s="22"/>
      <c r="L610" s="18">
        <v>42921</v>
      </c>
    </row>
    <row r="611" spans="1:12" ht="25.5" x14ac:dyDescent="0.2">
      <c r="A611" s="36" t="s">
        <v>1223</v>
      </c>
      <c r="B611" s="22" t="s">
        <v>13</v>
      </c>
      <c r="C611" s="11"/>
      <c r="D611" s="13" t="str">
        <f>HYPERLINK("http://www.politico.com/story/2016/06/trump-dc-hotel-investigation-labor-department-224678","Politico")</f>
        <v>Politico</v>
      </c>
      <c r="E611" s="14">
        <v>42543</v>
      </c>
      <c r="F611" s="22"/>
      <c r="G611" s="19"/>
      <c r="H611" s="22"/>
      <c r="I611" s="19"/>
      <c r="J611" s="17" t="s">
        <v>15</v>
      </c>
      <c r="K611" s="22"/>
      <c r="L611" s="18">
        <v>42921</v>
      </c>
    </row>
    <row r="612" spans="1:12" ht="25.5" x14ac:dyDescent="0.2">
      <c r="A612" s="36" t="s">
        <v>1224</v>
      </c>
      <c r="B612" s="22" t="s">
        <v>13</v>
      </c>
      <c r="C612" s="22"/>
      <c r="D612" s="13" t="str">
        <f>HYPERLINK("https://www.washingtonpost.com/news/wonk/wp/2016/09/30/trumps-unthinkable-conflict-millions-in-debts-to-german-bank-now-facing-federal-fines/?utm_term=.66663f022cff","Washington Post")</f>
        <v>Washington Post</v>
      </c>
      <c r="E612" s="14" t="s">
        <v>1225</v>
      </c>
      <c r="F612" s="22"/>
      <c r="G612" s="19"/>
      <c r="H612" s="22"/>
      <c r="I612" s="19"/>
      <c r="J612" s="17" t="s">
        <v>15</v>
      </c>
      <c r="K612" s="22"/>
      <c r="L612" s="18">
        <v>42921</v>
      </c>
    </row>
    <row r="613" spans="1:12" ht="12.75" x14ac:dyDescent="0.2">
      <c r="A613" s="36" t="s">
        <v>1226</v>
      </c>
      <c r="B613" s="22" t="s">
        <v>13</v>
      </c>
      <c r="C613" s="22"/>
      <c r="D613" s="13" t="str">
        <f>HYPERLINK("https://www.washingtonpost.com/business/capitalbusiness/2016/11/18/9da9c572-ad18-11e6-977a-1030f822fc35_story.html?tid=pm_business_pop&amp;utm_term=.e1df6827c09c","Washington Post")</f>
        <v>Washington Post</v>
      </c>
      <c r="E613" s="14">
        <v>42692</v>
      </c>
      <c r="F613" s="22"/>
      <c r="G613" s="19"/>
      <c r="H613" s="22"/>
      <c r="I613" s="19"/>
      <c r="J613" s="17" t="s">
        <v>15</v>
      </c>
      <c r="K613" s="22"/>
      <c r="L613" s="18">
        <v>42921</v>
      </c>
    </row>
    <row r="614" spans="1:12" ht="38.25" x14ac:dyDescent="0.2">
      <c r="A614" s="36" t="s">
        <v>1227</v>
      </c>
      <c r="B614" s="22" t="s">
        <v>13</v>
      </c>
      <c r="C614" s="22"/>
      <c r="D614" s="13" t="str">
        <f>HYPERLINK("https://www.washingtonpost.com/politics/trumps-presidency-overseas-business-deals-and-relations-with-foreign-governments-could-all-become-intertwined/2016/11/25/d2bc83f8-b0e2-11e6-8616-52b15787add0_story.html?utm_term=.6474a90a3947","Washington Post")</f>
        <v>Washington Post</v>
      </c>
      <c r="E614" s="14">
        <v>42699</v>
      </c>
      <c r="F614" s="22"/>
      <c r="G614" s="19"/>
      <c r="H614" s="22"/>
      <c r="I614" s="19"/>
      <c r="J614" s="17" t="s">
        <v>15</v>
      </c>
      <c r="K614" s="22"/>
      <c r="L614" s="18">
        <v>42921</v>
      </c>
    </row>
    <row r="615" spans="1:12" ht="51" x14ac:dyDescent="0.2">
      <c r="A615" s="36" t="s">
        <v>1228</v>
      </c>
      <c r="B615" s="22" t="s">
        <v>13</v>
      </c>
      <c r="C615" s="22"/>
      <c r="D615" s="13" t="str">
        <f>HYPERLINK("https://www.washingtonpost.com/politics/trump-foundation-apparently-admits-to-violating-ban-on-self-dealing-new-filing-to-irs-shows/2016/11/22/893f6508-b0a9-11e6-8616-52b15787add0_story.html?utm_term=.65d5071a61a9","Washington Post")</f>
        <v>Washington Post</v>
      </c>
      <c r="E615" s="14">
        <v>42696</v>
      </c>
      <c r="F615" s="22"/>
      <c r="G615" s="19"/>
      <c r="H615" s="22"/>
      <c r="I615" s="19"/>
      <c r="J615" s="17" t="s">
        <v>15</v>
      </c>
      <c r="K615" s="22"/>
      <c r="L615" s="18">
        <v>42921</v>
      </c>
    </row>
    <row r="616" spans="1:12" ht="25.5" x14ac:dyDescent="0.2">
      <c r="A616" s="36" t="s">
        <v>1229</v>
      </c>
      <c r="B616" s="22" t="s">
        <v>13</v>
      </c>
      <c r="C616" s="22"/>
      <c r="D616" s="13" t="str">
        <f>HYPERLINK("http://www.cnn.com/2016/11/16/politics/trump-children-security-clearance-controversy/","CNN")</f>
        <v>CNN</v>
      </c>
      <c r="E616" s="14">
        <v>42691</v>
      </c>
      <c r="F616" s="22"/>
      <c r="G616" s="19"/>
      <c r="H616" s="22"/>
      <c r="I616" s="19"/>
      <c r="J616" s="22" t="s">
        <v>21</v>
      </c>
      <c r="K616" s="22"/>
      <c r="L616" s="18">
        <v>42921</v>
      </c>
    </row>
    <row r="617" spans="1:12" ht="38.25" x14ac:dyDescent="0.2">
      <c r="A617" s="36" t="s">
        <v>1230</v>
      </c>
      <c r="B617" s="22" t="s">
        <v>13</v>
      </c>
      <c r="C617" s="22"/>
      <c r="D617" s="13" t="str">
        <f>HYPERLINK("http://www.lanacion.com.ar/1958082-revelan-que-trump-le-pidio-permiso-a-macri-para-hacer-una-torre","La Nacion")</f>
        <v>La Nacion</v>
      </c>
      <c r="E617" s="14">
        <v>42694</v>
      </c>
      <c r="F617" s="22"/>
      <c r="G617" s="19"/>
      <c r="H617" s="22"/>
      <c r="I617" s="19"/>
      <c r="J617" s="22" t="s">
        <v>21</v>
      </c>
      <c r="K617" s="22"/>
      <c r="L617" s="18">
        <v>42921</v>
      </c>
    </row>
    <row r="618" spans="1:12" ht="25.5" x14ac:dyDescent="0.2">
      <c r="A618" s="36" t="s">
        <v>1231</v>
      </c>
      <c r="B618" s="22" t="s">
        <v>13</v>
      </c>
      <c r="C618" s="22"/>
      <c r="D618" s="13" t="str">
        <f>HYPERLINK("https://www.publicintegrity.org/2016/12/21/20568/how-trumped-fundraiser-first-family-imploded","Center for Public Integrity")</f>
        <v>Center for Public Integrity</v>
      </c>
      <c r="E618" s="14">
        <v>42725</v>
      </c>
      <c r="F618" s="22"/>
      <c r="G618" s="19"/>
      <c r="H618" s="22"/>
      <c r="I618" s="19"/>
      <c r="J618" s="22" t="s">
        <v>64</v>
      </c>
      <c r="K618" s="22"/>
      <c r="L618" s="18">
        <v>42921</v>
      </c>
    </row>
    <row r="619" spans="1:12" ht="12.75" x14ac:dyDescent="0.2">
      <c r="A619" s="36" t="s">
        <v>1232</v>
      </c>
      <c r="B619" s="22" t="s">
        <v>13</v>
      </c>
      <c r="C619" s="22"/>
      <c r="D619" s="13" t="str">
        <f>HYPERLINK("http://www.foxnews.com/politics/2016/11/16/pence-removing-lobbyists-from-trump-transition-team.html","Fox News")</f>
        <v>Fox News</v>
      </c>
      <c r="E619" s="14">
        <v>42690</v>
      </c>
      <c r="F619" s="22"/>
      <c r="G619" s="19"/>
      <c r="H619" s="22"/>
      <c r="I619" s="19"/>
      <c r="J619" s="22" t="s">
        <v>64</v>
      </c>
      <c r="K619" s="22"/>
      <c r="L619" s="18">
        <v>42921</v>
      </c>
    </row>
    <row r="620" spans="1:12" ht="25.5" x14ac:dyDescent="0.2">
      <c r="A620" s="36" t="s">
        <v>1233</v>
      </c>
      <c r="B620" s="22" t="s">
        <v>13</v>
      </c>
      <c r="C620" s="22"/>
      <c r="D620" s="13" t="str">
        <f>HYPERLINK("https://www.nytimes.com/2016/12/21/business/economy/trump-organization-labor-unions-hotels.html","New York Times")</f>
        <v>New York Times</v>
      </c>
      <c r="E620" s="14">
        <v>42725</v>
      </c>
      <c r="F620" s="22"/>
      <c r="G620" s="19"/>
      <c r="H620" s="22"/>
      <c r="I620" s="19"/>
      <c r="J620" s="22" t="s">
        <v>64</v>
      </c>
      <c r="K620" s="22"/>
      <c r="L620" s="18">
        <v>42921</v>
      </c>
    </row>
    <row r="621" spans="1:12" ht="51" x14ac:dyDescent="0.2">
      <c r="A621" s="36" t="s">
        <v>1234</v>
      </c>
      <c r="B621" s="22" t="s">
        <v>13</v>
      </c>
      <c r="C621" s="22"/>
      <c r="D621" s="13" t="str">
        <f>HYPERLINK("https://www.nytimes.com/2016/11/26/us/politics/donald-trump-international-business.html?_r=1","New York Times")</f>
        <v>New York Times</v>
      </c>
      <c r="E621" s="14">
        <v>42700</v>
      </c>
      <c r="F621" s="15" t="str">
        <f>HYPERLINK("http://www.politico.eu/article/donald-trump-abandons-plans-for-a-wall-in-ireland/?utm_content=buffer28049&amp;utm_medium=social&amp;utm_source=twitter.com&amp;utm_campaign=buffer","Politico")</f>
        <v>Politico</v>
      </c>
      <c r="G621" s="14">
        <v>42710</v>
      </c>
      <c r="H621" s="22"/>
      <c r="I621" s="19"/>
      <c r="J621" s="22" t="s">
        <v>64</v>
      </c>
      <c r="K621" s="22"/>
      <c r="L621" s="18">
        <v>42921</v>
      </c>
    </row>
    <row r="622" spans="1:12" ht="25.5" x14ac:dyDescent="0.2">
      <c r="A622" s="10" t="s">
        <v>1235</v>
      </c>
      <c r="B622" s="11" t="s">
        <v>1236</v>
      </c>
      <c r="C622" s="24" t="s">
        <v>1237</v>
      </c>
      <c r="D622" s="13" t="e">
        <f>HYPERLINK("http://search.sunbiz.org/Inquiry/CorporationSearch/SearchResultDetail?inquirytype=EntityName&amp;directionType=Initial&amp;searchNameOrder=BUSYBOYSINVESTMENTS%20M050000006650&amp;aggregateId=forl-m05000000665-ae7bc44d-b6f6-45e4-b04d-86eba0d0f1b4&amp;searchTerm=busy%20boy"&amp;"s%20investments&amp;listNameOrder=BUSYBOYSINVESTMENTS%20M050000006650","Florida Division of Corporations")</f>
        <v>#VALUE!</v>
      </c>
      <c r="E622" s="14">
        <v>42914</v>
      </c>
      <c r="F622" s="22"/>
      <c r="G622" s="19"/>
      <c r="H622" s="22"/>
      <c r="I622" s="19"/>
      <c r="J622" s="11" t="s">
        <v>64</v>
      </c>
      <c r="K622" s="11" t="s">
        <v>1238</v>
      </c>
      <c r="L622" s="18">
        <v>42921</v>
      </c>
    </row>
    <row r="623" spans="1:12" ht="51" x14ac:dyDescent="0.2">
      <c r="A623" s="10" t="s">
        <v>1239</v>
      </c>
      <c r="B623" s="11" t="s">
        <v>1236</v>
      </c>
      <c r="C623" s="24" t="s">
        <v>1240</v>
      </c>
      <c r="D623" s="13" t="str">
        <f>HYPERLINK("http://www.prnewswire.com/news-releases/donald-trump-jr-joins-cambridge-whos-who-as-executive-director-of-global-branding-and-networking-90793174.html","PR Newsire")</f>
        <v>PR Newsire</v>
      </c>
      <c r="E623" s="14">
        <v>40287</v>
      </c>
      <c r="F623" s="15" t="str">
        <f>HYPERLINK("https://www.nytimes.com/2016/06/26/us/politics/cambridge-whos-who-trump-brand.html","New York Times")</f>
        <v>New York Times</v>
      </c>
      <c r="G623" s="14">
        <v>42547</v>
      </c>
      <c r="H623" s="22"/>
      <c r="I623" s="19"/>
      <c r="J623" s="11" t="s">
        <v>64</v>
      </c>
      <c r="K623" s="11"/>
      <c r="L623" s="18">
        <v>42921</v>
      </c>
    </row>
    <row r="624" spans="1:12" ht="25.5" x14ac:dyDescent="0.2">
      <c r="A624" s="10" t="s">
        <v>1241</v>
      </c>
      <c r="B624" s="11" t="s">
        <v>1236</v>
      </c>
      <c r="C624" s="24" t="s">
        <v>1242</v>
      </c>
      <c r="D624" s="13" t="str">
        <f>HYPERLINK("http://www.postandcourier.com/business/titan-falls-a-second-time/article_0f46cf83-13f8-5f96-bc1e-8e97b8f43290.html","The Post and Courier")</f>
        <v>The Post and Courier</v>
      </c>
      <c r="E624" s="14">
        <v>42105</v>
      </c>
      <c r="F624" s="22"/>
      <c r="G624" s="19"/>
      <c r="H624" s="22"/>
      <c r="I624" s="19"/>
      <c r="J624" s="17" t="s">
        <v>15</v>
      </c>
      <c r="K624" s="11"/>
      <c r="L624" s="18">
        <v>42921</v>
      </c>
    </row>
    <row r="625" spans="1:12" ht="102" x14ac:dyDescent="0.2">
      <c r="A625" s="10" t="s">
        <v>1243</v>
      </c>
      <c r="B625" s="11" t="s">
        <v>1236</v>
      </c>
      <c r="C625" s="24" t="s">
        <v>1244</v>
      </c>
      <c r="D625" s="21" t="str">
        <f>HYPERLINK("http://www.jaxdailyrecord.com/article/drone-aviations-trump-ties-untethered","Jacksonville Daily Record")</f>
        <v>Jacksonville Daily Record</v>
      </c>
      <c r="E625" s="14">
        <v>42821</v>
      </c>
      <c r="F625" s="15" t="str">
        <f>HYPERLINK("http://www.tulsaworld.com/business/technology/bits-and-bytes-the-rise-and-fall-of-tulsa-based/article_daa88f06-bdf7-5a22-b8d1-5b5e8f24fa60.html","Tulsa World")</f>
        <v>Tulsa World</v>
      </c>
      <c r="G625" s="40">
        <v>41996</v>
      </c>
      <c r="H625" s="15" t="str">
        <f>HYPERLINK("https://gigaom.com/2011/10/11/419-patent-chaser-macrosolve-has-a-trump-card-a-deal-with-donald-trump/","GigaOm")</f>
        <v>GigaOm</v>
      </c>
      <c r="I625" s="14">
        <v>40827</v>
      </c>
      <c r="J625" s="11" t="s">
        <v>64</v>
      </c>
      <c r="K625" s="11"/>
      <c r="L625" s="18">
        <v>42921</v>
      </c>
    </row>
    <row r="626" spans="1:12" ht="76.5" x14ac:dyDescent="0.2">
      <c r="A626" s="10" t="s">
        <v>1245</v>
      </c>
      <c r="B626" s="11" t="s">
        <v>1236</v>
      </c>
      <c r="C626" s="24" t="s">
        <v>1246</v>
      </c>
      <c r="D626" s="13" t="str">
        <f>HYPERLINK("http://www.prweb.com/releases/2012/8/prweb9854141.htm","PR Web")</f>
        <v>PR Web</v>
      </c>
      <c r="E626" s="14">
        <v>41151</v>
      </c>
      <c r="F626" s="22"/>
      <c r="G626" s="19"/>
      <c r="H626" s="22"/>
      <c r="I626" s="19"/>
      <c r="J626" s="11" t="s">
        <v>21</v>
      </c>
      <c r="K626" s="11"/>
      <c r="L626" s="18">
        <v>42921</v>
      </c>
    </row>
    <row r="627" spans="1:12" ht="25.5" x14ac:dyDescent="0.2">
      <c r="A627" s="10" t="s">
        <v>1247</v>
      </c>
      <c r="B627" s="11" t="s">
        <v>1236</v>
      </c>
      <c r="C627" s="24" t="s">
        <v>1248</v>
      </c>
      <c r="D627" s="13" t="str">
        <f>HYPERLINK("http://www.trump.com/the-next-generation/donald-trump-jr/","The Trump Organization")</f>
        <v>The Trump Organization</v>
      </c>
      <c r="E627" s="41" t="s">
        <v>1249</v>
      </c>
      <c r="F627" s="22"/>
      <c r="G627" s="19"/>
      <c r="H627" s="22"/>
      <c r="I627" s="19"/>
      <c r="J627" s="17" t="s">
        <v>15</v>
      </c>
      <c r="K627" s="11"/>
      <c r="L627" s="18">
        <v>42921</v>
      </c>
    </row>
    <row r="628" spans="1:12" ht="165.75" x14ac:dyDescent="0.2">
      <c r="A628" s="10" t="s">
        <v>1250</v>
      </c>
      <c r="B628" s="11" t="s">
        <v>1236</v>
      </c>
      <c r="C628" s="24" t="s">
        <v>1251</v>
      </c>
      <c r="D628" s="13" t="str">
        <f>HYPERLINK("http://www.postandcourier.com/business/trump-firm-buys-n-charleston-property-d-b-pace-gains/article_d7c4d225-2cf1-5e64-8571-87ec203c569a.html","The Post and Courier")</f>
        <v>The Post and Courier</v>
      </c>
      <c r="E628" s="14">
        <v>42387</v>
      </c>
      <c r="F628" s="22"/>
      <c r="G628" s="19"/>
      <c r="H628" s="22"/>
      <c r="I628" s="19"/>
      <c r="J628" s="11" t="s">
        <v>21</v>
      </c>
      <c r="K628" s="11" t="s">
        <v>1252</v>
      </c>
      <c r="L628" s="18">
        <v>42921</v>
      </c>
    </row>
    <row r="629" spans="1:12" ht="12.75" x14ac:dyDescent="0.2">
      <c r="A629" s="10" t="s">
        <v>1253</v>
      </c>
      <c r="B629" s="11" t="s">
        <v>1254</v>
      </c>
      <c r="C629" s="24" t="s">
        <v>1248</v>
      </c>
      <c r="D629" s="13" t="str">
        <f>HYPERLINK("http://990s.foundationcenter.org/990_pdf_archive/208/208669454/208669454_201412_990.pdf?_ga=1.174914721.26745521.1462996275","The Foundation Center")</f>
        <v>The Foundation Center</v>
      </c>
      <c r="E629" s="14">
        <v>42319</v>
      </c>
      <c r="F629" s="22"/>
      <c r="G629" s="19"/>
      <c r="H629" s="22"/>
      <c r="I629" s="19"/>
      <c r="J629" s="17" t="s">
        <v>15</v>
      </c>
      <c r="K629" s="11"/>
      <c r="L629" s="18">
        <v>42921</v>
      </c>
    </row>
    <row r="630" spans="1:12" ht="25.5" x14ac:dyDescent="0.2">
      <c r="A630" s="36" t="s">
        <v>1255</v>
      </c>
      <c r="B630" s="22" t="s">
        <v>1254</v>
      </c>
      <c r="C630" s="22"/>
      <c r="D630" s="13" t="str">
        <f>HYPERLINK("https://www.nytimes.com/2016/12/21/us/politics/eric-trump-charity.html","New York Times")</f>
        <v>New York Times</v>
      </c>
      <c r="E630" s="14">
        <v>42725</v>
      </c>
      <c r="F630" s="22"/>
      <c r="G630" s="19"/>
      <c r="H630" s="22"/>
      <c r="I630" s="19"/>
      <c r="J630" s="22" t="s">
        <v>64</v>
      </c>
      <c r="K630" s="22"/>
      <c r="L630" s="18">
        <v>42921</v>
      </c>
    </row>
    <row r="631" spans="1:12" ht="216.75" x14ac:dyDescent="0.2">
      <c r="A631" s="10" t="s">
        <v>1256</v>
      </c>
      <c r="B631" s="11" t="s">
        <v>1257</v>
      </c>
      <c r="C631" s="24" t="s">
        <v>1258</v>
      </c>
      <c r="D631" s="13" t="str">
        <f t="shared" ref="D631:D632" si="46">HYPERLINK("http://www.nytimes.com/2016/12/04/us/politics/trump-family-ivanka-donald-jr.html","New York Times")</f>
        <v>New York Times</v>
      </c>
      <c r="E631" s="14">
        <v>42708</v>
      </c>
      <c r="F631" s="15" t="str">
        <f>HYPERLINK("http://money.cnn.com/2017/06/12/news/ivanka-trump-sanei-japan-talks/index.html","CNN Money")</f>
        <v>CNN Money</v>
      </c>
      <c r="G631" s="14">
        <v>42898</v>
      </c>
      <c r="H631" s="15" t="str">
        <f>HYPERLINK("http://www.japantimes.co.jp/news/2017/06/14/business/ivanka-trump-fashion-brand-halted-talks-japanese-firm-conflict-interest-concerns/#.WVReu9PyuHo","Japan Times")</f>
        <v>Japan Times</v>
      </c>
      <c r="I631" s="14">
        <v>42900</v>
      </c>
      <c r="J631" s="11" t="s">
        <v>64</v>
      </c>
      <c r="K631" s="11"/>
      <c r="L631" s="18">
        <v>42921</v>
      </c>
    </row>
    <row r="632" spans="1:12" ht="76.5" x14ac:dyDescent="0.2">
      <c r="A632" s="36" t="s">
        <v>1259</v>
      </c>
      <c r="B632" s="22" t="s">
        <v>1257</v>
      </c>
      <c r="C632" s="22"/>
      <c r="D632" s="13" t="str">
        <f t="shared" si="46"/>
        <v>New York Times</v>
      </c>
      <c r="E632" s="14">
        <v>42708</v>
      </c>
      <c r="F632" s="15" t="str">
        <f>HYPERLINK("https://www.forbes.com/sites/kellyphillipserb/2017/02/23/ivanka-trump-jewelry-licensee-hit-with-tax-lien/#7734ecf164f0","Forbes")</f>
        <v>Forbes</v>
      </c>
      <c r="G632" s="14">
        <v>42789</v>
      </c>
      <c r="H632" s="22"/>
      <c r="I632" s="19"/>
      <c r="J632" s="17" t="s">
        <v>15</v>
      </c>
      <c r="K632" s="22"/>
      <c r="L632" s="18">
        <v>42921</v>
      </c>
    </row>
    <row r="633" spans="1:12" ht="25.5" x14ac:dyDescent="0.2">
      <c r="A633" s="36" t="s">
        <v>1260</v>
      </c>
      <c r="B633" s="22" t="s">
        <v>1257</v>
      </c>
      <c r="C633" s="22"/>
      <c r="D633" s="13" t="str">
        <f>HYPERLINK("http://fortune.com/2016/11/16/ivanka-trump-jewelry-apology/","Fortune")</f>
        <v>Fortune</v>
      </c>
      <c r="E633" s="14">
        <v>42690</v>
      </c>
      <c r="F633" s="22"/>
      <c r="G633" s="19"/>
      <c r="H633" s="22"/>
      <c r="I633" s="19"/>
      <c r="J633" s="17" t="s">
        <v>15</v>
      </c>
      <c r="K633" s="22"/>
      <c r="L633" s="18">
        <v>42921</v>
      </c>
    </row>
    <row r="634" spans="1:12" ht="25.5" x14ac:dyDescent="0.2">
      <c r="A634" s="36" t="s">
        <v>1261</v>
      </c>
      <c r="B634" s="22" t="s">
        <v>1257</v>
      </c>
      <c r="C634" s="22"/>
      <c r="D634" s="13" t="str">
        <f>HYPERLINK("https://www.nytimes.com/2017/01/07/us/politics/jared-kushner-trump-business.html?_r=0","New York Times")</f>
        <v>New York Times</v>
      </c>
      <c r="E634" s="14">
        <v>42742</v>
      </c>
      <c r="F634" s="22"/>
      <c r="G634" s="19"/>
      <c r="H634" s="22"/>
      <c r="I634" s="19"/>
      <c r="J634" s="17" t="s">
        <v>15</v>
      </c>
      <c r="K634" s="22"/>
      <c r="L634" s="18">
        <v>42921</v>
      </c>
    </row>
    <row r="635" spans="1:12" ht="25.5" x14ac:dyDescent="0.2">
      <c r="A635" s="36" t="s">
        <v>1262</v>
      </c>
      <c r="B635" s="22" t="s">
        <v>1257</v>
      </c>
      <c r="C635" s="22"/>
      <c r="D635" s="13" t="str">
        <f>HYPERLINK("https://www.nytimes.com/2016/11/19/us/politics/ivanka-trump-shinzo-abe.html","New York Times")</f>
        <v>New York Times</v>
      </c>
      <c r="E635" s="14">
        <v>42692</v>
      </c>
      <c r="F635" s="22"/>
      <c r="G635" s="19"/>
      <c r="H635" s="22"/>
      <c r="I635" s="19"/>
      <c r="J635" s="17" t="s">
        <v>15</v>
      </c>
      <c r="K635" s="22"/>
      <c r="L635" s="18">
        <v>42921</v>
      </c>
    </row>
    <row r="636" spans="1:12" ht="25.5" x14ac:dyDescent="0.2">
      <c r="A636" s="36" t="s">
        <v>1263</v>
      </c>
      <c r="B636" s="22" t="s">
        <v>1257</v>
      </c>
      <c r="C636" s="22"/>
      <c r="D636" s="13" t="str">
        <f>HYPERLINK("http://thehill.com/homenews/news/307143-argentine-leader-ivanka-joined-my-call-with-trump","The Hill ")</f>
        <v xml:space="preserve">The Hill </v>
      </c>
      <c r="E636" s="14">
        <v>42695</v>
      </c>
      <c r="F636" s="22"/>
      <c r="G636" s="19"/>
      <c r="H636" s="22"/>
      <c r="I636" s="19"/>
      <c r="J636" s="17" t="s">
        <v>15</v>
      </c>
      <c r="K636" s="22"/>
      <c r="L636" s="18">
        <v>42921</v>
      </c>
    </row>
    <row r="637" spans="1:12" ht="25.5" x14ac:dyDescent="0.2">
      <c r="A637" s="36" t="s">
        <v>1264</v>
      </c>
      <c r="B637" s="22" t="s">
        <v>1257</v>
      </c>
      <c r="C637" s="22"/>
      <c r="D637" s="13" t="str">
        <f>HYPERLINK("https://www.nytimes.com/2016/12/16/us/politics/ivanka-trump-charity-auction.html","New York Times")</f>
        <v>New York Times</v>
      </c>
      <c r="E637" s="14">
        <v>42720</v>
      </c>
      <c r="F637" s="22"/>
      <c r="G637" s="19"/>
      <c r="H637" s="22"/>
      <c r="I637" s="19"/>
      <c r="J637" s="22" t="s">
        <v>64</v>
      </c>
      <c r="K637" s="22"/>
      <c r="L637" s="18">
        <v>42921</v>
      </c>
    </row>
    <row r="638" spans="1:12" ht="51" x14ac:dyDescent="0.2">
      <c r="A638" s="10" t="s">
        <v>1265</v>
      </c>
      <c r="B638" s="11" t="s">
        <v>1266</v>
      </c>
      <c r="C638" s="12" t="s">
        <v>1267</v>
      </c>
      <c r="D638" s="13" t="str">
        <f>HYPERLINK("https://42floors.com/blog/uncategorized/42floors-brings-office-space-search-to-new-york-and-raises-series-a","42Floors blog")</f>
        <v>42Floors blog</v>
      </c>
      <c r="E638" s="14">
        <v>41229</v>
      </c>
      <c r="F638" s="15" t="str">
        <f>HYPERLINK("https://42floors.com/investors","42Floors investor list")</f>
        <v>42Floors investor list</v>
      </c>
      <c r="G638" s="14">
        <v>42548</v>
      </c>
      <c r="H638" s="22"/>
      <c r="I638" s="19"/>
      <c r="J638" s="17" t="s">
        <v>15</v>
      </c>
      <c r="K638" s="11"/>
      <c r="L638" s="18">
        <v>42921</v>
      </c>
    </row>
    <row r="639" spans="1:12" ht="76.5" x14ac:dyDescent="0.2">
      <c r="A639" s="10" t="s">
        <v>1268</v>
      </c>
      <c r="B639" s="11" t="s">
        <v>1266</v>
      </c>
      <c r="C639" s="24" t="s">
        <v>1269</v>
      </c>
      <c r="D639" s="13" t="str">
        <f>HYPERLINK("http://www.betaboston.com/news/2015/09/11/looking-for-wired-office-space-theres-a-website-for-that/","Boston Globe")</f>
        <v>Boston Globe</v>
      </c>
      <c r="E639" s="14">
        <v>42258</v>
      </c>
      <c r="F639" s="22"/>
      <c r="G639" s="19"/>
      <c r="H639" s="22"/>
      <c r="I639" s="19"/>
      <c r="J639" s="17" t="s">
        <v>15</v>
      </c>
      <c r="K639" s="11"/>
      <c r="L639" s="18">
        <v>42921</v>
      </c>
    </row>
    <row r="640" spans="1:12" ht="114.75" x14ac:dyDescent="0.2">
      <c r="A640" s="10" t="s">
        <v>1270</v>
      </c>
      <c r="B640" s="11" t="s">
        <v>1266</v>
      </c>
      <c r="C640" s="24" t="s">
        <v>1271</v>
      </c>
      <c r="D640" s="13" t="str">
        <f>HYPERLINK("http://www.businessinsider.com/what-is-cadre-and-how-to-invest-in-its-real-estate-deals-2016-6","Business Insider")</f>
        <v>Business Insider</v>
      </c>
      <c r="E640" s="14">
        <v>42544</v>
      </c>
      <c r="F640" s="15" t="str">
        <f>HYPERLINK("https://cadre.com/about","Cadre")</f>
        <v>Cadre</v>
      </c>
      <c r="G640" s="14">
        <v>42914</v>
      </c>
      <c r="H640" s="15" t="str">
        <f>HYPERLINK("https://therealdeal.com/2017/01/27/george-soros-is-the-secret-financier-behind-kushner-backed-startup-cadre/","The Real Deal")</f>
        <v>The Real Deal</v>
      </c>
      <c r="I640" s="14">
        <v>42762</v>
      </c>
      <c r="J640" s="17" t="s">
        <v>15</v>
      </c>
      <c r="K640" s="11"/>
      <c r="L640" s="18">
        <v>42921</v>
      </c>
    </row>
    <row r="641" spans="1:12" ht="51" x14ac:dyDescent="0.2">
      <c r="A641" s="10" t="s">
        <v>1272</v>
      </c>
      <c r="B641" s="11" t="s">
        <v>1266</v>
      </c>
      <c r="C641" s="24" t="s">
        <v>1273</v>
      </c>
      <c r="D641" s="13" t="str">
        <f>HYPERLINK("https://www.bloomberg.com/news/articles/2017-01-09/how-to-remake-the-most-famous-airport-in-the-world","Bloomberg")</f>
        <v>Bloomberg</v>
      </c>
      <c r="E641" s="14">
        <v>42744</v>
      </c>
      <c r="F641" s="22"/>
      <c r="G641" s="19"/>
      <c r="H641" s="22"/>
      <c r="I641" s="19"/>
      <c r="J641" s="11" t="s">
        <v>64</v>
      </c>
      <c r="K641" s="11"/>
      <c r="L641" s="18">
        <v>42921</v>
      </c>
    </row>
    <row r="642" spans="1:12" ht="51" x14ac:dyDescent="0.2">
      <c r="A642" s="10" t="s">
        <v>1274</v>
      </c>
      <c r="B642" s="11" t="s">
        <v>1266</v>
      </c>
      <c r="C642" s="24" t="s">
        <v>1275</v>
      </c>
      <c r="D642" s="13" t="str">
        <f>HYPERLINK("https://therealdeal.com/2015/06/03/honest-buildings-raises-5m-partners-with-milstein-cos/","The Real Deal")</f>
        <v>The Real Deal</v>
      </c>
      <c r="E642" s="14">
        <v>42158</v>
      </c>
      <c r="F642" s="15" t="str">
        <f>HYPERLINK("http://www.nreionline.com/nreiwire/press-release-honest-buildings-secures-multi-million-dollar-financing-led-thrive-capital-re","National Real Estate Investor")</f>
        <v>National Real Estate Investor</v>
      </c>
      <c r="G642" s="14">
        <v>41618</v>
      </c>
      <c r="H642" s="22"/>
      <c r="I642" s="19"/>
      <c r="J642" s="17" t="s">
        <v>15</v>
      </c>
      <c r="K642" s="11"/>
      <c r="L642" s="18">
        <v>42921</v>
      </c>
    </row>
    <row r="643" spans="1:12" ht="51" x14ac:dyDescent="0.2">
      <c r="A643" s="10" t="s">
        <v>1276</v>
      </c>
      <c r="B643" s="11" t="s">
        <v>1266</v>
      </c>
      <c r="C643" s="24" t="s">
        <v>1277</v>
      </c>
      <c r="D643" s="13" t="str">
        <f>HYPERLINK("https://www.crunchbase.com/organization/hotpotato#/entity","crunchbase")</f>
        <v>crunchbase</v>
      </c>
      <c r="E643" s="14">
        <v>40126</v>
      </c>
      <c r="F643" s="15" t="str">
        <f>HYPERLINK("https://techcrunch.com/2010/08/20/facebook-buys-hot-potato/","TechCrunch")</f>
        <v>TechCrunch</v>
      </c>
      <c r="G643" s="14">
        <v>40410</v>
      </c>
      <c r="H643" s="22"/>
      <c r="I643" s="19"/>
      <c r="J643" s="11" t="s">
        <v>64</v>
      </c>
      <c r="K643" s="11"/>
      <c r="L643" s="18">
        <v>42921</v>
      </c>
    </row>
    <row r="644" spans="1:12" ht="25.5" x14ac:dyDescent="0.2">
      <c r="A644" s="10" t="s">
        <v>1278</v>
      </c>
      <c r="B644" s="11" t="s">
        <v>1266</v>
      </c>
      <c r="C644" s="24" t="s">
        <v>1279</v>
      </c>
      <c r="D644" s="13" t="str">
        <f>HYPERLINK("http://web.archive.org/web/20170322030147/https://www.internetweekny.com/about#/?page=about_advisors","Internet Week New York, via Web Archive")</f>
        <v>Internet Week New York, via Web Archive</v>
      </c>
      <c r="E644" s="14">
        <v>42876</v>
      </c>
      <c r="F644" s="22"/>
      <c r="G644" s="19"/>
      <c r="H644" s="22"/>
      <c r="I644" s="19"/>
      <c r="J644" s="17" t="s">
        <v>15</v>
      </c>
      <c r="K644" s="11"/>
      <c r="L644" s="18">
        <v>42921</v>
      </c>
    </row>
    <row r="645" spans="1:12" ht="25.5" x14ac:dyDescent="0.2">
      <c r="A645" s="10" t="s">
        <v>1280</v>
      </c>
      <c r="B645" s="11" t="s">
        <v>1266</v>
      </c>
      <c r="C645" s="24" t="s">
        <v>1281</v>
      </c>
      <c r="D645" s="13" t="str">
        <f>HYPERLINK("https://therealdeal.com/2017/05/02/jared-kushner-didnt-disclose-stake-in-cadre-1b-in-loans-report/","The Real Deal")</f>
        <v>The Real Deal</v>
      </c>
      <c r="E645" s="14">
        <v>42857</v>
      </c>
      <c r="F645" s="22"/>
      <c r="G645" s="19"/>
      <c r="H645" s="22"/>
      <c r="I645" s="19"/>
      <c r="J645" s="17" t="s">
        <v>15</v>
      </c>
      <c r="K645" s="11"/>
      <c r="L645" s="18">
        <v>42921</v>
      </c>
    </row>
    <row r="646" spans="1:12" ht="38.25" x14ac:dyDescent="0.2">
      <c r="A646" s="10" t="s">
        <v>1282</v>
      </c>
      <c r="B646" s="11" t="s">
        <v>1266</v>
      </c>
      <c r="C646" s="24" t="s">
        <v>1283</v>
      </c>
      <c r="D646" s="13" t="str">
        <f>HYPERLINK("https://techcrunch.com/2010/03/22/jibe-localbacon-relaunch/","Tech Crunch")</f>
        <v>Tech Crunch</v>
      </c>
      <c r="E646" s="14">
        <v>40320</v>
      </c>
      <c r="F646" s="15" t="str">
        <f>HYPERLINK("https://www.jibe.com/news/jibe-secures-875000-in-seed-funding-led-by-polaris-venture-partners/","Jibe")</f>
        <v>Jibe</v>
      </c>
      <c r="G646" s="14">
        <v>40259</v>
      </c>
      <c r="H646" s="22"/>
      <c r="I646" s="19"/>
      <c r="J646" s="17" t="s">
        <v>15</v>
      </c>
      <c r="K646" s="11"/>
      <c r="L646" s="18">
        <v>42921</v>
      </c>
    </row>
    <row r="647" spans="1:12" ht="12.75" x14ac:dyDescent="0.2">
      <c r="A647" s="10" t="s">
        <v>1284</v>
      </c>
      <c r="B647" s="11" t="s">
        <v>1266</v>
      </c>
      <c r="C647" s="24" t="s">
        <v>1285</v>
      </c>
      <c r="D647" s="13" t="str">
        <f>HYPERLINK("http://nymag.com/daily/intelligencer/2013/03/ivanka-trump-new-york-observer-power-list-kushner-friends.html","NY Magazine")</f>
        <v>NY Magazine</v>
      </c>
      <c r="E647" s="14">
        <v>41347</v>
      </c>
      <c r="F647" s="22"/>
      <c r="G647" s="19"/>
      <c r="H647" s="22"/>
      <c r="I647" s="19"/>
      <c r="J647" s="17" t="s">
        <v>15</v>
      </c>
      <c r="K647" s="11"/>
      <c r="L647" s="18">
        <v>42921</v>
      </c>
    </row>
    <row r="648" spans="1:12" ht="76.5" x14ac:dyDescent="0.2">
      <c r="A648" s="10" t="s">
        <v>1286</v>
      </c>
      <c r="B648" s="11" t="s">
        <v>1266</v>
      </c>
      <c r="C648" s="24" t="s">
        <v>1287</v>
      </c>
      <c r="D648" s="21" t="str">
        <f>HYPERLINK("https://classactionreview.com/federal-judge-dismisses-500000-lawsuit-against-jared-kushner/","Class Action Review")</f>
        <v>Class Action Review</v>
      </c>
      <c r="E648" s="14">
        <v>42858</v>
      </c>
      <c r="F648" s="15" t="str">
        <f>HYPERLINK("http://www.tmz.com/2016/11/30/jared-kushner-lawsuit-scene-in-new-york-magazine/","TMZ")</f>
        <v>TMZ</v>
      </c>
      <c r="G648" s="14">
        <v>42704</v>
      </c>
      <c r="H648" s="16" t="str">
        <f>HYPERLINK("http://www.nytimes.com/2012/03/01/fashion/peter-davis-to-introduce-a-society-magazine.html","New York Times")</f>
        <v>New York Times</v>
      </c>
      <c r="I648" s="14">
        <v>40969</v>
      </c>
      <c r="J648" s="11" t="s">
        <v>21</v>
      </c>
      <c r="K648" s="11"/>
      <c r="L648" s="18">
        <v>42921</v>
      </c>
    </row>
    <row r="649" spans="1:12" ht="38.25" x14ac:dyDescent="0.2">
      <c r="A649" s="10" t="s">
        <v>1288</v>
      </c>
      <c r="B649" s="11" t="s">
        <v>1266</v>
      </c>
      <c r="C649" s="24" t="s">
        <v>1289</v>
      </c>
      <c r="D649" s="13" t="str">
        <f>HYPERLINK("http://www.businessinsider.com/jared-kushner-steps-down-as-publisher-of-the-observer-2017-1","Business Insider")</f>
        <v>Business Insider</v>
      </c>
      <c r="E649" s="14">
        <v>42742</v>
      </c>
      <c r="F649" s="22"/>
      <c r="G649" s="19"/>
      <c r="H649" s="22"/>
      <c r="I649" s="19"/>
      <c r="J649" s="17" t="s">
        <v>15</v>
      </c>
      <c r="K649" s="11"/>
      <c r="L649" s="18">
        <v>42921</v>
      </c>
    </row>
    <row r="650" spans="1:12" ht="63.75" x14ac:dyDescent="0.2">
      <c r="A650" s="10" t="s">
        <v>1290</v>
      </c>
      <c r="B650" s="11" t="s">
        <v>1266</v>
      </c>
      <c r="C650" s="24" t="s">
        <v>1291</v>
      </c>
      <c r="D650" s="13" t="str">
        <f>HYPERLINK("https://www.nytimes.com/2017/01/13/technology/jared-kushner-brother-joshua-kushner-spotlight.html","New York Times")</f>
        <v>New York Times</v>
      </c>
      <c r="E650" s="14">
        <v>42748</v>
      </c>
      <c r="F650" s="22"/>
      <c r="G650" s="19"/>
      <c r="H650" s="22"/>
      <c r="I650" s="19"/>
      <c r="J650" s="17" t="s">
        <v>15</v>
      </c>
      <c r="K650" s="11"/>
      <c r="L650" s="18">
        <v>42921</v>
      </c>
    </row>
    <row r="651" spans="1:12" ht="76.5" x14ac:dyDescent="0.2">
      <c r="A651" s="10" t="s">
        <v>1292</v>
      </c>
      <c r="B651" s="11" t="s">
        <v>1266</v>
      </c>
      <c r="C651" s="24" t="s">
        <v>1293</v>
      </c>
      <c r="D651" s="13" t="str">
        <f t="shared" ref="D651:D652" si="47">HYPERLINK("https://therealdeal.com/2017/05/02/jared-kushner-didnt-disclose-stake-in-cadre-1b-in-loans-report/","The Real Deal")</f>
        <v>The Real Deal</v>
      </c>
      <c r="E651" s="14">
        <v>42857</v>
      </c>
      <c r="F651" s="22"/>
      <c r="G651" s="19"/>
      <c r="H651" s="22"/>
      <c r="I651" s="19"/>
      <c r="J651" s="17" t="s">
        <v>15</v>
      </c>
      <c r="K651" s="11"/>
      <c r="L651" s="18">
        <v>42921</v>
      </c>
    </row>
    <row r="652" spans="1:12" ht="51" x14ac:dyDescent="0.2">
      <c r="A652" s="10" t="s">
        <v>1294</v>
      </c>
      <c r="B652" s="11" t="s">
        <v>1266</v>
      </c>
      <c r="C652" s="24" t="s">
        <v>1295</v>
      </c>
      <c r="D652" s="13" t="str">
        <f t="shared" si="47"/>
        <v>The Real Deal</v>
      </c>
      <c r="E652" s="14">
        <v>42857</v>
      </c>
      <c r="F652" s="22"/>
      <c r="G652" s="19"/>
      <c r="H652" s="22"/>
      <c r="I652" s="19"/>
      <c r="J652" s="17" t="s">
        <v>15</v>
      </c>
      <c r="K652" s="11"/>
      <c r="L652" s="18">
        <v>42921</v>
      </c>
    </row>
    <row r="653" spans="1:12" ht="25.5" x14ac:dyDescent="0.2">
      <c r="A653" s="10" t="s">
        <v>1296</v>
      </c>
      <c r="B653" s="11" t="s">
        <v>1266</v>
      </c>
      <c r="C653" s="24" t="s">
        <v>1297</v>
      </c>
      <c r="D653" s="13" t="str">
        <f>HYPERLINK("http://nymag.com/realestate/features/53797/index5.html","New York Magazine")</f>
        <v>New York Magazine</v>
      </c>
      <c r="E653" s="14">
        <v>39845</v>
      </c>
      <c r="F653" s="22"/>
      <c r="G653" s="19"/>
      <c r="H653" s="22"/>
      <c r="I653" s="19"/>
      <c r="J653" s="17" t="s">
        <v>15</v>
      </c>
      <c r="K653" s="11"/>
      <c r="L653" s="18">
        <v>42921</v>
      </c>
    </row>
    <row r="654" spans="1:12" ht="76.5" x14ac:dyDescent="0.2">
      <c r="A654" s="10" t="s">
        <v>1298</v>
      </c>
      <c r="B654" s="11" t="s">
        <v>1266</v>
      </c>
      <c r="C654" s="24" t="s">
        <v>1299</v>
      </c>
      <c r="D654" s="13" t="str">
        <f>HYPERLINK("https://assets.documentcloud.org/documents/3410837/22-3422337-990PF-201412.pdf","IRS Form 990")</f>
        <v>IRS Form 990</v>
      </c>
      <c r="E654" s="14">
        <v>42320</v>
      </c>
      <c r="F654" s="15" t="str">
        <f>HYPERLINK("https://www.insidephilanthropy.com/jewish-funders/charles-seryl-kushner","Inside Philanthropy")</f>
        <v>Inside Philanthropy</v>
      </c>
      <c r="G654" s="41" t="s">
        <v>1249</v>
      </c>
      <c r="H654" s="22"/>
      <c r="I654" s="19"/>
      <c r="J654" s="17" t="s">
        <v>15</v>
      </c>
      <c r="K654" s="11"/>
      <c r="L654" s="18">
        <v>42921</v>
      </c>
    </row>
    <row r="655" spans="1:12" ht="76.5" x14ac:dyDescent="0.2">
      <c r="A655" s="10" t="s">
        <v>1300</v>
      </c>
      <c r="B655" s="11" t="s">
        <v>1266</v>
      </c>
      <c r="C655" s="24" t="s">
        <v>1301</v>
      </c>
      <c r="D655" s="13" t="str">
        <f>HYPERLINK("https://www.forbes.com/sites/stevenbertoni/2017/04/10/josh-kushners-complicated-world-how-jareds-brother-runs-a-billion-dollar-fund-in-the-age-of-trump/#4dc0a83bf240","Forbes")</f>
        <v>Forbes</v>
      </c>
      <c r="E655" s="14">
        <v>42835</v>
      </c>
      <c r="F655" s="22"/>
      <c r="G655" s="19"/>
      <c r="H655" s="22"/>
      <c r="I655" s="19"/>
      <c r="J655" s="17" t="s">
        <v>15</v>
      </c>
      <c r="K655" s="11"/>
      <c r="L655" s="18">
        <v>42921</v>
      </c>
    </row>
    <row r="656" spans="1:12" ht="51" x14ac:dyDescent="0.2">
      <c r="A656" s="36" t="s">
        <v>1302</v>
      </c>
      <c r="B656" s="22" t="s">
        <v>1266</v>
      </c>
      <c r="C656" s="12" t="s">
        <v>1303</v>
      </c>
      <c r="D656" s="13" t="str">
        <f>HYPERLINK("https://therealdeal.com/2014/11/25/is-urban-compass-really-the-future/","The Real Deal")</f>
        <v>The Real Deal</v>
      </c>
      <c r="E656" s="14">
        <v>41968</v>
      </c>
      <c r="F656" s="15" t="str">
        <f>HYPERLINK("http://web.archive.org/web/20161118134405/https://kushner.com/jaredkushner/","Kushner Companies")</f>
        <v>Kushner Companies</v>
      </c>
      <c r="G656" s="14">
        <v>42692</v>
      </c>
      <c r="H656" s="22"/>
      <c r="I656" s="19"/>
      <c r="J656" s="17" t="s">
        <v>15</v>
      </c>
      <c r="K656" s="22"/>
      <c r="L656" s="18">
        <v>42921</v>
      </c>
    </row>
    <row r="657" spans="1:12" ht="204" x14ac:dyDescent="0.2">
      <c r="A657" s="36" t="s">
        <v>1304</v>
      </c>
      <c r="B657" s="22" t="s">
        <v>1266</v>
      </c>
      <c r="C657" s="12" t="s">
        <v>1305</v>
      </c>
      <c r="D657" s="13" t="str">
        <f>HYPERLINK("http://www.marketwatch.com/story/jared-kushner-said-to-be-divesting-stake-in-real-estate-tech-firm-wiredscore-2017-04-16","Market Watch")</f>
        <v>Market Watch</v>
      </c>
      <c r="E657" s="14">
        <v>42841</v>
      </c>
      <c r="F657" s="15" t="str">
        <f>HYPERLINK("https://therealdeal.com/2013/10/03/qa-jared-kushner-wants-to-get-nyc-office-buildings-connected/","The Real Deal")</f>
        <v>The Real Deal</v>
      </c>
      <c r="G657" s="14">
        <v>41550</v>
      </c>
      <c r="H657" s="15" t="str">
        <f>HYPERLINK("http://web.archive.org/web/20131001201128/https://wiredscore.com","WiredNYC")</f>
        <v>WiredNYC</v>
      </c>
      <c r="I657" s="14">
        <v>41548</v>
      </c>
      <c r="J657" s="17" t="s">
        <v>15</v>
      </c>
      <c r="K657" s="22"/>
      <c r="L657" s="18">
        <v>42921</v>
      </c>
    </row>
    <row r="658" spans="1:12" ht="63.75" x14ac:dyDescent="0.2">
      <c r="A658" s="36" t="s">
        <v>1306</v>
      </c>
      <c r="B658" s="22" t="s">
        <v>1266</v>
      </c>
      <c r="C658" s="22"/>
      <c r="D658" s="13" t="str">
        <f>HYPERLINK("https://www.bloomberg.com/news/features/2017-01-27/jared-kushner-s-felon-father-brought-two-fellow-inmates-into-company","Bloomberg")</f>
        <v>Bloomberg</v>
      </c>
      <c r="E658" s="14">
        <v>42762</v>
      </c>
      <c r="F658" s="22"/>
      <c r="G658" s="19"/>
      <c r="H658" s="22"/>
      <c r="I658" s="19"/>
      <c r="J658" s="17" t="s">
        <v>15</v>
      </c>
      <c r="K658" s="22"/>
      <c r="L658" s="18">
        <v>42921</v>
      </c>
    </row>
    <row r="659" spans="1:12" ht="12.75" x14ac:dyDescent="0.2">
      <c r="A659" s="36" t="s">
        <v>1307</v>
      </c>
      <c r="B659" s="22" t="s">
        <v>1266</v>
      </c>
      <c r="C659" s="22"/>
      <c r="D659" s="13" t="str">
        <f>HYPERLINK("http://nymag.com/daily/intelligencer/2017/01/jared-kushner-trump-administration-power.html","New York Magazine")</f>
        <v>New York Magazine</v>
      </c>
      <c r="E659" s="14">
        <v>42743</v>
      </c>
      <c r="F659" s="22"/>
      <c r="G659" s="19"/>
      <c r="H659" s="22"/>
      <c r="I659" s="19"/>
      <c r="J659" s="17" t="s">
        <v>15</v>
      </c>
      <c r="K659" s="22"/>
      <c r="L659" s="18">
        <v>42921</v>
      </c>
    </row>
    <row r="660" spans="1:12" ht="12.75" x14ac:dyDescent="0.2">
      <c r="A660" s="36" t="s">
        <v>1308</v>
      </c>
      <c r="B660" s="22" t="s">
        <v>1266</v>
      </c>
      <c r="C660" s="22"/>
      <c r="D660" s="13" t="str">
        <f>HYPERLINK("https://www.nytimes.com/2017/01/07/us/politics/jared-kushner-trump-business.html?_r=0","New York Times")</f>
        <v>New York Times</v>
      </c>
      <c r="E660" s="14">
        <v>42742</v>
      </c>
      <c r="F660" s="22"/>
      <c r="G660" s="19"/>
      <c r="H660" s="22"/>
      <c r="I660" s="19"/>
      <c r="J660" s="17" t="s">
        <v>15</v>
      </c>
      <c r="K660" s="22"/>
      <c r="L660" s="18">
        <v>42921</v>
      </c>
    </row>
    <row r="661" spans="1:12" ht="25.5" x14ac:dyDescent="0.2">
      <c r="A661" s="36" t="s">
        <v>1309</v>
      </c>
      <c r="B661" s="22" t="s">
        <v>1266</v>
      </c>
      <c r="C661" s="22"/>
      <c r="D661" s="13" t="str">
        <f>HYPERLINK("https://www.nytimes.com/2016/11/18/us/politics/donald-trump-administration.html","New York Times")</f>
        <v>New York Times</v>
      </c>
      <c r="E661" s="14">
        <v>42691</v>
      </c>
      <c r="F661" s="22"/>
      <c r="G661" s="19"/>
      <c r="H661" s="22"/>
      <c r="I661" s="19"/>
      <c r="J661" s="22" t="s">
        <v>21</v>
      </c>
      <c r="K661" s="22"/>
      <c r="L661" s="18">
        <v>42921</v>
      </c>
    </row>
    <row r="662" spans="1:12" ht="38.25" x14ac:dyDescent="0.2">
      <c r="A662" s="10" t="s">
        <v>1310</v>
      </c>
      <c r="B662" s="11" t="s">
        <v>1311</v>
      </c>
      <c r="C662" s="11" t="s">
        <v>45</v>
      </c>
      <c r="D662" s="13" t="str">
        <f t="shared" ref="D662:D666" si="48">HYPERLINK("https://oge.app.box.com/s/kz4qvbdsbcfrzq16msuo4zmth6rerh1c","Office of Government Ethics")</f>
        <v>Office of Government Ethics</v>
      </c>
      <c r="E662" s="14">
        <v>42900</v>
      </c>
      <c r="F662" s="22"/>
      <c r="G662" s="19"/>
      <c r="H662" s="22"/>
      <c r="I662" s="19"/>
      <c r="J662" s="17" t="s">
        <v>15</v>
      </c>
      <c r="K662" s="11"/>
      <c r="L662" s="18">
        <v>42921</v>
      </c>
    </row>
    <row r="663" spans="1:12" ht="51" x14ac:dyDescent="0.2">
      <c r="A663" s="10" t="s">
        <v>1312</v>
      </c>
      <c r="B663" s="11" t="s">
        <v>1311</v>
      </c>
      <c r="C663" s="27" t="s">
        <v>1313</v>
      </c>
      <c r="D663" s="13" t="str">
        <f t="shared" si="48"/>
        <v>Office of Government Ethics</v>
      </c>
      <c r="E663" s="14">
        <v>42900</v>
      </c>
      <c r="F663" s="35"/>
      <c r="G663" s="19"/>
      <c r="H663" s="22"/>
      <c r="I663" s="19"/>
      <c r="J663" s="17" t="s">
        <v>15</v>
      </c>
      <c r="K663" s="11"/>
      <c r="L663" s="18">
        <v>42921</v>
      </c>
    </row>
    <row r="664" spans="1:12" ht="89.25" x14ac:dyDescent="0.2">
      <c r="A664" s="10" t="s">
        <v>1314</v>
      </c>
      <c r="B664" s="11" t="s">
        <v>1311</v>
      </c>
      <c r="C664" s="24" t="s">
        <v>1315</v>
      </c>
      <c r="D664" s="13" t="str">
        <f t="shared" si="48"/>
        <v>Office of Government Ethics</v>
      </c>
      <c r="E664" s="14">
        <v>42900</v>
      </c>
      <c r="F664" s="15" t="e">
        <f>HYPERLINK("https://appext20.dos.ny.gov/corp_public/CORPSEARCH.ENTITY_INFORMATION?p_token=57D5902D6354CC6CCB4698F4EB3BDA489C28405235A1CC3D5DA771C0A0A3C500DB280F9FAB1951BB5F46FE8B5CE2F274&amp;p_nameid=E760A3B9FB211D96&amp;p_corpid=6375E0A832489F75&amp;p_captcha=10758&amp;p_captcha_ch"&amp;"eck=E72534B5B3718E71&amp;p_entity_name=melania%20llc&amp;p_name_type=A&amp;p_search_type=BEGINS&amp;p_srch_results_page=0","NYS Department of State")</f>
        <v>#VALUE!</v>
      </c>
      <c r="G664" s="14">
        <v>42914</v>
      </c>
      <c r="H664" s="15" t="str">
        <f>HYPERLINK("http://www.mcclatchydc.com/news/politics-government/congress/article134287344.html","McClatchy")</f>
        <v>McClatchy</v>
      </c>
      <c r="I664" s="14">
        <v>42788</v>
      </c>
      <c r="J664" s="17" t="s">
        <v>15</v>
      </c>
      <c r="K664" s="11"/>
      <c r="L664" s="18">
        <v>42921</v>
      </c>
    </row>
    <row r="665" spans="1:12" ht="76.5" x14ac:dyDescent="0.2">
      <c r="A665" s="10" t="s">
        <v>1316</v>
      </c>
      <c r="B665" s="11" t="s">
        <v>1311</v>
      </c>
      <c r="C665" s="24" t="s">
        <v>1317</v>
      </c>
      <c r="D665" s="13" t="str">
        <f t="shared" si="48"/>
        <v>Office of Government Ethics</v>
      </c>
      <c r="E665" s="14">
        <v>42900</v>
      </c>
      <c r="F665" s="22"/>
      <c r="G665" s="19"/>
      <c r="H665" s="22"/>
      <c r="I665" s="19"/>
      <c r="J665" s="17" t="s">
        <v>15</v>
      </c>
      <c r="K665" s="11"/>
      <c r="L665" s="18">
        <v>42921</v>
      </c>
    </row>
    <row r="666" spans="1:12" ht="38.25" x14ac:dyDescent="0.2">
      <c r="A666" s="10" t="s">
        <v>1318</v>
      </c>
      <c r="B666" s="11" t="s">
        <v>1311</v>
      </c>
      <c r="C666" s="24" t="s">
        <v>1319</v>
      </c>
      <c r="D666" s="13" t="str">
        <f t="shared" si="48"/>
        <v>Office of Government Ethics</v>
      </c>
      <c r="E666" s="14">
        <v>42900</v>
      </c>
      <c r="F666" s="22"/>
      <c r="G666" s="19"/>
      <c r="H666" s="22"/>
      <c r="I666" s="19"/>
      <c r="J666" s="17" t="s">
        <v>15</v>
      </c>
      <c r="K666" s="11"/>
      <c r="L666" s="18">
        <v>42921</v>
      </c>
    </row>
    <row r="667" spans="1:12" ht="63.75" x14ac:dyDescent="0.2">
      <c r="A667" s="10" t="s">
        <v>1320</v>
      </c>
      <c r="B667" s="11" t="s">
        <v>1311</v>
      </c>
      <c r="C667" s="24" t="s">
        <v>1321</v>
      </c>
      <c r="D667" s="21" t="str">
        <f t="shared" ref="D667:D668" si="49">HYPERLINK("http://www.mcclatchydc.com/news/politics-government/congress/article134287344.html","McClatchy")</f>
        <v>McClatchy</v>
      </c>
      <c r="E667" s="14">
        <v>42788</v>
      </c>
      <c r="F667" s="22"/>
      <c r="G667" s="19"/>
      <c r="H667" s="22"/>
      <c r="I667" s="19"/>
      <c r="J667" s="11" t="s">
        <v>64</v>
      </c>
      <c r="K667" s="11"/>
      <c r="L667" s="18">
        <v>42921</v>
      </c>
    </row>
    <row r="668" spans="1:12" ht="63.75" x14ac:dyDescent="0.2">
      <c r="A668" s="10" t="s">
        <v>1322</v>
      </c>
      <c r="B668" s="11" t="s">
        <v>1311</v>
      </c>
      <c r="C668" s="24" t="s">
        <v>1323</v>
      </c>
      <c r="D668" s="21" t="str">
        <f t="shared" si="49"/>
        <v>McClatchy</v>
      </c>
      <c r="E668" s="14">
        <v>42788</v>
      </c>
      <c r="F668" s="22"/>
      <c r="G668" s="19"/>
      <c r="H668" s="22"/>
      <c r="I668" s="19"/>
      <c r="J668" s="11" t="s">
        <v>64</v>
      </c>
      <c r="K668" s="11"/>
      <c r="L668" s="18">
        <v>42921</v>
      </c>
    </row>
    <row r="669" spans="1:12" ht="76.5" x14ac:dyDescent="0.2">
      <c r="A669" s="10" t="s">
        <v>1324</v>
      </c>
      <c r="B669" s="11" t="s">
        <v>1311</v>
      </c>
      <c r="C669" s="24" t="s">
        <v>1325</v>
      </c>
      <c r="D669" s="13" t="str">
        <f>HYPERLINK("https://oge.app.box.com/s/kz4qvbdsbcfrzq16msuo4zmth6rerh1c","Office of Government Ethics")</f>
        <v>Office of Government Ethics</v>
      </c>
      <c r="E669" s="14">
        <v>42900</v>
      </c>
      <c r="F669" s="15" t="str">
        <f>HYPERLINK("http://www.mcclatchydc.com/news/politics-government/congress/article134287344.html","McClatchy")</f>
        <v>McClatchy</v>
      </c>
      <c r="G669" s="14">
        <v>42788</v>
      </c>
      <c r="H669" s="22"/>
      <c r="I669" s="19"/>
      <c r="J669" s="17" t="s">
        <v>15</v>
      </c>
      <c r="K669" s="11" t="s">
        <v>1326</v>
      </c>
      <c r="L669" s="18">
        <v>42921</v>
      </c>
    </row>
    <row r="670" spans="1:12" ht="76.5" x14ac:dyDescent="0.2">
      <c r="A670" s="10" t="s">
        <v>1327</v>
      </c>
      <c r="B670" s="11" t="s">
        <v>1311</v>
      </c>
      <c r="C670" s="24" t="s">
        <v>1328</v>
      </c>
      <c r="D670" s="21" t="str">
        <f t="shared" ref="D670:D671" si="50">HYPERLINK("http://www.mcclatchydc.com/news/politics-government/congress/article134287344.html","McClatchy")</f>
        <v>McClatchy</v>
      </c>
      <c r="E670" s="14">
        <v>42788</v>
      </c>
      <c r="F670" s="22"/>
      <c r="G670" s="19"/>
      <c r="H670" s="22"/>
      <c r="I670" s="19"/>
      <c r="J670" s="11" t="s">
        <v>64</v>
      </c>
      <c r="K670" s="11" t="s">
        <v>1329</v>
      </c>
      <c r="L670" s="18">
        <v>42921</v>
      </c>
    </row>
    <row r="671" spans="1:12" ht="51" x14ac:dyDescent="0.2">
      <c r="A671" s="10" t="s">
        <v>1330</v>
      </c>
      <c r="B671" s="11" t="s">
        <v>1311</v>
      </c>
      <c r="C671" s="24" t="s">
        <v>1331</v>
      </c>
      <c r="D671" s="21" t="str">
        <f t="shared" si="50"/>
        <v>McClatchy</v>
      </c>
      <c r="E671" s="14">
        <v>42788</v>
      </c>
      <c r="F671" s="22"/>
      <c r="G671" s="19"/>
      <c r="H671" s="22"/>
      <c r="I671" s="19"/>
      <c r="J671" s="11" t="s">
        <v>64</v>
      </c>
      <c r="K671" s="11" t="s">
        <v>1329</v>
      </c>
      <c r="L671" s="18">
        <v>42921</v>
      </c>
    </row>
    <row r="672" spans="1:12" ht="114.75" x14ac:dyDescent="0.2">
      <c r="A672" s="26" t="s">
        <v>1332</v>
      </c>
      <c r="B672" s="11" t="s">
        <v>1311</v>
      </c>
      <c r="C672" s="27" t="s">
        <v>1333</v>
      </c>
      <c r="D672" s="13" t="str">
        <f>HYPERLINK("https://www.nytimes.com/2017/02/07/us/politics/melania-trump-libel-suit-daily-mail.html","New York Times")</f>
        <v>New York Times</v>
      </c>
      <c r="E672" s="14">
        <v>42773</v>
      </c>
      <c r="F672" s="15" t="e">
        <f>HYPERLINK("https://www.nytimes.com/2017/04/12/business/media/melania-trump-daily-mail-libel.html?rref=collection%2Ftimestopic%2FTrump%2C%20Melania&amp;action=click&amp;contentCollection=timestopics&amp;region=stream&amp;module=stream_unit&amp;version=latest&amp;contentPlacement=5&amp;pgtype=co"&amp;"llection","New York Times")</f>
        <v>#VALUE!</v>
      </c>
      <c r="G672" s="14">
        <v>42837</v>
      </c>
      <c r="H672" s="22"/>
      <c r="I672" s="19"/>
      <c r="J672" s="11" t="s">
        <v>64</v>
      </c>
      <c r="K672" s="11" t="s">
        <v>1334</v>
      </c>
      <c r="L672" s="18">
        <v>42921</v>
      </c>
    </row>
    <row r="673" spans="1:12" ht="12.75" x14ac:dyDescent="0.2">
      <c r="A673" s="36"/>
      <c r="B673" s="22"/>
      <c r="C673" s="22"/>
      <c r="D673" s="19"/>
      <c r="E673" s="19"/>
      <c r="F673" s="22"/>
      <c r="G673" s="19"/>
      <c r="H673" s="22"/>
      <c r="I673" s="19"/>
      <c r="J673" s="22"/>
      <c r="K673" s="22"/>
      <c r="L673" s="42"/>
    </row>
    <row r="674" spans="1:12" ht="12.75" x14ac:dyDescent="0.2">
      <c r="A674" s="36"/>
      <c r="B674" s="22"/>
      <c r="C674" s="22"/>
      <c r="D674" s="19"/>
      <c r="E674" s="19"/>
      <c r="F674" s="22"/>
      <c r="G674" s="19"/>
      <c r="H674" s="22"/>
      <c r="I674" s="19"/>
      <c r="J674" s="22"/>
      <c r="K674" s="22"/>
      <c r="L674" s="42"/>
    </row>
    <row r="675" spans="1:12" ht="12.75" x14ac:dyDescent="0.2">
      <c r="A675" s="36"/>
      <c r="B675" s="22"/>
      <c r="C675" s="22"/>
      <c r="D675" s="19"/>
      <c r="E675" s="19"/>
      <c r="F675" s="22"/>
      <c r="G675" s="19"/>
      <c r="H675" s="22"/>
      <c r="I675" s="19"/>
      <c r="J675" s="22"/>
      <c r="K675" s="22"/>
      <c r="L675" s="42"/>
    </row>
    <row r="676" spans="1:12" ht="12.75" x14ac:dyDescent="0.2">
      <c r="A676" s="36"/>
      <c r="B676" s="22"/>
      <c r="C676" s="22"/>
      <c r="D676" s="19"/>
      <c r="E676" s="19"/>
      <c r="F676" s="22"/>
      <c r="G676" s="19"/>
      <c r="H676" s="22"/>
      <c r="I676" s="19"/>
      <c r="J676" s="22"/>
      <c r="K676" s="22"/>
      <c r="L676" s="42"/>
    </row>
    <row r="677" spans="1:12" ht="12.75" x14ac:dyDescent="0.2">
      <c r="A677" s="36"/>
      <c r="B677" s="22"/>
      <c r="C677" s="22"/>
      <c r="D677" s="19"/>
      <c r="E677" s="19"/>
      <c r="F677" s="22"/>
      <c r="G677" s="19"/>
      <c r="H677" s="22"/>
      <c r="I677" s="19"/>
      <c r="J677" s="22"/>
      <c r="K677" s="22"/>
      <c r="L677" s="42"/>
    </row>
    <row r="678" spans="1:12" ht="12.75" x14ac:dyDescent="0.2">
      <c r="A678" s="36"/>
      <c r="B678" s="22"/>
      <c r="C678" s="22"/>
      <c r="D678" s="19"/>
      <c r="E678" s="19"/>
      <c r="F678" s="22"/>
      <c r="G678" s="19"/>
      <c r="H678" s="22"/>
      <c r="I678" s="19"/>
      <c r="J678" s="22"/>
      <c r="K678" s="22"/>
      <c r="L678" s="42"/>
    </row>
    <row r="679" spans="1:12" ht="12.75" x14ac:dyDescent="0.2">
      <c r="A679" s="36"/>
      <c r="B679" s="22"/>
      <c r="C679" s="22"/>
      <c r="D679" s="19"/>
      <c r="E679" s="19"/>
      <c r="F679" s="22"/>
      <c r="G679" s="19"/>
      <c r="H679" s="22"/>
      <c r="I679" s="19"/>
      <c r="J679" s="22"/>
      <c r="K679" s="22"/>
      <c r="L679" s="42"/>
    </row>
    <row r="680" spans="1:12" ht="12.75" x14ac:dyDescent="0.2">
      <c r="A680" s="36"/>
      <c r="B680" s="22"/>
      <c r="C680" s="22"/>
      <c r="D680" s="19"/>
      <c r="E680" s="19"/>
      <c r="F680" s="22"/>
      <c r="G680" s="19"/>
      <c r="H680" s="22"/>
      <c r="I680" s="19"/>
      <c r="J680" s="22"/>
      <c r="K680" s="22"/>
      <c r="L680" s="42"/>
    </row>
    <row r="681" spans="1:12" ht="12.75" x14ac:dyDescent="0.2">
      <c r="A681" s="36"/>
      <c r="B681" s="22"/>
      <c r="C681" s="22"/>
      <c r="D681" s="19"/>
      <c r="E681" s="19"/>
      <c r="F681" s="22"/>
      <c r="G681" s="19"/>
      <c r="H681" s="22"/>
      <c r="I681" s="19"/>
      <c r="J681" s="22"/>
      <c r="K681" s="22"/>
      <c r="L681" s="42"/>
    </row>
    <row r="682" spans="1:12" ht="12.75" x14ac:dyDescent="0.2">
      <c r="A682" s="36"/>
      <c r="B682" s="22"/>
      <c r="C682" s="22"/>
      <c r="D682" s="19"/>
      <c r="E682" s="19"/>
      <c r="F682" s="22"/>
      <c r="G682" s="19"/>
      <c r="H682" s="22"/>
      <c r="I682" s="19"/>
      <c r="J682" s="22"/>
      <c r="K682" s="22"/>
      <c r="L682" s="42"/>
    </row>
    <row r="683" spans="1:12" ht="12.75" x14ac:dyDescent="0.2">
      <c r="A683" s="36"/>
      <c r="B683" s="22"/>
      <c r="C683" s="22"/>
      <c r="D683" s="19"/>
      <c r="E683" s="19"/>
      <c r="F683" s="22"/>
      <c r="G683" s="19"/>
      <c r="H683" s="22"/>
      <c r="I683" s="19"/>
      <c r="J683" s="22"/>
      <c r="K683" s="22"/>
      <c r="L683" s="42"/>
    </row>
    <row r="684" spans="1:12" ht="12.75" x14ac:dyDescent="0.2">
      <c r="A684" s="36"/>
      <c r="B684" s="22"/>
      <c r="C684" s="22"/>
      <c r="D684" s="19"/>
      <c r="E684" s="19"/>
      <c r="F684" s="22"/>
      <c r="G684" s="19"/>
      <c r="H684" s="22"/>
      <c r="I684" s="19"/>
      <c r="J684" s="22"/>
      <c r="K684" s="22"/>
      <c r="L684" s="42"/>
    </row>
    <row r="685" spans="1:12" ht="12.75" x14ac:dyDescent="0.2">
      <c r="A685" s="36"/>
      <c r="B685" s="22"/>
      <c r="C685" s="22"/>
      <c r="D685" s="19"/>
      <c r="E685" s="19"/>
      <c r="F685" s="22"/>
      <c r="G685" s="19"/>
      <c r="H685" s="22"/>
      <c r="I685" s="19"/>
      <c r="J685" s="22"/>
      <c r="K685" s="22"/>
      <c r="L685" s="42"/>
    </row>
    <row r="686" spans="1:12" ht="12.75" x14ac:dyDescent="0.2">
      <c r="A686" s="36"/>
      <c r="B686" s="22"/>
      <c r="C686" s="22"/>
      <c r="D686" s="19"/>
      <c r="E686" s="19"/>
      <c r="F686" s="22"/>
      <c r="G686" s="19"/>
      <c r="H686" s="22"/>
      <c r="I686" s="19"/>
      <c r="J686" s="22"/>
      <c r="K686" s="22"/>
      <c r="L686" s="42"/>
    </row>
    <row r="687" spans="1:12" ht="12.75" x14ac:dyDescent="0.2">
      <c r="A687" s="36"/>
      <c r="B687" s="22"/>
      <c r="C687" s="22"/>
      <c r="D687" s="19"/>
      <c r="E687" s="19"/>
      <c r="F687" s="22"/>
      <c r="G687" s="19"/>
      <c r="H687" s="22"/>
      <c r="I687" s="19"/>
      <c r="J687" s="22"/>
      <c r="K687" s="22"/>
      <c r="L687" s="42"/>
    </row>
    <row r="688" spans="1:12" ht="12.75" x14ac:dyDescent="0.2">
      <c r="A688" s="36"/>
      <c r="B688" s="22"/>
      <c r="C688" s="22"/>
      <c r="D688" s="19"/>
      <c r="E688" s="19"/>
      <c r="F688" s="22"/>
      <c r="G688" s="19"/>
      <c r="H688" s="22"/>
      <c r="I688" s="19"/>
      <c r="J688" s="22"/>
      <c r="K688" s="22"/>
      <c r="L688" s="42"/>
    </row>
    <row r="689" spans="1:12" ht="12.75" x14ac:dyDescent="0.2">
      <c r="A689" s="36"/>
      <c r="B689" s="22"/>
      <c r="C689" s="22"/>
      <c r="D689" s="19"/>
      <c r="E689" s="19"/>
      <c r="F689" s="22"/>
      <c r="G689" s="19"/>
      <c r="H689" s="22"/>
      <c r="I689" s="19"/>
      <c r="J689" s="22"/>
      <c r="K689" s="22"/>
      <c r="L689" s="42"/>
    </row>
    <row r="690" spans="1:12" ht="12.75" x14ac:dyDescent="0.2">
      <c r="A690" s="36"/>
      <c r="B690" s="22"/>
      <c r="C690" s="22"/>
      <c r="D690" s="19"/>
      <c r="E690" s="19"/>
      <c r="F690" s="22"/>
      <c r="G690" s="19"/>
      <c r="H690" s="22"/>
      <c r="I690" s="19"/>
      <c r="J690" s="22"/>
      <c r="K690" s="22"/>
      <c r="L690" s="42"/>
    </row>
    <row r="691" spans="1:12" ht="12.75" x14ac:dyDescent="0.2">
      <c r="A691" s="36"/>
      <c r="B691" s="22"/>
      <c r="C691" s="22"/>
      <c r="D691" s="19"/>
      <c r="E691" s="19"/>
      <c r="F691" s="22"/>
      <c r="G691" s="19"/>
      <c r="H691" s="22"/>
      <c r="I691" s="19"/>
      <c r="J691" s="22"/>
      <c r="K691" s="22"/>
      <c r="L691" s="42"/>
    </row>
    <row r="692" spans="1:12" ht="12.75" x14ac:dyDescent="0.2">
      <c r="A692" s="36"/>
      <c r="B692" s="22"/>
      <c r="C692" s="22"/>
      <c r="D692" s="19"/>
      <c r="E692" s="19"/>
      <c r="F692" s="22"/>
      <c r="G692" s="19"/>
      <c r="H692" s="22"/>
      <c r="I692" s="19"/>
      <c r="J692" s="22"/>
      <c r="K692" s="22"/>
      <c r="L692" s="42"/>
    </row>
    <row r="693" spans="1:12" ht="12.75" x14ac:dyDescent="0.2">
      <c r="A693" s="36"/>
      <c r="B693" s="22"/>
      <c r="C693" s="22"/>
      <c r="D693" s="19"/>
      <c r="E693" s="19"/>
      <c r="F693" s="22"/>
      <c r="G693" s="19"/>
      <c r="H693" s="22"/>
      <c r="I693" s="19"/>
      <c r="J693" s="22"/>
      <c r="K693" s="22"/>
      <c r="L693" s="42"/>
    </row>
    <row r="694" spans="1:12" ht="12.75" x14ac:dyDescent="0.2">
      <c r="A694" s="36"/>
      <c r="B694" s="22"/>
      <c r="C694" s="22"/>
      <c r="D694" s="19"/>
      <c r="E694" s="19"/>
      <c r="F694" s="22"/>
      <c r="G694" s="19"/>
      <c r="H694" s="22"/>
      <c r="I694" s="19"/>
      <c r="J694" s="22"/>
      <c r="K694" s="22"/>
      <c r="L694" s="42"/>
    </row>
    <row r="695" spans="1:12" ht="12.75" x14ac:dyDescent="0.2">
      <c r="A695" s="36"/>
      <c r="B695" s="22"/>
      <c r="C695" s="22"/>
      <c r="D695" s="19"/>
      <c r="E695" s="19"/>
      <c r="F695" s="22"/>
      <c r="G695" s="19"/>
      <c r="H695" s="22"/>
      <c r="I695" s="19"/>
      <c r="J695" s="22"/>
      <c r="K695" s="22"/>
      <c r="L695" s="42"/>
    </row>
    <row r="696" spans="1:12" ht="12.75" x14ac:dyDescent="0.2">
      <c r="A696" s="36"/>
      <c r="B696" s="22"/>
      <c r="C696" s="22"/>
      <c r="D696" s="19"/>
      <c r="E696" s="19"/>
      <c r="F696" s="22"/>
      <c r="G696" s="19"/>
      <c r="H696" s="22"/>
      <c r="I696" s="19"/>
      <c r="J696" s="22"/>
      <c r="K696" s="22"/>
      <c r="L696" s="42"/>
    </row>
    <row r="697" spans="1:12" ht="12.75" x14ac:dyDescent="0.2">
      <c r="A697" s="36"/>
      <c r="B697" s="22"/>
      <c r="C697" s="22"/>
      <c r="D697" s="19"/>
      <c r="E697" s="19"/>
      <c r="F697" s="22"/>
      <c r="G697" s="19"/>
      <c r="H697" s="22"/>
      <c r="I697" s="19"/>
      <c r="J697" s="22"/>
      <c r="K697" s="22"/>
      <c r="L697" s="42"/>
    </row>
    <row r="698" spans="1:12" ht="12.75" x14ac:dyDescent="0.2">
      <c r="A698" s="36"/>
      <c r="B698" s="22"/>
      <c r="C698" s="22"/>
      <c r="D698" s="19"/>
      <c r="E698" s="19"/>
      <c r="F698" s="22"/>
      <c r="G698" s="19"/>
      <c r="H698" s="22"/>
      <c r="I698" s="19"/>
      <c r="J698" s="22"/>
      <c r="K698" s="22"/>
      <c r="L698" s="42"/>
    </row>
    <row r="699" spans="1:12" ht="12.75" x14ac:dyDescent="0.2">
      <c r="A699" s="36"/>
      <c r="B699" s="22"/>
      <c r="C699" s="22"/>
      <c r="D699" s="19"/>
      <c r="E699" s="19"/>
      <c r="F699" s="22"/>
      <c r="G699" s="19"/>
      <c r="H699" s="22"/>
      <c r="I699" s="19"/>
      <c r="J699" s="22"/>
      <c r="K699" s="22"/>
      <c r="L699" s="42"/>
    </row>
    <row r="700" spans="1:12" ht="12.75" x14ac:dyDescent="0.2">
      <c r="A700" s="36"/>
      <c r="B700" s="22"/>
      <c r="C700" s="22"/>
      <c r="D700" s="19"/>
      <c r="E700" s="19"/>
      <c r="F700" s="22"/>
      <c r="G700" s="19"/>
      <c r="H700" s="22"/>
      <c r="I700" s="19"/>
      <c r="J700" s="22"/>
      <c r="K700" s="22"/>
      <c r="L700" s="42"/>
    </row>
    <row r="701" spans="1:12" ht="12.75" x14ac:dyDescent="0.2">
      <c r="A701" s="36"/>
      <c r="B701" s="22"/>
      <c r="C701" s="22"/>
      <c r="D701" s="19"/>
      <c r="E701" s="19"/>
      <c r="F701" s="22"/>
      <c r="G701" s="19"/>
      <c r="H701" s="22"/>
      <c r="I701" s="19"/>
      <c r="J701" s="22"/>
      <c r="K701" s="22"/>
      <c r="L701" s="42"/>
    </row>
    <row r="702" spans="1:12" ht="12.75" x14ac:dyDescent="0.2">
      <c r="A702" s="36"/>
      <c r="B702" s="22"/>
      <c r="C702" s="22"/>
      <c r="D702" s="19"/>
      <c r="E702" s="19"/>
      <c r="F702" s="22"/>
      <c r="G702" s="19"/>
      <c r="H702" s="22"/>
      <c r="I702" s="19"/>
      <c r="J702" s="22"/>
      <c r="K702" s="22"/>
      <c r="L702" s="42"/>
    </row>
    <row r="703" spans="1:12" ht="12.75" x14ac:dyDescent="0.2">
      <c r="A703" s="36"/>
      <c r="B703" s="22"/>
      <c r="C703" s="22"/>
      <c r="D703" s="19"/>
      <c r="E703" s="19"/>
      <c r="F703" s="22"/>
      <c r="G703" s="19"/>
      <c r="H703" s="22"/>
      <c r="I703" s="19"/>
      <c r="J703" s="22"/>
      <c r="K703" s="22"/>
      <c r="L703" s="42"/>
    </row>
    <row r="704" spans="1:12" ht="12.75" x14ac:dyDescent="0.2">
      <c r="A704" s="36"/>
      <c r="B704" s="22"/>
      <c r="C704" s="22"/>
      <c r="D704" s="19"/>
      <c r="E704" s="19"/>
      <c r="F704" s="22"/>
      <c r="G704" s="19"/>
      <c r="H704" s="22"/>
      <c r="I704" s="19"/>
      <c r="J704" s="22"/>
      <c r="K704" s="22"/>
      <c r="L704" s="42"/>
    </row>
    <row r="705" spans="1:12" ht="12.75" x14ac:dyDescent="0.2">
      <c r="A705" s="36"/>
      <c r="B705" s="22"/>
      <c r="C705" s="11"/>
      <c r="D705" s="19"/>
      <c r="E705" s="19"/>
      <c r="F705" s="22"/>
      <c r="G705" s="19"/>
      <c r="H705" s="22"/>
      <c r="I705" s="19"/>
      <c r="J705" s="22"/>
      <c r="K705" s="22"/>
      <c r="L705" s="42"/>
    </row>
    <row r="706" spans="1:12" ht="12.75" x14ac:dyDescent="0.2">
      <c r="A706" s="36"/>
      <c r="B706" s="22"/>
      <c r="C706" s="22"/>
      <c r="D706" s="19"/>
      <c r="E706" s="19"/>
      <c r="F706" s="22"/>
      <c r="G706" s="19"/>
      <c r="H706" s="22"/>
      <c r="I706" s="19"/>
      <c r="J706" s="22"/>
      <c r="K706" s="22"/>
      <c r="L706" s="42"/>
    </row>
    <row r="707" spans="1:12" ht="12.75" x14ac:dyDescent="0.2">
      <c r="A707" s="36"/>
      <c r="B707" s="22"/>
      <c r="C707" s="22"/>
      <c r="D707" s="19"/>
      <c r="E707" s="19"/>
      <c r="F707" s="22"/>
      <c r="G707" s="19"/>
      <c r="H707" s="22"/>
      <c r="I707" s="19"/>
      <c r="J707" s="22"/>
      <c r="K707" s="22"/>
      <c r="L707" s="42"/>
    </row>
    <row r="708" spans="1:12" ht="12.75" x14ac:dyDescent="0.2">
      <c r="A708" s="36"/>
      <c r="B708" s="22"/>
      <c r="C708" s="22"/>
      <c r="D708" s="19"/>
      <c r="E708" s="19"/>
      <c r="F708" s="22"/>
      <c r="G708" s="19"/>
      <c r="H708" s="22"/>
      <c r="I708" s="19"/>
      <c r="J708" s="22"/>
      <c r="K708" s="22"/>
      <c r="L708" s="42"/>
    </row>
    <row r="709" spans="1:12" ht="12.75" x14ac:dyDescent="0.2">
      <c r="A709" s="36"/>
      <c r="B709" s="22"/>
      <c r="C709" s="22"/>
      <c r="D709" s="19"/>
      <c r="E709" s="19"/>
      <c r="F709" s="22"/>
      <c r="G709" s="19"/>
      <c r="H709" s="22"/>
      <c r="I709" s="19"/>
      <c r="J709" s="22"/>
      <c r="K709" s="22"/>
      <c r="L709" s="42"/>
    </row>
    <row r="710" spans="1:12" ht="12.75" x14ac:dyDescent="0.2">
      <c r="A710" s="36"/>
      <c r="B710" s="22"/>
      <c r="C710" s="22"/>
      <c r="D710" s="19"/>
      <c r="E710" s="19"/>
      <c r="F710" s="22"/>
      <c r="G710" s="19"/>
      <c r="H710" s="22"/>
      <c r="I710" s="19"/>
      <c r="J710" s="22"/>
      <c r="K710" s="22"/>
      <c r="L710" s="42"/>
    </row>
    <row r="711" spans="1:12" ht="12.75" x14ac:dyDescent="0.2">
      <c r="A711" s="36"/>
      <c r="B711" s="22"/>
      <c r="C711" s="22"/>
      <c r="D711" s="19"/>
      <c r="E711" s="19"/>
      <c r="F711" s="22"/>
      <c r="G711" s="19"/>
      <c r="H711" s="22"/>
      <c r="I711" s="19"/>
      <c r="J711" s="22"/>
      <c r="K711" s="22"/>
      <c r="L711" s="42"/>
    </row>
    <row r="712" spans="1:12" ht="12.75" x14ac:dyDescent="0.2">
      <c r="A712" s="36"/>
      <c r="B712" s="22"/>
      <c r="C712" s="22"/>
      <c r="D712" s="19"/>
      <c r="E712" s="19"/>
      <c r="F712" s="22"/>
      <c r="G712" s="19"/>
      <c r="H712" s="22"/>
      <c r="I712" s="19"/>
      <c r="J712" s="22"/>
      <c r="K712" s="22"/>
      <c r="L712" s="42"/>
    </row>
    <row r="713" spans="1:12" ht="12.75" x14ac:dyDescent="0.2">
      <c r="A713" s="36"/>
      <c r="B713" s="22"/>
      <c r="C713" s="22"/>
      <c r="D713" s="19"/>
      <c r="E713" s="19"/>
      <c r="F713" s="22"/>
      <c r="G713" s="19"/>
      <c r="H713" s="22"/>
      <c r="I713" s="19"/>
      <c r="J713" s="22"/>
      <c r="K713" s="22"/>
      <c r="L713" s="42"/>
    </row>
    <row r="714" spans="1:12" ht="12.75" x14ac:dyDescent="0.2">
      <c r="A714" s="36"/>
      <c r="B714" s="22"/>
      <c r="C714" s="22"/>
      <c r="D714" s="19"/>
      <c r="E714" s="19"/>
      <c r="F714" s="22"/>
      <c r="G714" s="19"/>
      <c r="H714" s="22"/>
      <c r="I714" s="19"/>
      <c r="J714" s="22"/>
      <c r="K714" s="22"/>
      <c r="L714" s="42"/>
    </row>
    <row r="715" spans="1:12" ht="12.75" x14ac:dyDescent="0.2">
      <c r="A715" s="36"/>
      <c r="B715" s="22"/>
      <c r="C715" s="22"/>
      <c r="D715" s="19"/>
      <c r="E715" s="19"/>
      <c r="F715" s="22"/>
      <c r="G715" s="19"/>
      <c r="H715" s="22"/>
      <c r="I715" s="19"/>
      <c r="J715" s="22"/>
      <c r="K715" s="22"/>
      <c r="L715" s="42"/>
    </row>
    <row r="716" spans="1:12" ht="12.75" x14ac:dyDescent="0.2">
      <c r="A716" s="36"/>
      <c r="B716" s="22"/>
      <c r="C716" s="22"/>
      <c r="D716" s="19"/>
      <c r="E716" s="19"/>
      <c r="F716" s="22"/>
      <c r="G716" s="19"/>
      <c r="H716" s="22"/>
      <c r="I716" s="19"/>
      <c r="J716" s="22"/>
      <c r="K716" s="22"/>
      <c r="L716" s="42"/>
    </row>
    <row r="717" spans="1:12" ht="12.75" x14ac:dyDescent="0.2">
      <c r="A717" s="36"/>
      <c r="B717" s="22"/>
      <c r="C717" s="22"/>
      <c r="D717" s="19"/>
      <c r="E717" s="19"/>
      <c r="F717" s="22"/>
      <c r="G717" s="19"/>
      <c r="H717" s="22"/>
      <c r="I717" s="19"/>
      <c r="J717" s="22"/>
      <c r="K717" s="22"/>
      <c r="L717" s="42"/>
    </row>
    <row r="718" spans="1:12" ht="12.75" x14ac:dyDescent="0.2">
      <c r="A718" s="36"/>
      <c r="B718" s="22"/>
      <c r="C718" s="22"/>
      <c r="D718" s="19"/>
      <c r="E718" s="19"/>
      <c r="F718" s="22"/>
      <c r="G718" s="19"/>
      <c r="H718" s="22"/>
      <c r="I718" s="19"/>
      <c r="J718" s="22"/>
      <c r="K718" s="22"/>
      <c r="L718" s="42"/>
    </row>
    <row r="719" spans="1:12" ht="12.75" x14ac:dyDescent="0.2">
      <c r="A719" s="36"/>
      <c r="B719" s="22"/>
      <c r="C719" s="22"/>
      <c r="D719" s="19"/>
      <c r="E719" s="19"/>
      <c r="F719" s="22"/>
      <c r="G719" s="19"/>
      <c r="H719" s="22"/>
      <c r="I719" s="19"/>
      <c r="J719" s="22"/>
      <c r="K719" s="22"/>
      <c r="L719" s="42"/>
    </row>
    <row r="720" spans="1:12" ht="12.75" x14ac:dyDescent="0.2">
      <c r="A720" s="36"/>
      <c r="B720" s="22"/>
      <c r="C720" s="22"/>
      <c r="D720" s="19"/>
      <c r="E720" s="19"/>
      <c r="F720" s="22"/>
      <c r="G720" s="19"/>
      <c r="H720" s="22"/>
      <c r="I720" s="19"/>
      <c r="J720" s="22"/>
      <c r="K720" s="22"/>
      <c r="L720" s="42"/>
    </row>
    <row r="721" spans="1:12" ht="12.75" x14ac:dyDescent="0.2">
      <c r="A721" s="36"/>
      <c r="B721" s="22"/>
      <c r="C721" s="22"/>
      <c r="D721" s="19"/>
      <c r="E721" s="19"/>
      <c r="F721" s="22"/>
      <c r="G721" s="19"/>
      <c r="H721" s="22"/>
      <c r="I721" s="19"/>
      <c r="J721" s="22"/>
      <c r="K721" s="22"/>
      <c r="L721" s="42"/>
    </row>
    <row r="722" spans="1:12" ht="12.75" x14ac:dyDescent="0.2">
      <c r="A722" s="36"/>
      <c r="B722" s="22"/>
      <c r="C722" s="22"/>
      <c r="D722" s="19"/>
      <c r="E722" s="19"/>
      <c r="F722" s="22"/>
      <c r="G722" s="19"/>
      <c r="H722" s="22"/>
      <c r="I722" s="19"/>
      <c r="J722" s="22"/>
      <c r="K722" s="22"/>
      <c r="L722" s="42"/>
    </row>
    <row r="723" spans="1:12" ht="12.75" x14ac:dyDescent="0.2">
      <c r="A723" s="36"/>
      <c r="B723" s="22"/>
      <c r="C723" s="22"/>
      <c r="D723" s="19"/>
      <c r="E723" s="19"/>
      <c r="F723" s="22"/>
      <c r="G723" s="19"/>
      <c r="H723" s="22"/>
      <c r="I723" s="19"/>
      <c r="J723" s="22"/>
      <c r="K723" s="22"/>
      <c r="L723" s="42"/>
    </row>
    <row r="724" spans="1:12" ht="12.75" x14ac:dyDescent="0.2">
      <c r="A724" s="36"/>
      <c r="B724" s="22"/>
      <c r="C724" s="11"/>
      <c r="D724" s="19"/>
      <c r="E724" s="19"/>
      <c r="F724" s="22"/>
      <c r="G724" s="19"/>
      <c r="H724" s="22"/>
      <c r="I724" s="19"/>
      <c r="J724" s="22"/>
      <c r="K724" s="22"/>
      <c r="L724" s="42"/>
    </row>
    <row r="725" spans="1:12" ht="12.75" x14ac:dyDescent="0.2">
      <c r="A725" s="36"/>
      <c r="B725" s="22"/>
      <c r="C725" s="22"/>
      <c r="D725" s="19"/>
      <c r="E725" s="19"/>
      <c r="F725" s="22"/>
      <c r="G725" s="19"/>
      <c r="H725" s="22"/>
      <c r="I725" s="19"/>
      <c r="J725" s="22"/>
      <c r="K725" s="22"/>
      <c r="L725" s="42"/>
    </row>
    <row r="726" spans="1:12" ht="12.75" x14ac:dyDescent="0.2">
      <c r="A726" s="36"/>
      <c r="B726" s="22"/>
      <c r="C726" s="22"/>
      <c r="D726" s="19"/>
      <c r="E726" s="19"/>
      <c r="F726" s="22"/>
      <c r="G726" s="19"/>
      <c r="H726" s="22"/>
      <c r="I726" s="19"/>
      <c r="J726" s="22"/>
      <c r="K726" s="22"/>
      <c r="L726" s="42"/>
    </row>
    <row r="727" spans="1:12" ht="12.75" x14ac:dyDescent="0.2">
      <c r="A727" s="36"/>
      <c r="B727" s="22"/>
      <c r="C727" s="22"/>
      <c r="D727" s="19"/>
      <c r="E727" s="19"/>
      <c r="F727" s="22"/>
      <c r="G727" s="19"/>
      <c r="H727" s="22"/>
      <c r="I727" s="19"/>
      <c r="J727" s="22"/>
      <c r="K727" s="22"/>
      <c r="L727" s="42"/>
    </row>
    <row r="728" spans="1:12" ht="12.75" x14ac:dyDescent="0.2">
      <c r="A728" s="36"/>
      <c r="B728" s="22"/>
      <c r="C728" s="22"/>
      <c r="D728" s="19"/>
      <c r="E728" s="19"/>
      <c r="F728" s="22"/>
      <c r="G728" s="19"/>
      <c r="H728" s="22"/>
      <c r="I728" s="19"/>
      <c r="J728" s="22"/>
      <c r="K728" s="22"/>
      <c r="L728" s="42"/>
    </row>
    <row r="729" spans="1:12" ht="12.75" x14ac:dyDescent="0.2">
      <c r="A729" s="36"/>
      <c r="B729" s="22"/>
      <c r="C729" s="22"/>
      <c r="D729" s="19"/>
      <c r="E729" s="19"/>
      <c r="F729" s="22"/>
      <c r="G729" s="19"/>
      <c r="H729" s="22"/>
      <c r="I729" s="19"/>
      <c r="J729" s="22"/>
      <c r="K729" s="22"/>
      <c r="L729" s="42"/>
    </row>
    <row r="730" spans="1:12" ht="12.75" x14ac:dyDescent="0.2">
      <c r="A730" s="36"/>
      <c r="B730" s="22"/>
      <c r="C730" s="22"/>
      <c r="D730" s="19"/>
      <c r="E730" s="19"/>
      <c r="F730" s="22"/>
      <c r="G730" s="19"/>
      <c r="H730" s="22"/>
      <c r="I730" s="19"/>
      <c r="J730" s="22"/>
      <c r="K730" s="22"/>
      <c r="L730" s="42"/>
    </row>
    <row r="731" spans="1:12" ht="12.75" x14ac:dyDescent="0.2">
      <c r="A731" s="36"/>
      <c r="B731" s="22"/>
      <c r="C731" s="22"/>
      <c r="D731" s="19"/>
      <c r="E731" s="19"/>
      <c r="F731" s="22"/>
      <c r="G731" s="19"/>
      <c r="H731" s="22"/>
      <c r="I731" s="19"/>
      <c r="J731" s="22"/>
      <c r="K731" s="22"/>
      <c r="L731" s="42"/>
    </row>
    <row r="732" spans="1:12" ht="12.75" x14ac:dyDescent="0.2">
      <c r="A732" s="36"/>
      <c r="B732" s="22"/>
      <c r="C732" s="22"/>
      <c r="D732" s="19"/>
      <c r="E732" s="19"/>
      <c r="F732" s="22"/>
      <c r="G732" s="19"/>
      <c r="H732" s="22"/>
      <c r="I732" s="19"/>
      <c r="J732" s="22"/>
      <c r="K732" s="22"/>
      <c r="L732" s="42"/>
    </row>
    <row r="733" spans="1:12" ht="12.75" x14ac:dyDescent="0.2">
      <c r="A733" s="36"/>
      <c r="B733" s="22"/>
      <c r="C733" s="22"/>
      <c r="D733" s="19"/>
      <c r="E733" s="19"/>
      <c r="F733" s="22"/>
      <c r="G733" s="19"/>
      <c r="H733" s="22"/>
      <c r="I733" s="19"/>
      <c r="J733" s="22"/>
      <c r="K733" s="22"/>
      <c r="L733" s="42"/>
    </row>
    <row r="734" spans="1:12" ht="12.75" x14ac:dyDescent="0.2">
      <c r="A734" s="36"/>
      <c r="B734" s="22"/>
      <c r="C734" s="22"/>
      <c r="D734" s="19"/>
      <c r="E734" s="19"/>
      <c r="F734" s="22"/>
      <c r="G734" s="19"/>
      <c r="H734" s="22"/>
      <c r="I734" s="19"/>
      <c r="J734" s="22"/>
      <c r="K734" s="22"/>
      <c r="L734" s="42"/>
    </row>
    <row r="735" spans="1:12" ht="12.75" x14ac:dyDescent="0.2">
      <c r="A735" s="36"/>
      <c r="B735" s="22"/>
      <c r="C735" s="22"/>
      <c r="D735" s="19"/>
      <c r="E735" s="19"/>
      <c r="F735" s="22"/>
      <c r="G735" s="19"/>
      <c r="H735" s="22"/>
      <c r="I735" s="19"/>
      <c r="J735" s="22"/>
      <c r="K735" s="22"/>
      <c r="L735" s="42"/>
    </row>
    <row r="736" spans="1:12" ht="12.75" x14ac:dyDescent="0.2">
      <c r="A736" s="36"/>
      <c r="B736" s="22"/>
      <c r="C736" s="22"/>
      <c r="D736" s="19"/>
      <c r="E736" s="19"/>
      <c r="F736" s="22"/>
      <c r="G736" s="19"/>
      <c r="H736" s="22"/>
      <c r="I736" s="19"/>
      <c r="J736" s="22"/>
      <c r="K736" s="22"/>
      <c r="L736" s="42"/>
    </row>
    <row r="737" spans="1:12" ht="12.75" x14ac:dyDescent="0.2">
      <c r="A737" s="36"/>
      <c r="B737" s="22"/>
      <c r="C737" s="22"/>
      <c r="D737" s="19"/>
      <c r="E737" s="19"/>
      <c r="F737" s="22"/>
      <c r="G737" s="19"/>
      <c r="H737" s="22"/>
      <c r="I737" s="19"/>
      <c r="J737" s="22"/>
      <c r="K737" s="22"/>
      <c r="L737" s="42"/>
    </row>
    <row r="738" spans="1:12" ht="12.75" x14ac:dyDescent="0.2">
      <c r="A738" s="36"/>
      <c r="B738" s="22"/>
      <c r="C738" s="22"/>
      <c r="D738" s="19"/>
      <c r="E738" s="19"/>
      <c r="F738" s="22"/>
      <c r="G738" s="19"/>
      <c r="H738" s="22"/>
      <c r="I738" s="19"/>
      <c r="J738" s="22"/>
      <c r="K738" s="22"/>
      <c r="L738" s="42"/>
    </row>
    <row r="739" spans="1:12" ht="12.75" x14ac:dyDescent="0.2">
      <c r="A739" s="36"/>
      <c r="B739" s="22"/>
      <c r="C739" s="22"/>
      <c r="D739" s="19"/>
      <c r="E739" s="19"/>
      <c r="F739" s="22"/>
      <c r="G739" s="19"/>
      <c r="H739" s="22"/>
      <c r="I739" s="19"/>
      <c r="J739" s="22"/>
      <c r="K739" s="22"/>
      <c r="L739" s="42"/>
    </row>
    <row r="740" spans="1:12" ht="12.75" x14ac:dyDescent="0.2">
      <c r="A740" s="36"/>
      <c r="B740" s="22"/>
      <c r="C740" s="22"/>
      <c r="D740" s="19"/>
      <c r="E740" s="19"/>
      <c r="F740" s="22"/>
      <c r="G740" s="19"/>
      <c r="H740" s="22"/>
      <c r="I740" s="19"/>
      <c r="J740" s="22"/>
      <c r="K740" s="22"/>
      <c r="L740" s="42"/>
    </row>
    <row r="741" spans="1:12" ht="12.75" x14ac:dyDescent="0.2">
      <c r="A741" s="36"/>
      <c r="B741" s="22"/>
      <c r="C741" s="22"/>
      <c r="D741" s="19"/>
      <c r="E741" s="19"/>
      <c r="F741" s="22"/>
      <c r="G741" s="19"/>
      <c r="H741" s="22"/>
      <c r="I741" s="19"/>
      <c r="J741" s="22"/>
      <c r="K741" s="22"/>
      <c r="L741" s="42"/>
    </row>
    <row r="742" spans="1:12" ht="12.75" x14ac:dyDescent="0.2">
      <c r="A742" s="36"/>
      <c r="B742" s="22"/>
      <c r="C742" s="22"/>
      <c r="D742" s="19"/>
      <c r="E742" s="19"/>
      <c r="F742" s="22"/>
      <c r="G742" s="19"/>
      <c r="H742" s="22"/>
      <c r="I742" s="19"/>
      <c r="J742" s="22"/>
      <c r="K742" s="22"/>
      <c r="L742" s="42"/>
    </row>
    <row r="743" spans="1:12" ht="12.75" x14ac:dyDescent="0.2">
      <c r="A743" s="36"/>
      <c r="B743" s="22"/>
      <c r="C743" s="22"/>
      <c r="D743" s="19"/>
      <c r="E743" s="19"/>
      <c r="F743" s="22"/>
      <c r="G743" s="19"/>
      <c r="H743" s="22"/>
      <c r="I743" s="19"/>
      <c r="J743" s="22"/>
      <c r="K743" s="22"/>
      <c r="L743" s="42"/>
    </row>
    <row r="744" spans="1:12" ht="12.75" x14ac:dyDescent="0.2">
      <c r="A744" s="36"/>
      <c r="B744" s="22"/>
      <c r="C744" s="22"/>
      <c r="D744" s="19"/>
      <c r="E744" s="19"/>
      <c r="F744" s="22"/>
      <c r="G744" s="19"/>
      <c r="H744" s="22"/>
      <c r="I744" s="19"/>
      <c r="J744" s="22"/>
      <c r="K744" s="22"/>
      <c r="L744" s="42"/>
    </row>
    <row r="745" spans="1:12" ht="12.75" x14ac:dyDescent="0.2">
      <c r="A745" s="36"/>
      <c r="B745" s="22"/>
      <c r="C745" s="22"/>
      <c r="D745" s="19"/>
      <c r="E745" s="19"/>
      <c r="F745" s="22"/>
      <c r="G745" s="19"/>
      <c r="H745" s="22"/>
      <c r="I745" s="19"/>
      <c r="J745" s="22"/>
      <c r="K745" s="22"/>
      <c r="L745" s="42"/>
    </row>
    <row r="746" spans="1:12" ht="12.75" x14ac:dyDescent="0.2">
      <c r="A746" s="36"/>
      <c r="B746" s="22"/>
      <c r="C746" s="22"/>
      <c r="D746" s="19"/>
      <c r="E746" s="19"/>
      <c r="F746" s="22"/>
      <c r="G746" s="19"/>
      <c r="H746" s="22"/>
      <c r="I746" s="19"/>
      <c r="J746" s="22"/>
      <c r="K746" s="22"/>
      <c r="L746" s="42"/>
    </row>
    <row r="747" spans="1:12" ht="12.75" x14ac:dyDescent="0.2">
      <c r="A747" s="36"/>
      <c r="B747" s="22"/>
      <c r="C747" s="22"/>
      <c r="D747" s="19"/>
      <c r="E747" s="19"/>
      <c r="F747" s="22"/>
      <c r="G747" s="19"/>
      <c r="H747" s="22"/>
      <c r="I747" s="19"/>
      <c r="J747" s="22"/>
      <c r="K747" s="22"/>
      <c r="L747" s="42"/>
    </row>
    <row r="748" spans="1:12" ht="12.75" x14ac:dyDescent="0.2">
      <c r="A748" s="36"/>
      <c r="B748" s="22"/>
      <c r="C748" s="22"/>
      <c r="D748" s="19"/>
      <c r="E748" s="19"/>
      <c r="F748" s="22"/>
      <c r="G748" s="19"/>
      <c r="H748" s="22"/>
      <c r="I748" s="19"/>
      <c r="J748" s="22"/>
      <c r="K748" s="22"/>
      <c r="L748" s="42"/>
    </row>
    <row r="749" spans="1:12" ht="12.75" x14ac:dyDescent="0.2">
      <c r="A749" s="36"/>
      <c r="B749" s="22"/>
      <c r="C749" s="11"/>
      <c r="D749" s="19"/>
      <c r="E749" s="19"/>
      <c r="F749" s="22"/>
      <c r="G749" s="19"/>
      <c r="H749" s="22"/>
      <c r="I749" s="19"/>
      <c r="J749" s="22"/>
      <c r="K749" s="22"/>
      <c r="L749" s="42"/>
    </row>
    <row r="750" spans="1:12" ht="12.75" x14ac:dyDescent="0.2">
      <c r="A750" s="36"/>
      <c r="B750" s="22"/>
      <c r="C750" s="22"/>
      <c r="D750" s="19"/>
      <c r="E750" s="19"/>
      <c r="F750" s="22"/>
      <c r="G750" s="19"/>
      <c r="H750" s="22"/>
      <c r="I750" s="19"/>
      <c r="J750" s="22"/>
      <c r="K750" s="22"/>
      <c r="L750" s="42"/>
    </row>
    <row r="751" spans="1:12" ht="12.75" x14ac:dyDescent="0.2">
      <c r="A751" s="36"/>
      <c r="B751" s="22"/>
      <c r="C751" s="22"/>
      <c r="D751" s="19"/>
      <c r="E751" s="19"/>
      <c r="F751" s="22"/>
      <c r="G751" s="19"/>
      <c r="H751" s="22"/>
      <c r="I751" s="19"/>
      <c r="J751" s="22"/>
      <c r="K751" s="22"/>
      <c r="L751" s="42"/>
    </row>
    <row r="752" spans="1:12" ht="12.75" x14ac:dyDescent="0.2">
      <c r="A752" s="36"/>
      <c r="B752" s="22"/>
      <c r="C752" s="22"/>
      <c r="D752" s="19"/>
      <c r="E752" s="19"/>
      <c r="F752" s="22"/>
      <c r="G752" s="19"/>
      <c r="H752" s="22"/>
      <c r="I752" s="19"/>
      <c r="J752" s="22"/>
      <c r="K752" s="22"/>
      <c r="L752" s="42"/>
    </row>
    <row r="753" spans="1:12" ht="12.75" x14ac:dyDescent="0.2">
      <c r="A753" s="36"/>
      <c r="B753" s="22"/>
      <c r="C753" s="22"/>
      <c r="D753" s="19"/>
      <c r="E753" s="19"/>
      <c r="F753" s="22"/>
      <c r="G753" s="19"/>
      <c r="H753" s="22"/>
      <c r="I753" s="19"/>
      <c r="J753" s="22"/>
      <c r="K753" s="22"/>
      <c r="L753" s="42"/>
    </row>
    <row r="754" spans="1:12" ht="12.75" x14ac:dyDescent="0.2">
      <c r="A754" s="36"/>
      <c r="B754" s="22"/>
      <c r="C754" s="22"/>
      <c r="D754" s="19"/>
      <c r="E754" s="19"/>
      <c r="F754" s="22"/>
      <c r="G754" s="19"/>
      <c r="H754" s="22"/>
      <c r="I754" s="19"/>
      <c r="J754" s="22"/>
      <c r="K754" s="22"/>
      <c r="L754" s="42"/>
    </row>
    <row r="755" spans="1:12" ht="12.75" x14ac:dyDescent="0.2">
      <c r="A755" s="36"/>
      <c r="B755" s="22"/>
      <c r="C755" s="22"/>
      <c r="D755" s="19"/>
      <c r="E755" s="19"/>
      <c r="F755" s="22"/>
      <c r="G755" s="19"/>
      <c r="H755" s="22"/>
      <c r="I755" s="19"/>
      <c r="J755" s="22"/>
      <c r="K755" s="22"/>
      <c r="L755" s="42"/>
    </row>
    <row r="756" spans="1:12" ht="12.75" x14ac:dyDescent="0.2">
      <c r="A756" s="36"/>
      <c r="B756" s="22"/>
      <c r="C756" s="22"/>
      <c r="D756" s="19"/>
      <c r="E756" s="19"/>
      <c r="F756" s="22"/>
      <c r="G756" s="19"/>
      <c r="H756" s="22"/>
      <c r="I756" s="19"/>
      <c r="J756" s="22"/>
      <c r="K756" s="22"/>
      <c r="L756" s="42"/>
    </row>
    <row r="757" spans="1:12" ht="12.75" x14ac:dyDescent="0.2">
      <c r="A757" s="36"/>
      <c r="B757" s="22"/>
      <c r="C757" s="22"/>
      <c r="D757" s="19"/>
      <c r="E757" s="19"/>
      <c r="F757" s="22"/>
      <c r="G757" s="19"/>
      <c r="H757" s="22"/>
      <c r="I757" s="19"/>
      <c r="J757" s="22"/>
      <c r="K757" s="22"/>
      <c r="L757" s="42"/>
    </row>
    <row r="758" spans="1:12" ht="12.75" x14ac:dyDescent="0.2">
      <c r="A758" s="36"/>
      <c r="B758" s="22"/>
      <c r="C758" s="22"/>
      <c r="D758" s="19"/>
      <c r="E758" s="19"/>
      <c r="F758" s="22"/>
      <c r="G758" s="19"/>
      <c r="H758" s="22"/>
      <c r="I758" s="19"/>
      <c r="J758" s="22"/>
      <c r="K758" s="22"/>
      <c r="L758" s="42"/>
    </row>
    <row r="759" spans="1:12" ht="12.75" x14ac:dyDescent="0.2">
      <c r="A759" s="36"/>
      <c r="B759" s="22"/>
      <c r="C759" s="22"/>
      <c r="D759" s="19"/>
      <c r="E759" s="19"/>
      <c r="F759" s="22"/>
      <c r="G759" s="19"/>
      <c r="H759" s="22"/>
      <c r="I759" s="19"/>
      <c r="J759" s="22"/>
      <c r="K759" s="22"/>
      <c r="L759" s="42"/>
    </row>
    <row r="760" spans="1:12" ht="12.75" x14ac:dyDescent="0.2">
      <c r="A760" s="36"/>
      <c r="B760" s="22"/>
      <c r="C760" s="22"/>
      <c r="D760" s="19"/>
      <c r="E760" s="19"/>
      <c r="F760" s="22"/>
      <c r="G760" s="19"/>
      <c r="H760" s="22"/>
      <c r="I760" s="19"/>
      <c r="J760" s="22"/>
      <c r="K760" s="22"/>
      <c r="L760" s="42"/>
    </row>
    <row r="761" spans="1:12" ht="12.75" x14ac:dyDescent="0.2">
      <c r="A761" s="36"/>
      <c r="B761" s="22"/>
      <c r="C761" s="22"/>
      <c r="D761" s="19"/>
      <c r="E761" s="19"/>
      <c r="F761" s="22"/>
      <c r="G761" s="19"/>
      <c r="H761" s="22"/>
      <c r="I761" s="19"/>
      <c r="J761" s="22"/>
      <c r="K761" s="22"/>
      <c r="L761" s="42"/>
    </row>
    <row r="762" spans="1:12" ht="12.75" x14ac:dyDescent="0.2">
      <c r="A762" s="36"/>
      <c r="B762" s="22"/>
      <c r="C762" s="22"/>
      <c r="D762" s="19"/>
      <c r="E762" s="19"/>
      <c r="F762" s="22"/>
      <c r="G762" s="19"/>
      <c r="H762" s="22"/>
      <c r="I762" s="19"/>
      <c r="J762" s="22"/>
      <c r="K762" s="22"/>
      <c r="L762" s="42"/>
    </row>
    <row r="763" spans="1:12" ht="12.75" x14ac:dyDescent="0.2">
      <c r="A763" s="36"/>
      <c r="B763" s="22"/>
      <c r="C763" s="22"/>
      <c r="D763" s="19"/>
      <c r="E763" s="19"/>
      <c r="F763" s="22"/>
      <c r="G763" s="19"/>
      <c r="H763" s="22"/>
      <c r="I763" s="19"/>
      <c r="J763" s="22"/>
      <c r="K763" s="22"/>
      <c r="L763" s="42"/>
    </row>
    <row r="764" spans="1:12" ht="12.75" x14ac:dyDescent="0.2">
      <c r="A764" s="36"/>
      <c r="B764" s="22"/>
      <c r="C764" s="22"/>
      <c r="D764" s="19"/>
      <c r="E764" s="19"/>
      <c r="F764" s="22"/>
      <c r="G764" s="19"/>
      <c r="H764" s="22"/>
      <c r="I764" s="19"/>
      <c r="J764" s="22"/>
      <c r="K764" s="22"/>
      <c r="L764" s="42"/>
    </row>
    <row r="765" spans="1:12" ht="12.75" x14ac:dyDescent="0.2">
      <c r="A765" s="36"/>
      <c r="B765" s="22"/>
      <c r="C765" s="22"/>
      <c r="D765" s="19"/>
      <c r="E765" s="19"/>
      <c r="F765" s="22"/>
      <c r="G765" s="19"/>
      <c r="H765" s="22"/>
      <c r="I765" s="19"/>
      <c r="J765" s="22"/>
      <c r="K765" s="22"/>
      <c r="L765" s="42"/>
    </row>
    <row r="766" spans="1:12" ht="12.75" x14ac:dyDescent="0.2">
      <c r="A766" s="36"/>
      <c r="B766" s="22"/>
      <c r="C766" s="22"/>
      <c r="D766" s="19"/>
      <c r="E766" s="19"/>
      <c r="F766" s="22"/>
      <c r="G766" s="19"/>
      <c r="H766" s="22"/>
      <c r="I766" s="19"/>
      <c r="J766" s="22"/>
      <c r="K766" s="22"/>
      <c r="L766" s="42"/>
    </row>
    <row r="767" spans="1:12" ht="12.75" x14ac:dyDescent="0.2">
      <c r="A767" s="36"/>
      <c r="B767" s="22"/>
      <c r="C767" s="22"/>
      <c r="D767" s="19"/>
      <c r="E767" s="19"/>
      <c r="F767" s="22"/>
      <c r="G767" s="19"/>
      <c r="H767" s="22"/>
      <c r="I767" s="19"/>
      <c r="J767" s="22"/>
      <c r="K767" s="22"/>
      <c r="L767" s="42"/>
    </row>
    <row r="768" spans="1:12" ht="12.75" x14ac:dyDescent="0.2">
      <c r="A768" s="36"/>
      <c r="B768" s="22"/>
      <c r="C768" s="22"/>
      <c r="D768" s="19"/>
      <c r="E768" s="19"/>
      <c r="F768" s="22"/>
      <c r="G768" s="19"/>
      <c r="H768" s="22"/>
      <c r="I768" s="19"/>
      <c r="J768" s="22"/>
      <c r="K768" s="22"/>
      <c r="L768" s="42"/>
    </row>
    <row r="769" spans="1:12" ht="12.75" x14ac:dyDescent="0.2">
      <c r="A769" s="36"/>
      <c r="B769" s="22"/>
      <c r="C769" s="22"/>
      <c r="D769" s="19"/>
      <c r="E769" s="19"/>
      <c r="F769" s="22"/>
      <c r="G769" s="19"/>
      <c r="H769" s="22"/>
      <c r="I769" s="19"/>
      <c r="J769" s="22"/>
      <c r="K769" s="22"/>
      <c r="L769" s="42"/>
    </row>
    <row r="770" spans="1:12" ht="12.75" x14ac:dyDescent="0.2">
      <c r="A770" s="36"/>
      <c r="B770" s="22"/>
      <c r="C770" s="11"/>
      <c r="D770" s="19"/>
      <c r="E770" s="19"/>
      <c r="F770" s="22"/>
      <c r="G770" s="19"/>
      <c r="H770" s="22"/>
      <c r="I770" s="19"/>
      <c r="J770" s="22"/>
      <c r="K770" s="22"/>
      <c r="L770" s="42"/>
    </row>
    <row r="771" spans="1:12" ht="12.75" x14ac:dyDescent="0.2">
      <c r="A771" s="36"/>
      <c r="B771" s="22"/>
      <c r="C771" s="22"/>
      <c r="D771" s="19"/>
      <c r="E771" s="19"/>
      <c r="F771" s="22"/>
      <c r="G771" s="19"/>
      <c r="H771" s="22"/>
      <c r="I771" s="19"/>
      <c r="J771" s="22"/>
      <c r="K771" s="22"/>
      <c r="L771" s="42"/>
    </row>
    <row r="772" spans="1:12" ht="12.75" x14ac:dyDescent="0.2">
      <c r="A772" s="36"/>
      <c r="B772" s="22"/>
      <c r="C772" s="22"/>
      <c r="D772" s="19"/>
      <c r="E772" s="19"/>
      <c r="F772" s="22"/>
      <c r="G772" s="19"/>
      <c r="H772" s="22"/>
      <c r="I772" s="19"/>
      <c r="J772" s="22"/>
      <c r="K772" s="22"/>
      <c r="L772" s="42"/>
    </row>
    <row r="773" spans="1:12" ht="12.75" x14ac:dyDescent="0.2">
      <c r="A773" s="36"/>
      <c r="B773" s="22"/>
      <c r="C773" s="22"/>
      <c r="D773" s="19"/>
      <c r="E773" s="19"/>
      <c r="F773" s="22"/>
      <c r="G773" s="19"/>
      <c r="H773" s="22"/>
      <c r="I773" s="19"/>
      <c r="J773" s="22"/>
      <c r="K773" s="22"/>
      <c r="L773" s="42"/>
    </row>
    <row r="774" spans="1:12" ht="12.75" x14ac:dyDescent="0.2">
      <c r="A774" s="36"/>
      <c r="B774" s="22"/>
      <c r="C774" s="22"/>
      <c r="D774" s="19"/>
      <c r="E774" s="19"/>
      <c r="F774" s="22"/>
      <c r="G774" s="19"/>
      <c r="H774" s="22"/>
      <c r="I774" s="19"/>
      <c r="J774" s="22"/>
      <c r="K774" s="22"/>
      <c r="L774" s="42"/>
    </row>
    <row r="775" spans="1:12" ht="12.75" x14ac:dyDescent="0.2">
      <c r="A775" s="36"/>
      <c r="B775" s="22"/>
      <c r="C775" s="22"/>
      <c r="D775" s="19"/>
      <c r="E775" s="19"/>
      <c r="F775" s="22"/>
      <c r="G775" s="19"/>
      <c r="H775" s="22"/>
      <c r="I775" s="19"/>
      <c r="J775" s="22"/>
      <c r="K775" s="22"/>
      <c r="L775" s="42"/>
    </row>
    <row r="776" spans="1:12" ht="12.75" x14ac:dyDescent="0.2">
      <c r="A776" s="36"/>
      <c r="B776" s="22"/>
      <c r="C776" s="22"/>
      <c r="D776" s="19"/>
      <c r="E776" s="19"/>
      <c r="F776" s="22"/>
      <c r="G776" s="19"/>
      <c r="H776" s="22"/>
      <c r="I776" s="19"/>
      <c r="J776" s="22"/>
      <c r="K776" s="22"/>
      <c r="L776" s="42"/>
    </row>
    <row r="777" spans="1:12" ht="12.75" x14ac:dyDescent="0.2">
      <c r="A777" s="36"/>
      <c r="B777" s="22"/>
      <c r="C777" s="22"/>
      <c r="D777" s="19"/>
      <c r="E777" s="19"/>
      <c r="F777" s="22"/>
      <c r="G777" s="19"/>
      <c r="H777" s="22"/>
      <c r="I777" s="19"/>
      <c r="J777" s="22"/>
      <c r="K777" s="22"/>
      <c r="L777" s="42"/>
    </row>
    <row r="778" spans="1:12" ht="12.75" x14ac:dyDescent="0.2">
      <c r="A778" s="36"/>
      <c r="B778" s="22"/>
      <c r="C778" s="22"/>
      <c r="D778" s="19"/>
      <c r="E778" s="19"/>
      <c r="F778" s="22"/>
      <c r="G778" s="19"/>
      <c r="H778" s="22"/>
      <c r="I778" s="19"/>
      <c r="J778" s="22"/>
      <c r="K778" s="22"/>
      <c r="L778" s="42"/>
    </row>
    <row r="779" spans="1:12" ht="12.75" x14ac:dyDescent="0.2">
      <c r="A779" s="36"/>
      <c r="B779" s="22"/>
      <c r="C779" s="22"/>
      <c r="D779" s="19"/>
      <c r="E779" s="19"/>
      <c r="F779" s="22"/>
      <c r="G779" s="19"/>
      <c r="H779" s="22"/>
      <c r="I779" s="19"/>
      <c r="J779" s="22"/>
      <c r="K779" s="22"/>
      <c r="L779" s="42"/>
    </row>
    <row r="780" spans="1:12" ht="12.75" x14ac:dyDescent="0.2">
      <c r="A780" s="36"/>
      <c r="B780" s="22"/>
      <c r="C780" s="22"/>
      <c r="D780" s="19"/>
      <c r="E780" s="19"/>
      <c r="F780" s="22"/>
      <c r="G780" s="19"/>
      <c r="H780" s="22"/>
      <c r="I780" s="19"/>
      <c r="J780" s="22"/>
      <c r="K780" s="22"/>
      <c r="L780" s="42"/>
    </row>
    <row r="781" spans="1:12" ht="12.75" x14ac:dyDescent="0.2">
      <c r="A781" s="36"/>
      <c r="B781" s="22"/>
      <c r="C781" s="22"/>
      <c r="D781" s="19"/>
      <c r="E781" s="19"/>
      <c r="F781" s="22"/>
      <c r="G781" s="19"/>
      <c r="H781" s="22"/>
      <c r="I781" s="19"/>
      <c r="J781" s="22"/>
      <c r="K781" s="22"/>
      <c r="L781" s="42"/>
    </row>
    <row r="782" spans="1:12" ht="12.75" x14ac:dyDescent="0.2">
      <c r="A782" s="36"/>
      <c r="B782" s="22"/>
      <c r="C782" s="22"/>
      <c r="D782" s="19"/>
      <c r="E782" s="19"/>
      <c r="F782" s="22"/>
      <c r="G782" s="19"/>
      <c r="H782" s="22"/>
      <c r="I782" s="19"/>
      <c r="J782" s="22"/>
      <c r="K782" s="22"/>
      <c r="L782" s="42"/>
    </row>
    <row r="783" spans="1:12" ht="12.75" x14ac:dyDescent="0.2">
      <c r="A783" s="36"/>
      <c r="B783" s="22"/>
      <c r="C783" s="22"/>
      <c r="D783" s="19"/>
      <c r="E783" s="19"/>
      <c r="F783" s="22"/>
      <c r="G783" s="19"/>
      <c r="H783" s="22"/>
      <c r="I783" s="19"/>
      <c r="J783" s="22"/>
      <c r="K783" s="22"/>
      <c r="L783" s="42"/>
    </row>
    <row r="784" spans="1:12" ht="12.75" x14ac:dyDescent="0.2">
      <c r="A784" s="36"/>
      <c r="B784" s="22"/>
      <c r="C784" s="22"/>
      <c r="D784" s="19"/>
      <c r="E784" s="19"/>
      <c r="F784" s="22"/>
      <c r="G784" s="19"/>
      <c r="H784" s="22"/>
      <c r="I784" s="19"/>
      <c r="J784" s="22"/>
      <c r="K784" s="22"/>
      <c r="L784" s="42"/>
    </row>
    <row r="785" spans="1:12" ht="12.75" x14ac:dyDescent="0.2">
      <c r="A785" s="36"/>
      <c r="B785" s="22"/>
      <c r="C785" s="22"/>
      <c r="D785" s="19"/>
      <c r="E785" s="19"/>
      <c r="F785" s="22"/>
      <c r="G785" s="19"/>
      <c r="H785" s="22"/>
      <c r="I785" s="19"/>
      <c r="J785" s="22"/>
      <c r="K785" s="22"/>
      <c r="L785" s="42"/>
    </row>
    <row r="786" spans="1:12" ht="12.75" x14ac:dyDescent="0.2">
      <c r="A786" s="36"/>
      <c r="B786" s="22"/>
      <c r="C786" s="22"/>
      <c r="D786" s="19"/>
      <c r="E786" s="19"/>
      <c r="F786" s="22"/>
      <c r="G786" s="19"/>
      <c r="H786" s="22"/>
      <c r="I786" s="19"/>
      <c r="J786" s="22"/>
      <c r="K786" s="22"/>
      <c r="L786" s="42"/>
    </row>
    <row r="787" spans="1:12" ht="12.75" x14ac:dyDescent="0.2">
      <c r="A787" s="36"/>
      <c r="B787" s="22"/>
      <c r="C787" s="22"/>
      <c r="D787" s="19"/>
      <c r="E787" s="19"/>
      <c r="F787" s="22"/>
      <c r="G787" s="19"/>
      <c r="H787" s="22"/>
      <c r="I787" s="19"/>
      <c r="J787" s="22"/>
      <c r="K787" s="22"/>
      <c r="L787" s="42"/>
    </row>
    <row r="788" spans="1:12" ht="12.75" x14ac:dyDescent="0.2">
      <c r="A788" s="36"/>
      <c r="B788" s="22"/>
      <c r="C788" s="22"/>
      <c r="D788" s="19"/>
      <c r="E788" s="19"/>
      <c r="F788" s="22"/>
      <c r="G788" s="19"/>
      <c r="H788" s="22"/>
      <c r="I788" s="19"/>
      <c r="J788" s="22"/>
      <c r="K788" s="22"/>
      <c r="L788" s="42"/>
    </row>
    <row r="789" spans="1:12" ht="12.75" x14ac:dyDescent="0.2">
      <c r="A789" s="36"/>
      <c r="B789" s="22"/>
      <c r="C789" s="22"/>
      <c r="D789" s="19"/>
      <c r="E789" s="19"/>
      <c r="F789" s="22"/>
      <c r="G789" s="19"/>
      <c r="H789" s="22"/>
      <c r="I789" s="19"/>
      <c r="J789" s="22"/>
      <c r="K789" s="22"/>
      <c r="L789" s="42"/>
    </row>
    <row r="790" spans="1:12" ht="12.75" x14ac:dyDescent="0.2">
      <c r="A790" s="36"/>
      <c r="B790" s="22"/>
      <c r="C790" s="22"/>
      <c r="D790" s="19"/>
      <c r="E790" s="19"/>
      <c r="F790" s="22"/>
      <c r="G790" s="19"/>
      <c r="H790" s="22"/>
      <c r="I790" s="19"/>
      <c r="J790" s="22"/>
      <c r="K790" s="22"/>
      <c r="L790" s="42"/>
    </row>
    <row r="791" spans="1:12" ht="12.75" x14ac:dyDescent="0.2">
      <c r="A791" s="36"/>
      <c r="B791" s="22"/>
      <c r="C791" s="11"/>
      <c r="D791" s="19"/>
      <c r="E791" s="19"/>
      <c r="F791" s="22"/>
      <c r="G791" s="19"/>
      <c r="H791" s="22"/>
      <c r="I791" s="19"/>
      <c r="J791" s="22"/>
      <c r="K791" s="22"/>
      <c r="L791" s="42"/>
    </row>
    <row r="792" spans="1:12" ht="12.75" x14ac:dyDescent="0.2">
      <c r="A792" s="36"/>
      <c r="B792" s="22"/>
      <c r="C792" s="22"/>
      <c r="D792" s="19"/>
      <c r="E792" s="19"/>
      <c r="F792" s="22"/>
      <c r="G792" s="19"/>
      <c r="H792" s="22"/>
      <c r="I792" s="19"/>
      <c r="J792" s="22"/>
      <c r="K792" s="22"/>
      <c r="L792" s="42"/>
    </row>
    <row r="793" spans="1:12" ht="12.75" x14ac:dyDescent="0.2">
      <c r="A793" s="36"/>
      <c r="B793" s="22"/>
      <c r="C793" s="22"/>
      <c r="D793" s="19"/>
      <c r="E793" s="19"/>
      <c r="F793" s="22"/>
      <c r="G793" s="19"/>
      <c r="H793" s="22"/>
      <c r="I793" s="19"/>
      <c r="J793" s="22"/>
      <c r="K793" s="22"/>
      <c r="L793" s="42"/>
    </row>
    <row r="794" spans="1:12" ht="12.75" x14ac:dyDescent="0.2">
      <c r="A794" s="36"/>
      <c r="B794" s="22"/>
      <c r="C794" s="22"/>
      <c r="D794" s="19"/>
      <c r="E794" s="19"/>
      <c r="F794" s="22"/>
      <c r="G794" s="19"/>
      <c r="H794" s="22"/>
      <c r="I794" s="19"/>
      <c r="J794" s="22"/>
      <c r="K794" s="22"/>
      <c r="L794" s="42"/>
    </row>
    <row r="795" spans="1:12" ht="12.75" x14ac:dyDescent="0.2">
      <c r="A795" s="36"/>
      <c r="B795" s="22"/>
      <c r="C795" s="22"/>
      <c r="D795" s="19"/>
      <c r="E795" s="19"/>
      <c r="F795" s="22"/>
      <c r="G795" s="19"/>
      <c r="H795" s="22"/>
      <c r="I795" s="19"/>
      <c r="J795" s="22"/>
      <c r="K795" s="22"/>
      <c r="L795" s="42"/>
    </row>
    <row r="796" spans="1:12" ht="12.75" x14ac:dyDescent="0.2">
      <c r="A796" s="36"/>
      <c r="B796" s="22"/>
      <c r="C796" s="22"/>
      <c r="D796" s="19"/>
      <c r="E796" s="19"/>
      <c r="F796" s="22"/>
      <c r="G796" s="19"/>
      <c r="H796" s="22"/>
      <c r="I796" s="19"/>
      <c r="J796" s="22"/>
      <c r="K796" s="22"/>
      <c r="L796" s="42"/>
    </row>
    <row r="797" spans="1:12" ht="12.75" x14ac:dyDescent="0.2">
      <c r="A797" s="36"/>
      <c r="B797" s="22"/>
      <c r="C797" s="22"/>
      <c r="D797" s="19"/>
      <c r="E797" s="19"/>
      <c r="F797" s="22"/>
      <c r="G797" s="19"/>
      <c r="H797" s="22"/>
      <c r="I797" s="19"/>
      <c r="J797" s="22"/>
      <c r="K797" s="22"/>
      <c r="L797" s="42"/>
    </row>
    <row r="798" spans="1:12" ht="12.75" x14ac:dyDescent="0.2">
      <c r="A798" s="36"/>
      <c r="B798" s="22"/>
      <c r="C798" s="22"/>
      <c r="D798" s="19"/>
      <c r="E798" s="19"/>
      <c r="F798" s="22"/>
      <c r="G798" s="19"/>
      <c r="H798" s="22"/>
      <c r="I798" s="19"/>
      <c r="J798" s="22"/>
      <c r="K798" s="22"/>
      <c r="L798" s="42"/>
    </row>
    <row r="799" spans="1:12" ht="12.75" x14ac:dyDescent="0.2">
      <c r="A799" s="36"/>
      <c r="B799" s="22"/>
      <c r="C799" s="22"/>
      <c r="D799" s="19"/>
      <c r="E799" s="19"/>
      <c r="F799" s="22"/>
      <c r="G799" s="19"/>
      <c r="H799" s="22"/>
      <c r="I799" s="19"/>
      <c r="J799" s="22"/>
      <c r="K799" s="22"/>
      <c r="L799" s="42"/>
    </row>
    <row r="800" spans="1:12" ht="12.75" x14ac:dyDescent="0.2">
      <c r="A800" s="36"/>
      <c r="B800" s="22"/>
      <c r="C800" s="22"/>
      <c r="D800" s="19"/>
      <c r="E800" s="19"/>
      <c r="F800" s="22"/>
      <c r="G800" s="19"/>
      <c r="H800" s="22"/>
      <c r="I800" s="19"/>
      <c r="J800" s="22"/>
      <c r="K800" s="22"/>
      <c r="L800" s="42"/>
    </row>
    <row r="801" spans="1:12" ht="12.75" x14ac:dyDescent="0.2">
      <c r="A801" s="36"/>
      <c r="B801" s="22"/>
      <c r="C801" s="22"/>
      <c r="D801" s="19"/>
      <c r="E801" s="19"/>
      <c r="F801" s="22"/>
      <c r="G801" s="19"/>
      <c r="H801" s="22"/>
      <c r="I801" s="19"/>
      <c r="J801" s="22"/>
      <c r="K801" s="22"/>
      <c r="L801" s="42"/>
    </row>
    <row r="802" spans="1:12" ht="12.75" x14ac:dyDescent="0.2">
      <c r="A802" s="36"/>
      <c r="B802" s="22"/>
      <c r="C802" s="22"/>
      <c r="D802" s="19"/>
      <c r="E802" s="19"/>
      <c r="F802" s="22"/>
      <c r="G802" s="19"/>
      <c r="H802" s="22"/>
      <c r="I802" s="19"/>
      <c r="J802" s="22"/>
      <c r="K802" s="22"/>
      <c r="L802" s="42"/>
    </row>
    <row r="803" spans="1:12" ht="12.75" x14ac:dyDescent="0.2">
      <c r="A803" s="36"/>
      <c r="B803" s="22"/>
      <c r="C803" s="22"/>
      <c r="D803" s="19"/>
      <c r="E803" s="19"/>
      <c r="F803" s="22"/>
      <c r="G803" s="19"/>
      <c r="H803" s="22"/>
      <c r="I803" s="19"/>
      <c r="J803" s="22"/>
      <c r="K803" s="22"/>
      <c r="L803" s="42"/>
    </row>
    <row r="804" spans="1:12" ht="12.75" x14ac:dyDescent="0.2">
      <c r="A804" s="36"/>
      <c r="B804" s="22"/>
      <c r="C804" s="22"/>
      <c r="D804" s="19"/>
      <c r="E804" s="19"/>
      <c r="F804" s="22"/>
      <c r="G804" s="19"/>
      <c r="H804" s="22"/>
      <c r="I804" s="19"/>
      <c r="J804" s="22"/>
      <c r="K804" s="22"/>
      <c r="L804" s="42"/>
    </row>
    <row r="805" spans="1:12" ht="12.75" x14ac:dyDescent="0.2">
      <c r="A805" s="36"/>
      <c r="B805" s="22"/>
      <c r="C805" s="22"/>
      <c r="D805" s="19"/>
      <c r="E805" s="19"/>
      <c r="F805" s="22"/>
      <c r="G805" s="19"/>
      <c r="H805" s="22"/>
      <c r="I805" s="19"/>
      <c r="J805" s="22"/>
      <c r="K805" s="22"/>
      <c r="L805" s="42"/>
    </row>
    <row r="806" spans="1:12" ht="12.75" x14ac:dyDescent="0.2">
      <c r="A806" s="36"/>
      <c r="B806" s="22"/>
      <c r="C806" s="22"/>
      <c r="D806" s="19"/>
      <c r="E806" s="19"/>
      <c r="F806" s="22"/>
      <c r="G806" s="19"/>
      <c r="H806" s="22"/>
      <c r="I806" s="19"/>
      <c r="J806" s="22"/>
      <c r="K806" s="22"/>
      <c r="L806" s="42"/>
    </row>
    <row r="807" spans="1:12" ht="12.75" x14ac:dyDescent="0.2">
      <c r="A807" s="36"/>
      <c r="B807" s="22"/>
      <c r="C807" s="22"/>
      <c r="D807" s="19"/>
      <c r="E807" s="19"/>
      <c r="F807" s="22"/>
      <c r="G807" s="19"/>
      <c r="H807" s="22"/>
      <c r="I807" s="19"/>
      <c r="J807" s="22"/>
      <c r="K807" s="22"/>
      <c r="L807" s="42"/>
    </row>
    <row r="808" spans="1:12" ht="12.75" x14ac:dyDescent="0.2">
      <c r="A808" s="36"/>
      <c r="B808" s="22"/>
      <c r="C808" s="22"/>
      <c r="D808" s="19"/>
      <c r="E808" s="19"/>
      <c r="F808" s="22"/>
      <c r="G808" s="19"/>
      <c r="H808" s="22"/>
      <c r="I808" s="19"/>
      <c r="J808" s="22"/>
      <c r="K808" s="22"/>
      <c r="L808" s="42"/>
    </row>
    <row r="809" spans="1:12" ht="12.75" x14ac:dyDescent="0.2">
      <c r="A809" s="36"/>
      <c r="B809" s="22"/>
      <c r="C809" s="22"/>
      <c r="D809" s="19"/>
      <c r="E809" s="19"/>
      <c r="F809" s="22"/>
      <c r="G809" s="19"/>
      <c r="H809" s="22"/>
      <c r="I809" s="19"/>
      <c r="J809" s="22"/>
      <c r="K809" s="22"/>
      <c r="L809" s="42"/>
    </row>
    <row r="810" spans="1:12" ht="12.75" x14ac:dyDescent="0.2">
      <c r="A810" s="36"/>
      <c r="B810" s="22"/>
      <c r="C810" s="22"/>
      <c r="D810" s="19"/>
      <c r="E810" s="19"/>
      <c r="F810" s="22"/>
      <c r="G810" s="19"/>
      <c r="H810" s="22"/>
      <c r="I810" s="19"/>
      <c r="J810" s="22"/>
      <c r="K810" s="22"/>
      <c r="L810" s="42"/>
    </row>
    <row r="811" spans="1:12" ht="12.75" x14ac:dyDescent="0.2">
      <c r="A811" s="36"/>
      <c r="B811" s="22"/>
      <c r="C811" s="22"/>
      <c r="D811" s="19"/>
      <c r="E811" s="19"/>
      <c r="F811" s="22"/>
      <c r="G811" s="19"/>
      <c r="H811" s="22"/>
      <c r="I811" s="19"/>
      <c r="J811" s="22"/>
      <c r="K811" s="22"/>
      <c r="L811" s="42"/>
    </row>
    <row r="812" spans="1:12" ht="12.75" x14ac:dyDescent="0.2">
      <c r="A812" s="36"/>
      <c r="B812" s="22"/>
      <c r="C812" s="22"/>
      <c r="D812" s="19"/>
      <c r="E812" s="19"/>
      <c r="F812" s="22"/>
      <c r="G812" s="19"/>
      <c r="H812" s="22"/>
      <c r="I812" s="19"/>
      <c r="J812" s="22"/>
      <c r="K812" s="22"/>
      <c r="L812" s="42"/>
    </row>
    <row r="813" spans="1:12" ht="12.75" x14ac:dyDescent="0.2">
      <c r="A813" s="36"/>
      <c r="B813" s="22"/>
      <c r="C813" s="22"/>
      <c r="D813" s="19"/>
      <c r="E813" s="19"/>
      <c r="F813" s="22"/>
      <c r="G813" s="19"/>
      <c r="H813" s="22"/>
      <c r="I813" s="19"/>
      <c r="J813" s="22"/>
      <c r="K813" s="22"/>
      <c r="L813" s="42"/>
    </row>
    <row r="814" spans="1:12" ht="12.75" x14ac:dyDescent="0.2">
      <c r="A814" s="36"/>
      <c r="B814" s="22"/>
      <c r="C814" s="22"/>
      <c r="D814" s="19"/>
      <c r="E814" s="19"/>
      <c r="F814" s="22"/>
      <c r="G814" s="19"/>
      <c r="H814" s="22"/>
      <c r="I814" s="19"/>
      <c r="J814" s="22"/>
      <c r="K814" s="22"/>
      <c r="L814" s="42"/>
    </row>
    <row r="815" spans="1:12" ht="12.75" x14ac:dyDescent="0.2">
      <c r="A815" s="36"/>
      <c r="B815" s="22"/>
      <c r="C815" s="11"/>
      <c r="D815" s="19"/>
      <c r="E815" s="19"/>
      <c r="F815" s="22"/>
      <c r="G815" s="19"/>
      <c r="H815" s="22"/>
      <c r="I815" s="19"/>
      <c r="J815" s="22"/>
      <c r="K815" s="22"/>
      <c r="L815" s="42"/>
    </row>
    <row r="816" spans="1:12" ht="12.75" x14ac:dyDescent="0.2">
      <c r="A816" s="36"/>
      <c r="B816" s="22"/>
      <c r="C816" s="22"/>
      <c r="D816" s="19"/>
      <c r="E816" s="19"/>
      <c r="F816" s="22"/>
      <c r="G816" s="19"/>
      <c r="H816" s="22"/>
      <c r="I816" s="19"/>
      <c r="J816" s="22"/>
      <c r="K816" s="22"/>
      <c r="L816" s="42"/>
    </row>
    <row r="817" spans="1:12" ht="12.75" x14ac:dyDescent="0.2">
      <c r="A817" s="36"/>
      <c r="B817" s="22"/>
      <c r="C817" s="22"/>
      <c r="D817" s="19"/>
      <c r="E817" s="19"/>
      <c r="F817" s="22"/>
      <c r="G817" s="19"/>
      <c r="H817" s="22"/>
      <c r="I817" s="19"/>
      <c r="J817" s="22"/>
      <c r="K817" s="22"/>
      <c r="L817" s="42"/>
    </row>
    <row r="818" spans="1:12" ht="12.75" x14ac:dyDescent="0.2">
      <c r="A818" s="36"/>
      <c r="B818" s="22"/>
      <c r="C818" s="22"/>
      <c r="D818" s="19"/>
      <c r="E818" s="19"/>
      <c r="F818" s="22"/>
      <c r="G818" s="19"/>
      <c r="H818" s="22"/>
      <c r="I818" s="19"/>
      <c r="J818" s="22"/>
      <c r="K818" s="22"/>
      <c r="L818" s="42"/>
    </row>
    <row r="819" spans="1:12" ht="12.75" x14ac:dyDescent="0.2">
      <c r="A819" s="36"/>
      <c r="B819" s="22"/>
      <c r="C819" s="22"/>
      <c r="D819" s="19"/>
      <c r="E819" s="19"/>
      <c r="F819" s="22"/>
      <c r="G819" s="19"/>
      <c r="H819" s="22"/>
      <c r="I819" s="19"/>
      <c r="J819" s="22"/>
      <c r="K819" s="22"/>
      <c r="L819" s="42"/>
    </row>
    <row r="820" spans="1:12" ht="12.75" x14ac:dyDescent="0.2">
      <c r="A820" s="36"/>
      <c r="B820" s="22"/>
      <c r="C820" s="22"/>
      <c r="D820" s="19"/>
      <c r="E820" s="19"/>
      <c r="F820" s="22"/>
      <c r="G820" s="19"/>
      <c r="H820" s="22"/>
      <c r="I820" s="19"/>
      <c r="J820" s="22"/>
      <c r="K820" s="22"/>
      <c r="L820" s="42"/>
    </row>
    <row r="821" spans="1:12" ht="12.75" x14ac:dyDescent="0.2">
      <c r="A821" s="36"/>
      <c r="B821" s="22"/>
      <c r="C821" s="22"/>
      <c r="D821" s="19"/>
      <c r="E821" s="19"/>
      <c r="F821" s="22"/>
      <c r="G821" s="19"/>
      <c r="H821" s="22"/>
      <c r="I821" s="19"/>
      <c r="J821" s="22"/>
      <c r="K821" s="22"/>
      <c r="L821" s="42"/>
    </row>
    <row r="822" spans="1:12" ht="12.75" x14ac:dyDescent="0.2">
      <c r="A822" s="36"/>
      <c r="B822" s="22"/>
      <c r="C822" s="22"/>
      <c r="D822" s="19"/>
      <c r="E822" s="19"/>
      <c r="F822" s="22"/>
      <c r="G822" s="19"/>
      <c r="H822" s="22"/>
      <c r="I822" s="19"/>
      <c r="J822" s="22"/>
      <c r="K822" s="22"/>
      <c r="L822" s="42"/>
    </row>
    <row r="823" spans="1:12" ht="12.75" x14ac:dyDescent="0.2">
      <c r="A823" s="36"/>
      <c r="B823" s="22"/>
      <c r="C823" s="22"/>
      <c r="D823" s="19"/>
      <c r="E823" s="19"/>
      <c r="F823" s="22"/>
      <c r="G823" s="19"/>
      <c r="H823" s="22"/>
      <c r="I823" s="19"/>
      <c r="J823" s="22"/>
      <c r="K823" s="22"/>
      <c r="L823" s="42"/>
    </row>
    <row r="824" spans="1:12" ht="12.75" x14ac:dyDescent="0.2">
      <c r="A824" s="36"/>
      <c r="B824" s="22"/>
      <c r="C824" s="22"/>
      <c r="D824" s="19"/>
      <c r="E824" s="19"/>
      <c r="F824" s="22"/>
      <c r="G824" s="19"/>
      <c r="H824" s="22"/>
      <c r="I824" s="19"/>
      <c r="J824" s="22"/>
      <c r="K824" s="22"/>
      <c r="L824" s="42"/>
    </row>
    <row r="825" spans="1:12" ht="12.75" x14ac:dyDescent="0.2">
      <c r="A825" s="36"/>
      <c r="B825" s="22"/>
      <c r="C825" s="22"/>
      <c r="D825" s="19"/>
      <c r="E825" s="19"/>
      <c r="F825" s="22"/>
      <c r="G825" s="19"/>
      <c r="H825" s="22"/>
      <c r="I825" s="19"/>
      <c r="J825" s="22"/>
      <c r="K825" s="22"/>
      <c r="L825" s="42"/>
    </row>
    <row r="826" spans="1:12" ht="12.75" x14ac:dyDescent="0.2">
      <c r="A826" s="36"/>
      <c r="B826" s="22"/>
      <c r="C826" s="22"/>
      <c r="D826" s="19"/>
      <c r="E826" s="19"/>
      <c r="F826" s="22"/>
      <c r="G826" s="19"/>
      <c r="H826" s="22"/>
      <c r="I826" s="19"/>
      <c r="J826" s="22"/>
      <c r="K826" s="22"/>
      <c r="L826" s="42"/>
    </row>
    <row r="827" spans="1:12" ht="12.75" x14ac:dyDescent="0.2">
      <c r="A827" s="36"/>
      <c r="B827" s="22"/>
      <c r="C827" s="22"/>
      <c r="D827" s="19"/>
      <c r="E827" s="19"/>
      <c r="F827" s="22"/>
      <c r="G827" s="19"/>
      <c r="H827" s="22"/>
      <c r="I827" s="19"/>
      <c r="J827" s="22"/>
      <c r="K827" s="22"/>
      <c r="L827" s="42"/>
    </row>
    <row r="828" spans="1:12" ht="12.75" x14ac:dyDescent="0.2">
      <c r="A828" s="36"/>
      <c r="B828" s="22"/>
      <c r="C828" s="22"/>
      <c r="D828" s="19"/>
      <c r="E828" s="19"/>
      <c r="F828" s="22"/>
      <c r="G828" s="19"/>
      <c r="H828" s="22"/>
      <c r="I828" s="19"/>
      <c r="J828" s="22"/>
      <c r="K828" s="22"/>
      <c r="L828" s="42"/>
    </row>
    <row r="829" spans="1:12" ht="12.75" x14ac:dyDescent="0.2">
      <c r="A829" s="36"/>
      <c r="B829" s="22"/>
      <c r="C829" s="22"/>
      <c r="D829" s="19"/>
      <c r="E829" s="19"/>
      <c r="F829" s="22"/>
      <c r="G829" s="19"/>
      <c r="H829" s="22"/>
      <c r="I829" s="19"/>
      <c r="J829" s="22"/>
      <c r="K829" s="22"/>
      <c r="L829" s="42"/>
    </row>
    <row r="830" spans="1:12" ht="12.75" x14ac:dyDescent="0.2">
      <c r="A830" s="36"/>
      <c r="B830" s="22"/>
      <c r="C830" s="22"/>
      <c r="D830" s="19"/>
      <c r="E830" s="19"/>
      <c r="F830" s="22"/>
      <c r="G830" s="19"/>
      <c r="H830" s="22"/>
      <c r="I830" s="19"/>
      <c r="J830" s="22"/>
      <c r="K830" s="22"/>
      <c r="L830" s="42"/>
    </row>
    <row r="831" spans="1:12" ht="12.75" x14ac:dyDescent="0.2">
      <c r="A831" s="36"/>
      <c r="B831" s="22"/>
      <c r="C831" s="22"/>
      <c r="D831" s="19"/>
      <c r="E831" s="19"/>
      <c r="F831" s="22"/>
      <c r="G831" s="19"/>
      <c r="H831" s="22"/>
      <c r="I831" s="19"/>
      <c r="J831" s="22"/>
      <c r="K831" s="22"/>
      <c r="L831" s="42"/>
    </row>
    <row r="832" spans="1:12" ht="12.75" x14ac:dyDescent="0.2">
      <c r="A832" s="36"/>
      <c r="B832" s="22"/>
      <c r="C832" s="22"/>
      <c r="D832" s="19"/>
      <c r="E832" s="19"/>
      <c r="F832" s="22"/>
      <c r="G832" s="19"/>
      <c r="H832" s="22"/>
      <c r="I832" s="19"/>
      <c r="J832" s="22"/>
      <c r="K832" s="22"/>
      <c r="L832" s="42"/>
    </row>
    <row r="833" spans="1:12" ht="12.75" x14ac:dyDescent="0.2">
      <c r="A833" s="36"/>
      <c r="B833" s="22"/>
      <c r="C833" s="22"/>
      <c r="D833" s="19"/>
      <c r="E833" s="19"/>
      <c r="F833" s="22"/>
      <c r="G833" s="19"/>
      <c r="H833" s="22"/>
      <c r="I833" s="19"/>
      <c r="J833" s="22"/>
      <c r="K833" s="22"/>
      <c r="L833" s="42"/>
    </row>
    <row r="834" spans="1:12" ht="12.75" x14ac:dyDescent="0.2">
      <c r="A834" s="36"/>
      <c r="B834" s="22"/>
      <c r="C834" s="22"/>
      <c r="D834" s="19"/>
      <c r="E834" s="19"/>
      <c r="F834" s="22"/>
      <c r="G834" s="19"/>
      <c r="H834" s="22"/>
      <c r="I834" s="19"/>
      <c r="J834" s="22"/>
      <c r="K834" s="22"/>
      <c r="L834" s="42"/>
    </row>
    <row r="835" spans="1:12" ht="12.75" x14ac:dyDescent="0.2">
      <c r="A835" s="36"/>
      <c r="B835" s="22"/>
      <c r="C835" s="22"/>
      <c r="D835" s="19"/>
      <c r="E835" s="19"/>
      <c r="F835" s="22"/>
      <c r="G835" s="19"/>
      <c r="H835" s="22"/>
      <c r="I835" s="19"/>
      <c r="J835" s="22"/>
      <c r="K835" s="22"/>
      <c r="L835" s="42"/>
    </row>
    <row r="836" spans="1:12" ht="12.75" x14ac:dyDescent="0.2">
      <c r="A836" s="36"/>
      <c r="B836" s="22"/>
      <c r="C836" s="22"/>
      <c r="D836" s="19"/>
      <c r="E836" s="19"/>
      <c r="F836" s="22"/>
      <c r="G836" s="19"/>
      <c r="H836" s="22"/>
      <c r="I836" s="19"/>
      <c r="J836" s="22"/>
      <c r="K836" s="22"/>
      <c r="L836" s="42"/>
    </row>
    <row r="837" spans="1:12" ht="12.75" x14ac:dyDescent="0.2">
      <c r="A837" s="36"/>
      <c r="B837" s="22"/>
      <c r="C837" s="22"/>
      <c r="D837" s="19"/>
      <c r="E837" s="19"/>
      <c r="F837" s="22"/>
      <c r="G837" s="19"/>
      <c r="H837" s="22"/>
      <c r="I837" s="19"/>
      <c r="J837" s="22"/>
      <c r="K837" s="22"/>
      <c r="L837" s="42"/>
    </row>
    <row r="838" spans="1:12" ht="12.75" x14ac:dyDescent="0.2">
      <c r="A838" s="36"/>
      <c r="B838" s="22"/>
      <c r="C838" s="11"/>
      <c r="D838" s="19"/>
      <c r="E838" s="19"/>
      <c r="F838" s="22"/>
      <c r="G838" s="19"/>
      <c r="H838" s="22"/>
      <c r="I838" s="19"/>
      <c r="J838" s="22"/>
      <c r="K838" s="22"/>
      <c r="L838" s="42"/>
    </row>
    <row r="839" spans="1:12" ht="12.75" x14ac:dyDescent="0.2">
      <c r="A839" s="36"/>
      <c r="B839" s="22"/>
      <c r="C839" s="22"/>
      <c r="D839" s="19"/>
      <c r="E839" s="19"/>
      <c r="F839" s="22"/>
      <c r="G839" s="19"/>
      <c r="H839" s="22"/>
      <c r="I839" s="19"/>
      <c r="J839" s="22"/>
      <c r="K839" s="22"/>
      <c r="L839" s="42"/>
    </row>
    <row r="840" spans="1:12" ht="12.75" x14ac:dyDescent="0.2">
      <c r="A840" s="36"/>
      <c r="B840" s="22"/>
      <c r="C840" s="22"/>
      <c r="D840" s="19"/>
      <c r="E840" s="19"/>
      <c r="F840" s="22"/>
      <c r="G840" s="19"/>
      <c r="H840" s="22"/>
      <c r="I840" s="19"/>
      <c r="J840" s="22"/>
      <c r="K840" s="22"/>
      <c r="L840" s="42"/>
    </row>
    <row r="841" spans="1:12" ht="12.75" x14ac:dyDescent="0.2">
      <c r="A841" s="36"/>
      <c r="B841" s="22"/>
      <c r="C841" s="11"/>
      <c r="D841" s="19"/>
      <c r="E841" s="19"/>
      <c r="F841" s="22"/>
      <c r="G841" s="19"/>
      <c r="H841" s="22"/>
      <c r="I841" s="19"/>
      <c r="J841" s="22"/>
      <c r="K841" s="22"/>
      <c r="L841" s="42"/>
    </row>
    <row r="842" spans="1:12" ht="12.75" x14ac:dyDescent="0.2">
      <c r="A842" s="36"/>
      <c r="B842" s="22"/>
      <c r="C842" s="22"/>
      <c r="D842" s="19"/>
      <c r="E842" s="19"/>
      <c r="F842" s="22"/>
      <c r="G842" s="19"/>
      <c r="H842" s="22"/>
      <c r="I842" s="19"/>
      <c r="J842" s="22"/>
      <c r="K842" s="22"/>
      <c r="L842" s="42"/>
    </row>
    <row r="843" spans="1:12" ht="12.75" x14ac:dyDescent="0.2">
      <c r="A843" s="36"/>
      <c r="B843" s="22"/>
      <c r="C843" s="22"/>
      <c r="D843" s="19"/>
      <c r="E843" s="19"/>
      <c r="F843" s="22"/>
      <c r="G843" s="19"/>
      <c r="H843" s="22"/>
      <c r="I843" s="19"/>
      <c r="J843" s="22"/>
      <c r="K843" s="22"/>
      <c r="L843" s="42"/>
    </row>
    <row r="844" spans="1:12" ht="12.75" x14ac:dyDescent="0.2">
      <c r="A844" s="36"/>
      <c r="B844" s="22"/>
      <c r="C844" s="22"/>
      <c r="D844" s="19"/>
      <c r="E844" s="19"/>
      <c r="F844" s="22"/>
      <c r="G844" s="19"/>
      <c r="H844" s="22"/>
      <c r="I844" s="19"/>
      <c r="J844" s="22"/>
      <c r="K844" s="22"/>
      <c r="L844" s="42"/>
    </row>
    <row r="845" spans="1:12" ht="12.75" x14ac:dyDescent="0.2">
      <c r="A845" s="36"/>
      <c r="B845" s="22"/>
      <c r="C845" s="22"/>
      <c r="D845" s="19"/>
      <c r="E845" s="19"/>
      <c r="F845" s="22"/>
      <c r="G845" s="19"/>
      <c r="H845" s="22"/>
      <c r="I845" s="19"/>
      <c r="J845" s="22"/>
      <c r="K845" s="22"/>
      <c r="L845" s="42"/>
    </row>
    <row r="846" spans="1:12" ht="12.75" x14ac:dyDescent="0.2">
      <c r="A846" s="36"/>
      <c r="B846" s="22"/>
      <c r="C846" s="22"/>
      <c r="D846" s="19"/>
      <c r="E846" s="19"/>
      <c r="F846" s="22"/>
      <c r="G846" s="19"/>
      <c r="H846" s="22"/>
      <c r="I846" s="19"/>
      <c r="J846" s="22"/>
      <c r="K846" s="22"/>
      <c r="L846" s="42"/>
    </row>
    <row r="847" spans="1:12" ht="12.75" x14ac:dyDescent="0.2">
      <c r="A847" s="36"/>
      <c r="B847" s="22"/>
      <c r="C847" s="22"/>
      <c r="D847" s="19"/>
      <c r="E847" s="19"/>
      <c r="F847" s="22"/>
      <c r="G847" s="19"/>
      <c r="H847" s="22"/>
      <c r="I847" s="19"/>
      <c r="J847" s="22"/>
      <c r="K847" s="22"/>
      <c r="L847" s="42"/>
    </row>
    <row r="848" spans="1:12" ht="12.75" x14ac:dyDescent="0.2">
      <c r="A848" s="36"/>
      <c r="B848" s="22"/>
      <c r="C848" s="22"/>
      <c r="D848" s="19"/>
      <c r="E848" s="19"/>
      <c r="F848" s="22"/>
      <c r="G848" s="19"/>
      <c r="H848" s="22"/>
      <c r="I848" s="19"/>
      <c r="J848" s="22"/>
      <c r="K848" s="22"/>
      <c r="L848" s="42"/>
    </row>
    <row r="849" spans="1:12" ht="12.75" x14ac:dyDescent="0.2">
      <c r="A849" s="36"/>
      <c r="B849" s="22"/>
      <c r="C849" s="22"/>
      <c r="D849" s="19"/>
      <c r="E849" s="19"/>
      <c r="F849" s="22"/>
      <c r="G849" s="19"/>
      <c r="H849" s="22"/>
      <c r="I849" s="19"/>
      <c r="J849" s="22"/>
      <c r="K849" s="22"/>
      <c r="L849" s="42"/>
    </row>
    <row r="850" spans="1:12" ht="12.75" x14ac:dyDescent="0.2">
      <c r="A850" s="36"/>
      <c r="B850" s="22"/>
      <c r="C850" s="22"/>
      <c r="D850" s="19"/>
      <c r="E850" s="19"/>
      <c r="F850" s="22"/>
      <c r="G850" s="19"/>
      <c r="H850" s="22"/>
      <c r="I850" s="19"/>
      <c r="J850" s="22"/>
      <c r="K850" s="22"/>
      <c r="L850" s="42"/>
    </row>
    <row r="851" spans="1:12" ht="12.75" x14ac:dyDescent="0.2">
      <c r="A851" s="36"/>
      <c r="B851" s="22"/>
      <c r="C851" s="22"/>
      <c r="D851" s="19"/>
      <c r="E851" s="19"/>
      <c r="F851" s="22"/>
      <c r="G851" s="19"/>
      <c r="H851" s="22"/>
      <c r="I851" s="19"/>
      <c r="J851" s="22"/>
      <c r="K851" s="22"/>
      <c r="L851" s="42"/>
    </row>
    <row r="852" spans="1:12" ht="12.75" x14ac:dyDescent="0.2">
      <c r="A852" s="36"/>
      <c r="B852" s="22"/>
      <c r="C852" s="22"/>
      <c r="D852" s="19"/>
      <c r="E852" s="19"/>
      <c r="F852" s="22"/>
      <c r="G852" s="19"/>
      <c r="H852" s="22"/>
      <c r="I852" s="19"/>
      <c r="J852" s="22"/>
      <c r="K852" s="22"/>
      <c r="L852" s="42"/>
    </row>
    <row r="853" spans="1:12" ht="12.75" x14ac:dyDescent="0.2">
      <c r="A853" s="36"/>
      <c r="B853" s="22"/>
      <c r="C853" s="22"/>
      <c r="D853" s="19"/>
      <c r="E853" s="19"/>
      <c r="F853" s="22"/>
      <c r="G853" s="19"/>
      <c r="H853" s="22"/>
      <c r="I853" s="19"/>
      <c r="J853" s="22"/>
      <c r="K853" s="22"/>
      <c r="L853" s="42"/>
    </row>
    <row r="854" spans="1:12" ht="12.75" x14ac:dyDescent="0.2">
      <c r="A854" s="36"/>
      <c r="B854" s="22"/>
      <c r="C854" s="22"/>
      <c r="D854" s="19"/>
      <c r="E854" s="19"/>
      <c r="F854" s="22"/>
      <c r="G854" s="19"/>
      <c r="H854" s="22"/>
      <c r="I854" s="19"/>
      <c r="J854" s="22"/>
      <c r="K854" s="22"/>
      <c r="L854" s="42"/>
    </row>
    <row r="855" spans="1:12" ht="12.75" x14ac:dyDescent="0.2">
      <c r="A855" s="36"/>
      <c r="B855" s="22"/>
      <c r="C855" s="22"/>
      <c r="D855" s="19"/>
      <c r="E855" s="19"/>
      <c r="F855" s="22"/>
      <c r="G855" s="19"/>
      <c r="H855" s="22"/>
      <c r="I855" s="19"/>
      <c r="J855" s="22"/>
      <c r="K855" s="22"/>
      <c r="L855" s="42"/>
    </row>
    <row r="856" spans="1:12" ht="12.75" x14ac:dyDescent="0.2">
      <c r="A856" s="36"/>
      <c r="B856" s="22"/>
      <c r="C856" s="22"/>
      <c r="D856" s="19"/>
      <c r="E856" s="19"/>
      <c r="F856" s="22"/>
      <c r="G856" s="19"/>
      <c r="H856" s="22"/>
      <c r="I856" s="19"/>
      <c r="J856" s="22"/>
      <c r="K856" s="22"/>
      <c r="L856" s="42"/>
    </row>
    <row r="857" spans="1:12" ht="12.75" x14ac:dyDescent="0.2">
      <c r="A857" s="36"/>
      <c r="B857" s="22"/>
      <c r="C857" s="22"/>
      <c r="D857" s="19"/>
      <c r="E857" s="19"/>
      <c r="F857" s="22"/>
      <c r="G857" s="19"/>
      <c r="H857" s="22"/>
      <c r="I857" s="19"/>
      <c r="J857" s="22"/>
      <c r="K857" s="22"/>
      <c r="L857" s="42"/>
    </row>
    <row r="858" spans="1:12" ht="12.75" x14ac:dyDescent="0.2">
      <c r="A858" s="36"/>
      <c r="B858" s="22"/>
      <c r="C858" s="22"/>
      <c r="D858" s="19"/>
      <c r="E858" s="19"/>
      <c r="F858" s="22"/>
      <c r="G858" s="19"/>
      <c r="H858" s="22"/>
      <c r="I858" s="19"/>
      <c r="J858" s="22"/>
      <c r="K858" s="22"/>
      <c r="L858" s="42"/>
    </row>
    <row r="859" spans="1:12" ht="12.75" x14ac:dyDescent="0.2">
      <c r="A859" s="36"/>
      <c r="B859" s="22"/>
      <c r="C859" s="22"/>
      <c r="D859" s="19"/>
      <c r="E859" s="19"/>
      <c r="F859" s="22"/>
      <c r="G859" s="19"/>
      <c r="H859" s="22"/>
      <c r="I859" s="19"/>
      <c r="J859" s="22"/>
      <c r="K859" s="22"/>
      <c r="L859" s="42"/>
    </row>
    <row r="860" spans="1:12" ht="12.75" x14ac:dyDescent="0.2">
      <c r="A860" s="36"/>
      <c r="B860" s="22"/>
      <c r="C860" s="22"/>
      <c r="D860" s="19"/>
      <c r="E860" s="19"/>
      <c r="F860" s="22"/>
      <c r="G860" s="19"/>
      <c r="H860" s="22"/>
      <c r="I860" s="19"/>
      <c r="J860" s="22"/>
      <c r="K860" s="22"/>
      <c r="L860" s="42"/>
    </row>
    <row r="861" spans="1:12" ht="12.75" x14ac:dyDescent="0.2">
      <c r="A861" s="36"/>
      <c r="B861" s="22"/>
      <c r="C861" s="22"/>
      <c r="D861" s="19"/>
      <c r="E861" s="19"/>
      <c r="F861" s="22"/>
      <c r="G861" s="19"/>
      <c r="H861" s="22"/>
      <c r="I861" s="19"/>
      <c r="J861" s="22"/>
      <c r="K861" s="22"/>
      <c r="L861" s="42"/>
    </row>
    <row r="862" spans="1:12" ht="12.75" x14ac:dyDescent="0.2">
      <c r="A862" s="36"/>
      <c r="B862" s="22"/>
      <c r="C862" s="22"/>
      <c r="D862" s="19"/>
      <c r="E862" s="19"/>
      <c r="F862" s="22"/>
      <c r="G862" s="19"/>
      <c r="H862" s="22"/>
      <c r="I862" s="19"/>
      <c r="J862" s="22"/>
      <c r="K862" s="22"/>
      <c r="L862" s="42"/>
    </row>
    <row r="863" spans="1:12" ht="12.75" x14ac:dyDescent="0.2">
      <c r="A863" s="36"/>
      <c r="B863" s="22"/>
      <c r="C863" s="22"/>
      <c r="D863" s="19"/>
      <c r="E863" s="19"/>
      <c r="F863" s="22"/>
      <c r="G863" s="19"/>
      <c r="H863" s="22"/>
      <c r="I863" s="19"/>
      <c r="J863" s="22"/>
      <c r="K863" s="22"/>
      <c r="L863" s="42"/>
    </row>
    <row r="864" spans="1:12" ht="12.75" x14ac:dyDescent="0.2">
      <c r="A864" s="36"/>
      <c r="B864" s="22"/>
      <c r="C864" s="11"/>
      <c r="D864" s="19"/>
      <c r="E864" s="19"/>
      <c r="F864" s="22"/>
      <c r="G864" s="19"/>
      <c r="H864" s="22"/>
      <c r="I864" s="19"/>
      <c r="J864" s="22"/>
      <c r="K864" s="22"/>
      <c r="L864" s="42"/>
    </row>
    <row r="865" spans="1:12" ht="12.75" x14ac:dyDescent="0.2">
      <c r="A865" s="36"/>
      <c r="B865" s="22"/>
      <c r="C865" s="22"/>
      <c r="D865" s="19"/>
      <c r="E865" s="19"/>
      <c r="F865" s="22"/>
      <c r="G865" s="19"/>
      <c r="H865" s="22"/>
      <c r="I865" s="19"/>
      <c r="J865" s="22"/>
      <c r="K865" s="22"/>
      <c r="L865" s="42"/>
    </row>
    <row r="866" spans="1:12" ht="12.75" x14ac:dyDescent="0.2">
      <c r="A866" s="36"/>
      <c r="B866" s="22"/>
      <c r="C866" s="22"/>
      <c r="D866" s="19"/>
      <c r="E866" s="19"/>
      <c r="F866" s="22"/>
      <c r="G866" s="19"/>
      <c r="H866" s="22"/>
      <c r="I866" s="19"/>
      <c r="J866" s="22"/>
      <c r="K866" s="22"/>
      <c r="L866" s="42"/>
    </row>
    <row r="867" spans="1:12" ht="12.75" x14ac:dyDescent="0.2">
      <c r="A867" s="36"/>
      <c r="B867" s="22"/>
      <c r="C867" s="22"/>
      <c r="D867" s="19"/>
      <c r="E867" s="19"/>
      <c r="F867" s="22"/>
      <c r="G867" s="19"/>
      <c r="H867" s="22"/>
      <c r="I867" s="19"/>
      <c r="J867" s="22"/>
      <c r="K867" s="22"/>
      <c r="L867" s="42"/>
    </row>
    <row r="868" spans="1:12" ht="12.75" x14ac:dyDescent="0.2">
      <c r="A868" s="36"/>
      <c r="B868" s="22"/>
      <c r="C868" s="22"/>
      <c r="D868" s="19"/>
      <c r="E868" s="19"/>
      <c r="F868" s="22"/>
      <c r="G868" s="19"/>
      <c r="H868" s="22"/>
      <c r="I868" s="19"/>
      <c r="J868" s="22"/>
      <c r="K868" s="22"/>
      <c r="L868" s="42"/>
    </row>
    <row r="869" spans="1:12" ht="12.75" x14ac:dyDescent="0.2">
      <c r="A869" s="36"/>
      <c r="B869" s="22"/>
      <c r="C869" s="22"/>
      <c r="D869" s="19"/>
      <c r="E869" s="19"/>
      <c r="F869" s="22"/>
      <c r="G869" s="19"/>
      <c r="H869" s="22"/>
      <c r="I869" s="19"/>
      <c r="J869" s="22"/>
      <c r="K869" s="22"/>
      <c r="L869" s="42"/>
    </row>
    <row r="870" spans="1:12" ht="12.75" x14ac:dyDescent="0.2">
      <c r="A870" s="36"/>
      <c r="B870" s="22"/>
      <c r="C870" s="22"/>
      <c r="D870" s="19"/>
      <c r="E870" s="19"/>
      <c r="F870" s="22"/>
      <c r="G870" s="19"/>
      <c r="H870" s="22"/>
      <c r="I870" s="19"/>
      <c r="J870" s="22"/>
      <c r="K870" s="22"/>
      <c r="L870" s="42"/>
    </row>
    <row r="871" spans="1:12" ht="12.75" x14ac:dyDescent="0.2">
      <c r="A871" s="36"/>
      <c r="B871" s="22"/>
      <c r="C871" s="22"/>
      <c r="D871" s="19"/>
      <c r="E871" s="19"/>
      <c r="F871" s="22"/>
      <c r="G871" s="19"/>
      <c r="H871" s="22"/>
      <c r="I871" s="19"/>
      <c r="J871" s="22"/>
      <c r="K871" s="22"/>
      <c r="L871" s="42"/>
    </row>
    <row r="872" spans="1:12" ht="12.75" x14ac:dyDescent="0.2">
      <c r="A872" s="36"/>
      <c r="B872" s="22"/>
      <c r="C872" s="22"/>
      <c r="D872" s="19"/>
      <c r="E872" s="19"/>
      <c r="F872" s="22"/>
      <c r="G872" s="19"/>
      <c r="H872" s="22"/>
      <c r="I872" s="19"/>
      <c r="J872" s="22"/>
      <c r="K872" s="22"/>
      <c r="L872" s="42"/>
    </row>
    <row r="873" spans="1:12" ht="12.75" x14ac:dyDescent="0.2">
      <c r="A873" s="36"/>
      <c r="B873" s="22"/>
      <c r="C873" s="22"/>
      <c r="D873" s="19"/>
      <c r="E873" s="19"/>
      <c r="F873" s="22"/>
      <c r="G873" s="19"/>
      <c r="H873" s="22"/>
      <c r="I873" s="19"/>
      <c r="J873" s="22"/>
      <c r="K873" s="22"/>
      <c r="L873" s="42"/>
    </row>
    <row r="874" spans="1:12" ht="12.75" x14ac:dyDescent="0.2">
      <c r="A874" s="36"/>
      <c r="B874" s="22"/>
      <c r="C874" s="22"/>
      <c r="D874" s="19"/>
      <c r="E874" s="19"/>
      <c r="F874" s="22"/>
      <c r="G874" s="19"/>
      <c r="H874" s="22"/>
      <c r="I874" s="19"/>
      <c r="J874" s="22"/>
      <c r="K874" s="22"/>
      <c r="L874" s="42"/>
    </row>
    <row r="875" spans="1:12" ht="12.75" x14ac:dyDescent="0.2">
      <c r="A875" s="36"/>
      <c r="B875" s="22"/>
      <c r="C875" s="22"/>
      <c r="D875" s="19"/>
      <c r="E875" s="19"/>
      <c r="F875" s="22"/>
      <c r="G875" s="19"/>
      <c r="H875" s="22"/>
      <c r="I875" s="19"/>
      <c r="J875" s="22"/>
      <c r="K875" s="22"/>
      <c r="L875" s="42"/>
    </row>
    <row r="876" spans="1:12" ht="12.75" x14ac:dyDescent="0.2">
      <c r="A876" s="36"/>
      <c r="B876" s="22"/>
      <c r="C876" s="22"/>
      <c r="D876" s="19"/>
      <c r="E876" s="19"/>
      <c r="F876" s="22"/>
      <c r="G876" s="19"/>
      <c r="H876" s="22"/>
      <c r="I876" s="19"/>
      <c r="J876" s="22"/>
      <c r="K876" s="22"/>
      <c r="L876" s="42"/>
    </row>
    <row r="877" spans="1:12" ht="12.75" x14ac:dyDescent="0.2">
      <c r="A877" s="36"/>
      <c r="B877" s="22"/>
      <c r="C877" s="22"/>
      <c r="D877" s="19"/>
      <c r="E877" s="19"/>
      <c r="F877" s="22"/>
      <c r="G877" s="19"/>
      <c r="H877" s="22"/>
      <c r="I877" s="19"/>
      <c r="J877" s="22"/>
      <c r="K877" s="22"/>
      <c r="L877" s="42"/>
    </row>
    <row r="878" spans="1:12" ht="12.75" x14ac:dyDescent="0.2">
      <c r="A878" s="36"/>
      <c r="B878" s="22"/>
      <c r="C878" s="22"/>
      <c r="D878" s="19"/>
      <c r="E878" s="19"/>
      <c r="F878" s="22"/>
      <c r="G878" s="19"/>
      <c r="H878" s="22"/>
      <c r="I878" s="19"/>
      <c r="J878" s="22"/>
      <c r="K878" s="22"/>
      <c r="L878" s="42"/>
    </row>
    <row r="879" spans="1:12" ht="12.75" x14ac:dyDescent="0.2">
      <c r="A879" s="36"/>
      <c r="B879" s="22"/>
      <c r="C879" s="22"/>
      <c r="D879" s="19"/>
      <c r="E879" s="19"/>
      <c r="F879" s="22"/>
      <c r="G879" s="19"/>
      <c r="H879" s="22"/>
      <c r="I879" s="19"/>
      <c r="J879" s="22"/>
      <c r="K879" s="22"/>
      <c r="L879" s="42"/>
    </row>
    <row r="880" spans="1:12" ht="12.75" x14ac:dyDescent="0.2">
      <c r="A880" s="36"/>
      <c r="B880" s="22"/>
      <c r="C880" s="22"/>
      <c r="D880" s="19"/>
      <c r="E880" s="19"/>
      <c r="F880" s="22"/>
      <c r="G880" s="19"/>
      <c r="H880" s="22"/>
      <c r="I880" s="19"/>
      <c r="J880" s="22"/>
      <c r="K880" s="22"/>
      <c r="L880" s="42"/>
    </row>
    <row r="881" spans="1:12" ht="12.75" x14ac:dyDescent="0.2">
      <c r="A881" s="36"/>
      <c r="B881" s="22"/>
      <c r="C881" s="22"/>
      <c r="D881" s="19"/>
      <c r="E881" s="19"/>
      <c r="F881" s="22"/>
      <c r="G881" s="19"/>
      <c r="H881" s="22"/>
      <c r="I881" s="19"/>
      <c r="J881" s="22"/>
      <c r="K881" s="22"/>
      <c r="L881" s="42"/>
    </row>
    <row r="882" spans="1:12" ht="12.75" x14ac:dyDescent="0.2">
      <c r="A882" s="36"/>
      <c r="B882" s="22"/>
      <c r="C882" s="22"/>
      <c r="D882" s="19"/>
      <c r="E882" s="19"/>
      <c r="F882" s="22"/>
      <c r="G882" s="19"/>
      <c r="H882" s="22"/>
      <c r="I882" s="19"/>
      <c r="J882" s="22"/>
      <c r="K882" s="22"/>
      <c r="L882" s="42"/>
    </row>
    <row r="883" spans="1:12" ht="12.75" x14ac:dyDescent="0.2">
      <c r="A883" s="36"/>
      <c r="B883" s="22"/>
      <c r="C883" s="22"/>
      <c r="D883" s="19"/>
      <c r="E883" s="19"/>
      <c r="F883" s="22"/>
      <c r="G883" s="19"/>
      <c r="H883" s="22"/>
      <c r="I883" s="19"/>
      <c r="J883" s="22"/>
      <c r="K883" s="22"/>
      <c r="L883" s="42"/>
    </row>
    <row r="884" spans="1:12" ht="12.75" x14ac:dyDescent="0.2">
      <c r="A884" s="36"/>
      <c r="B884" s="22"/>
      <c r="C884" s="22"/>
      <c r="D884" s="19"/>
      <c r="E884" s="19"/>
      <c r="F884" s="22"/>
      <c r="G884" s="19"/>
      <c r="H884" s="22"/>
      <c r="I884" s="19"/>
      <c r="J884" s="22"/>
      <c r="K884" s="22"/>
      <c r="L884" s="42"/>
    </row>
    <row r="885" spans="1:12" ht="12.75" x14ac:dyDescent="0.2">
      <c r="A885" s="36"/>
      <c r="B885" s="22"/>
      <c r="C885" s="22"/>
      <c r="D885" s="19"/>
      <c r="E885" s="19"/>
      <c r="F885" s="22"/>
      <c r="G885" s="19"/>
      <c r="H885" s="22"/>
      <c r="I885" s="19"/>
      <c r="J885" s="22"/>
      <c r="K885" s="22"/>
      <c r="L885" s="42"/>
    </row>
    <row r="886" spans="1:12" ht="12.75" x14ac:dyDescent="0.2">
      <c r="A886" s="36"/>
      <c r="B886" s="22"/>
      <c r="C886" s="22"/>
      <c r="D886" s="19"/>
      <c r="E886" s="19"/>
      <c r="F886" s="22"/>
      <c r="G886" s="19"/>
      <c r="H886" s="22"/>
      <c r="I886" s="19"/>
      <c r="J886" s="22"/>
      <c r="K886" s="22"/>
      <c r="L886" s="42"/>
    </row>
    <row r="887" spans="1:12" ht="12.75" x14ac:dyDescent="0.2">
      <c r="A887" s="36"/>
      <c r="B887" s="22"/>
      <c r="C887" s="22"/>
      <c r="D887" s="19"/>
      <c r="E887" s="19"/>
      <c r="F887" s="22"/>
      <c r="G887" s="19"/>
      <c r="H887" s="22"/>
      <c r="I887" s="19"/>
      <c r="J887" s="22"/>
      <c r="K887" s="22"/>
      <c r="L887" s="42"/>
    </row>
    <row r="888" spans="1:12" ht="12.75" x14ac:dyDescent="0.2">
      <c r="A888" s="36"/>
      <c r="B888" s="22"/>
      <c r="C888" s="22"/>
      <c r="D888" s="19"/>
      <c r="E888" s="19"/>
      <c r="F888" s="22"/>
      <c r="G888" s="19"/>
      <c r="H888" s="22"/>
      <c r="I888" s="19"/>
      <c r="J888" s="22"/>
      <c r="K888" s="22"/>
      <c r="L888" s="42"/>
    </row>
    <row r="889" spans="1:12" ht="12.75" x14ac:dyDescent="0.2">
      <c r="A889" s="36"/>
      <c r="B889" s="22"/>
      <c r="C889" s="11"/>
      <c r="D889" s="19"/>
      <c r="E889" s="19"/>
      <c r="F889" s="22"/>
      <c r="G889" s="19"/>
      <c r="H889" s="22"/>
      <c r="I889" s="19"/>
      <c r="J889" s="22"/>
      <c r="K889" s="22"/>
      <c r="L889" s="42"/>
    </row>
    <row r="890" spans="1:12" ht="12.75" x14ac:dyDescent="0.2">
      <c r="A890" s="36"/>
      <c r="B890" s="22"/>
      <c r="C890" s="22"/>
      <c r="D890" s="19"/>
      <c r="E890" s="19"/>
      <c r="F890" s="22"/>
      <c r="G890" s="19"/>
      <c r="H890" s="22"/>
      <c r="I890" s="19"/>
      <c r="J890" s="22"/>
      <c r="K890" s="22"/>
      <c r="L890" s="42"/>
    </row>
    <row r="891" spans="1:12" ht="12.75" x14ac:dyDescent="0.2">
      <c r="A891" s="36"/>
      <c r="B891" s="22"/>
      <c r="C891" s="22"/>
      <c r="D891" s="19"/>
      <c r="E891" s="19"/>
      <c r="F891" s="22"/>
      <c r="G891" s="19"/>
      <c r="H891" s="22"/>
      <c r="I891" s="19"/>
      <c r="J891" s="22"/>
      <c r="K891" s="22"/>
      <c r="L891" s="42"/>
    </row>
    <row r="892" spans="1:12" ht="12.75" x14ac:dyDescent="0.2">
      <c r="A892" s="36"/>
      <c r="B892" s="22"/>
      <c r="C892" s="22"/>
      <c r="D892" s="19"/>
      <c r="E892" s="19"/>
      <c r="F892" s="22"/>
      <c r="G892" s="19"/>
      <c r="H892" s="22"/>
      <c r="I892" s="19"/>
      <c r="J892" s="22"/>
      <c r="K892" s="22"/>
      <c r="L892" s="42"/>
    </row>
    <row r="893" spans="1:12" ht="12.75" x14ac:dyDescent="0.2">
      <c r="A893" s="36"/>
      <c r="B893" s="22"/>
      <c r="C893" s="22"/>
      <c r="D893" s="19"/>
      <c r="E893" s="19"/>
      <c r="F893" s="22"/>
      <c r="G893" s="19"/>
      <c r="H893" s="22"/>
      <c r="I893" s="19"/>
      <c r="J893" s="22"/>
      <c r="K893" s="22"/>
      <c r="L893" s="42"/>
    </row>
    <row r="894" spans="1:12" ht="12.75" x14ac:dyDescent="0.2">
      <c r="A894" s="36"/>
      <c r="B894" s="22"/>
      <c r="C894" s="22"/>
      <c r="D894" s="19"/>
      <c r="E894" s="19"/>
      <c r="F894" s="22"/>
      <c r="G894" s="19"/>
      <c r="H894" s="22"/>
      <c r="I894" s="19"/>
      <c r="J894" s="22"/>
      <c r="K894" s="22"/>
      <c r="L894" s="42"/>
    </row>
    <row r="895" spans="1:12" ht="12.75" x14ac:dyDescent="0.2">
      <c r="A895" s="36"/>
      <c r="B895" s="22"/>
      <c r="C895" s="22"/>
      <c r="D895" s="19"/>
      <c r="E895" s="19"/>
      <c r="F895" s="22"/>
      <c r="G895" s="19"/>
      <c r="H895" s="22"/>
      <c r="I895" s="19"/>
      <c r="J895" s="22"/>
      <c r="K895" s="22"/>
      <c r="L895" s="42"/>
    </row>
    <row r="896" spans="1:12" ht="12.75" x14ac:dyDescent="0.2">
      <c r="A896" s="36"/>
      <c r="B896" s="22"/>
      <c r="C896" s="22"/>
      <c r="D896" s="19"/>
      <c r="E896" s="19"/>
      <c r="F896" s="22"/>
      <c r="G896" s="19"/>
      <c r="H896" s="22"/>
      <c r="I896" s="19"/>
      <c r="J896" s="22"/>
      <c r="K896" s="22"/>
      <c r="L896" s="42"/>
    </row>
    <row r="897" spans="1:12" ht="12.75" x14ac:dyDescent="0.2">
      <c r="A897" s="36"/>
      <c r="B897" s="22"/>
      <c r="C897" s="22"/>
      <c r="D897" s="19"/>
      <c r="E897" s="19"/>
      <c r="F897" s="22"/>
      <c r="G897" s="19"/>
      <c r="H897" s="22"/>
      <c r="I897" s="19"/>
      <c r="J897" s="22"/>
      <c r="K897" s="22"/>
      <c r="L897" s="42"/>
    </row>
    <row r="898" spans="1:12" ht="12.75" x14ac:dyDescent="0.2">
      <c r="A898" s="36"/>
      <c r="B898" s="22"/>
      <c r="C898" s="22"/>
      <c r="D898" s="19"/>
      <c r="E898" s="19"/>
      <c r="F898" s="22"/>
      <c r="G898" s="19"/>
      <c r="H898" s="22"/>
      <c r="I898" s="19"/>
      <c r="J898" s="22"/>
      <c r="K898" s="22"/>
      <c r="L898" s="42"/>
    </row>
    <row r="899" spans="1:12" ht="12.75" x14ac:dyDescent="0.2">
      <c r="A899" s="36"/>
      <c r="B899" s="22"/>
      <c r="C899" s="11"/>
      <c r="D899" s="19"/>
      <c r="E899" s="19"/>
      <c r="F899" s="22"/>
      <c r="G899" s="19"/>
      <c r="H899" s="22"/>
      <c r="I899" s="19"/>
      <c r="J899" s="22"/>
      <c r="K899" s="22"/>
      <c r="L899" s="42"/>
    </row>
    <row r="900" spans="1:12" ht="12.75" x14ac:dyDescent="0.2">
      <c r="A900" s="36"/>
      <c r="B900" s="22"/>
      <c r="C900" s="22"/>
      <c r="D900" s="19"/>
      <c r="E900" s="19"/>
      <c r="F900" s="22"/>
      <c r="G900" s="19"/>
      <c r="H900" s="22"/>
      <c r="I900" s="19"/>
      <c r="J900" s="22"/>
      <c r="K900" s="22"/>
      <c r="L900" s="42"/>
    </row>
    <row r="901" spans="1:12" ht="12.75" x14ac:dyDescent="0.2">
      <c r="A901" s="36"/>
      <c r="B901" s="22"/>
      <c r="C901" s="22"/>
      <c r="D901" s="19"/>
      <c r="E901" s="19"/>
      <c r="F901" s="22"/>
      <c r="G901" s="19"/>
      <c r="H901" s="22"/>
      <c r="I901" s="19"/>
      <c r="J901" s="22"/>
      <c r="K901" s="22"/>
      <c r="L901" s="42"/>
    </row>
    <row r="902" spans="1:12" ht="12.75" x14ac:dyDescent="0.2">
      <c r="A902" s="36"/>
      <c r="B902" s="22"/>
      <c r="C902" s="22"/>
      <c r="D902" s="19"/>
      <c r="E902" s="19"/>
      <c r="F902" s="22"/>
      <c r="G902" s="19"/>
      <c r="H902" s="22"/>
      <c r="I902" s="19"/>
      <c r="J902" s="22"/>
      <c r="K902" s="22"/>
      <c r="L902" s="42"/>
    </row>
    <row r="903" spans="1:12" ht="12.75" x14ac:dyDescent="0.2">
      <c r="A903" s="36"/>
      <c r="B903" s="22"/>
      <c r="C903" s="22"/>
      <c r="D903" s="19"/>
      <c r="E903" s="19"/>
      <c r="F903" s="22"/>
      <c r="G903" s="19"/>
      <c r="H903" s="22"/>
      <c r="I903" s="19"/>
      <c r="J903" s="22"/>
      <c r="K903" s="22"/>
      <c r="L903" s="42"/>
    </row>
    <row r="904" spans="1:12" ht="12.75" x14ac:dyDescent="0.2">
      <c r="A904" s="36"/>
      <c r="B904" s="22"/>
      <c r="C904" s="22"/>
      <c r="D904" s="19"/>
      <c r="E904" s="19"/>
      <c r="F904" s="22"/>
      <c r="G904" s="19"/>
      <c r="H904" s="22"/>
      <c r="I904" s="19"/>
      <c r="J904" s="22"/>
      <c r="K904" s="22"/>
      <c r="L904" s="42"/>
    </row>
    <row r="905" spans="1:12" ht="12.75" x14ac:dyDescent="0.2">
      <c r="A905" s="36"/>
      <c r="B905" s="22"/>
      <c r="C905" s="22"/>
      <c r="D905" s="19"/>
      <c r="E905" s="19"/>
      <c r="F905" s="22"/>
      <c r="G905" s="19"/>
      <c r="H905" s="22"/>
      <c r="I905" s="19"/>
      <c r="J905" s="22"/>
      <c r="K905" s="22"/>
      <c r="L905" s="42"/>
    </row>
    <row r="906" spans="1:12" ht="12.75" x14ac:dyDescent="0.2">
      <c r="A906" s="36"/>
      <c r="B906" s="22"/>
      <c r="C906" s="22"/>
      <c r="D906" s="19"/>
      <c r="E906" s="19"/>
      <c r="F906" s="22"/>
      <c r="G906" s="19"/>
      <c r="H906" s="22"/>
      <c r="I906" s="19"/>
      <c r="J906" s="22"/>
      <c r="K906" s="22"/>
      <c r="L906" s="42"/>
    </row>
    <row r="907" spans="1:12" ht="12.75" x14ac:dyDescent="0.2">
      <c r="A907" s="36"/>
      <c r="B907" s="22"/>
      <c r="C907" s="22"/>
      <c r="D907" s="19"/>
      <c r="E907" s="19"/>
      <c r="F907" s="22"/>
      <c r="G907" s="19"/>
      <c r="H907" s="22"/>
      <c r="I907" s="19"/>
      <c r="J907" s="22"/>
      <c r="K907" s="22"/>
      <c r="L907" s="42"/>
    </row>
    <row r="908" spans="1:12" ht="12.75" x14ac:dyDescent="0.2">
      <c r="A908" s="36"/>
      <c r="B908" s="22"/>
      <c r="C908" s="22"/>
      <c r="D908" s="19"/>
      <c r="E908" s="19"/>
      <c r="F908" s="22"/>
      <c r="G908" s="19"/>
      <c r="H908" s="22"/>
      <c r="I908" s="19"/>
      <c r="J908" s="22"/>
      <c r="K908" s="22"/>
      <c r="L908" s="42"/>
    </row>
    <row r="909" spans="1:12" ht="12.75" x14ac:dyDescent="0.2">
      <c r="A909" s="36"/>
      <c r="B909" s="22"/>
      <c r="C909" s="22"/>
      <c r="D909" s="19"/>
      <c r="E909" s="19"/>
      <c r="F909" s="22"/>
      <c r="G909" s="19"/>
      <c r="H909" s="22"/>
      <c r="I909" s="19"/>
      <c r="J909" s="22"/>
      <c r="K909" s="22"/>
      <c r="L909" s="42"/>
    </row>
    <row r="910" spans="1:12" ht="12.75" x14ac:dyDescent="0.2">
      <c r="A910" s="36"/>
      <c r="B910" s="22"/>
      <c r="C910" s="22"/>
      <c r="D910" s="19"/>
      <c r="E910" s="19"/>
      <c r="F910" s="22"/>
      <c r="G910" s="19"/>
      <c r="H910" s="22"/>
      <c r="I910" s="19"/>
      <c r="J910" s="22"/>
      <c r="K910" s="22"/>
      <c r="L910" s="42"/>
    </row>
    <row r="911" spans="1:12" ht="12.75" x14ac:dyDescent="0.2">
      <c r="A911" s="36"/>
      <c r="B911" s="22"/>
      <c r="C911" s="22"/>
      <c r="D911" s="19"/>
      <c r="E911" s="19"/>
      <c r="F911" s="22"/>
      <c r="G911" s="19"/>
      <c r="H911" s="22"/>
      <c r="I911" s="19"/>
      <c r="J911" s="22"/>
      <c r="K911" s="22"/>
      <c r="L911" s="42"/>
    </row>
    <row r="912" spans="1:12" ht="12.75" x14ac:dyDescent="0.2">
      <c r="A912" s="36"/>
      <c r="B912" s="22"/>
      <c r="C912" s="22"/>
      <c r="D912" s="19"/>
      <c r="E912" s="19"/>
      <c r="F912" s="22"/>
      <c r="G912" s="19"/>
      <c r="H912" s="22"/>
      <c r="I912" s="19"/>
      <c r="J912" s="22"/>
      <c r="K912" s="22"/>
      <c r="L912" s="42"/>
    </row>
    <row r="913" spans="1:12" ht="12.75" x14ac:dyDescent="0.2">
      <c r="A913" s="36"/>
      <c r="B913" s="22"/>
      <c r="C913" s="22"/>
      <c r="D913" s="19"/>
      <c r="E913" s="19"/>
      <c r="F913" s="22"/>
      <c r="G913" s="19"/>
      <c r="H913" s="22"/>
      <c r="I913" s="19"/>
      <c r="J913" s="22"/>
      <c r="K913" s="22"/>
      <c r="L913" s="42"/>
    </row>
    <row r="914" spans="1:12" ht="12.75" x14ac:dyDescent="0.2">
      <c r="A914" s="36"/>
      <c r="B914" s="22"/>
      <c r="C914" s="22"/>
      <c r="D914" s="19"/>
      <c r="E914" s="19"/>
      <c r="F914" s="22"/>
      <c r="G914" s="19"/>
      <c r="H914" s="22"/>
      <c r="I914" s="19"/>
      <c r="J914" s="22"/>
      <c r="K914" s="22"/>
      <c r="L914" s="42"/>
    </row>
    <row r="915" spans="1:12" ht="12.75" x14ac:dyDescent="0.2">
      <c r="A915" s="36"/>
      <c r="B915" s="22"/>
      <c r="C915" s="22"/>
      <c r="D915" s="19"/>
      <c r="E915" s="19"/>
      <c r="F915" s="22"/>
      <c r="G915" s="19"/>
      <c r="H915" s="22"/>
      <c r="I915" s="19"/>
      <c r="J915" s="22"/>
      <c r="K915" s="22"/>
      <c r="L915" s="42"/>
    </row>
    <row r="916" spans="1:12" ht="12.75" x14ac:dyDescent="0.2">
      <c r="A916" s="36"/>
      <c r="B916" s="22"/>
      <c r="C916" s="22"/>
      <c r="D916" s="19"/>
      <c r="E916" s="19"/>
      <c r="F916" s="22"/>
      <c r="G916" s="19"/>
      <c r="H916" s="22"/>
      <c r="I916" s="19"/>
      <c r="J916" s="22"/>
      <c r="K916" s="22"/>
      <c r="L916" s="42"/>
    </row>
    <row r="917" spans="1:12" ht="12.75" x14ac:dyDescent="0.2">
      <c r="A917" s="36"/>
      <c r="B917" s="22"/>
      <c r="C917" s="22"/>
      <c r="D917" s="19"/>
      <c r="E917" s="19"/>
      <c r="F917" s="22"/>
      <c r="G917" s="19"/>
      <c r="H917" s="22"/>
      <c r="I917" s="19"/>
      <c r="J917" s="22"/>
      <c r="K917" s="22"/>
      <c r="L917" s="42"/>
    </row>
    <row r="918" spans="1:12" ht="12.75" x14ac:dyDescent="0.2">
      <c r="A918" s="36"/>
      <c r="B918" s="22"/>
      <c r="C918" s="22"/>
      <c r="D918" s="19"/>
      <c r="E918" s="19"/>
      <c r="F918" s="22"/>
      <c r="G918" s="19"/>
      <c r="H918" s="22"/>
      <c r="I918" s="19"/>
      <c r="J918" s="22"/>
      <c r="K918" s="22"/>
      <c r="L918" s="42"/>
    </row>
    <row r="919" spans="1:12" ht="12.75" x14ac:dyDescent="0.2">
      <c r="A919" s="36"/>
      <c r="B919" s="22"/>
      <c r="C919" s="22"/>
      <c r="D919" s="19"/>
      <c r="E919" s="19"/>
      <c r="F919" s="22"/>
      <c r="G919" s="19"/>
      <c r="H919" s="22"/>
      <c r="I919" s="19"/>
      <c r="J919" s="22"/>
      <c r="K919" s="22"/>
      <c r="L919" s="42"/>
    </row>
    <row r="920" spans="1:12" ht="12.75" x14ac:dyDescent="0.2">
      <c r="A920" s="36"/>
      <c r="B920" s="22"/>
      <c r="C920" s="22"/>
      <c r="D920" s="19"/>
      <c r="E920" s="19"/>
      <c r="F920" s="22"/>
      <c r="G920" s="19"/>
      <c r="H920" s="22"/>
      <c r="I920" s="19"/>
      <c r="J920" s="22"/>
      <c r="K920" s="22"/>
      <c r="L920" s="42"/>
    </row>
    <row r="921" spans="1:12" ht="12.75" x14ac:dyDescent="0.2">
      <c r="A921" s="36"/>
      <c r="B921" s="22"/>
      <c r="C921" s="22"/>
      <c r="D921" s="19"/>
      <c r="E921" s="19"/>
      <c r="F921" s="22"/>
      <c r="G921" s="19"/>
      <c r="H921" s="22"/>
      <c r="I921" s="19"/>
      <c r="J921" s="22"/>
      <c r="K921" s="22"/>
      <c r="L921" s="42"/>
    </row>
    <row r="922" spans="1:12" ht="12.75" x14ac:dyDescent="0.2">
      <c r="A922" s="36"/>
      <c r="B922" s="22"/>
      <c r="C922" s="22"/>
      <c r="D922" s="19"/>
      <c r="E922" s="19"/>
      <c r="F922" s="22"/>
      <c r="G922" s="19"/>
      <c r="H922" s="22"/>
      <c r="I922" s="19"/>
      <c r="J922" s="22"/>
      <c r="K922" s="22"/>
      <c r="L922" s="42"/>
    </row>
    <row r="923" spans="1:12" ht="12.75" x14ac:dyDescent="0.2">
      <c r="A923" s="36"/>
      <c r="B923" s="22"/>
      <c r="C923" s="22"/>
      <c r="D923" s="19"/>
      <c r="E923" s="19"/>
      <c r="F923" s="22"/>
      <c r="G923" s="19"/>
      <c r="H923" s="22"/>
      <c r="I923" s="19"/>
      <c r="J923" s="22"/>
      <c r="K923" s="22"/>
      <c r="L923" s="42"/>
    </row>
    <row r="924" spans="1:12" ht="12.75" x14ac:dyDescent="0.2">
      <c r="A924" s="36"/>
      <c r="B924" s="22"/>
      <c r="C924" s="22"/>
      <c r="D924" s="19"/>
      <c r="E924" s="19"/>
      <c r="F924" s="22"/>
      <c r="G924" s="19"/>
      <c r="H924" s="22"/>
      <c r="I924" s="19"/>
      <c r="J924" s="22"/>
      <c r="K924" s="22"/>
      <c r="L924" s="42"/>
    </row>
    <row r="925" spans="1:12" ht="12.75" x14ac:dyDescent="0.2">
      <c r="A925" s="36"/>
      <c r="B925" s="22"/>
      <c r="C925" s="22"/>
      <c r="D925" s="19"/>
      <c r="E925" s="19"/>
      <c r="F925" s="22"/>
      <c r="G925" s="19"/>
      <c r="H925" s="22"/>
      <c r="I925" s="19"/>
      <c r="J925" s="22"/>
      <c r="K925" s="22"/>
      <c r="L925" s="42"/>
    </row>
    <row r="926" spans="1:12" ht="12.75" x14ac:dyDescent="0.2">
      <c r="A926" s="36"/>
      <c r="B926" s="22"/>
      <c r="C926" s="22"/>
      <c r="D926" s="19"/>
      <c r="E926" s="19"/>
      <c r="F926" s="22"/>
      <c r="G926" s="19"/>
      <c r="H926" s="22"/>
      <c r="I926" s="19"/>
      <c r="J926" s="22"/>
      <c r="K926" s="22"/>
      <c r="L926" s="42"/>
    </row>
    <row r="927" spans="1:12" ht="12.75" x14ac:dyDescent="0.2">
      <c r="A927" s="36"/>
      <c r="B927" s="22"/>
      <c r="C927" s="22"/>
      <c r="D927" s="19"/>
      <c r="E927" s="19"/>
      <c r="F927" s="22"/>
      <c r="G927" s="19"/>
      <c r="H927" s="22"/>
      <c r="I927" s="19"/>
      <c r="J927" s="22"/>
      <c r="K927" s="22"/>
      <c r="L927" s="42"/>
    </row>
    <row r="928" spans="1:12" ht="12.75" x14ac:dyDescent="0.2">
      <c r="A928" s="36"/>
      <c r="B928" s="22"/>
      <c r="C928" s="22"/>
      <c r="D928" s="19"/>
      <c r="E928" s="19"/>
      <c r="F928" s="22"/>
      <c r="G928" s="19"/>
      <c r="H928" s="22"/>
      <c r="I928" s="19"/>
      <c r="J928" s="22"/>
      <c r="K928" s="22"/>
      <c r="L928" s="42"/>
    </row>
    <row r="929" spans="1:12" ht="12.75" x14ac:dyDescent="0.2">
      <c r="A929" s="36"/>
      <c r="B929" s="22"/>
      <c r="C929" s="22"/>
      <c r="D929" s="19"/>
      <c r="E929" s="19"/>
      <c r="F929" s="22"/>
      <c r="G929" s="19"/>
      <c r="H929" s="22"/>
      <c r="I929" s="19"/>
      <c r="J929" s="22"/>
      <c r="K929" s="22"/>
      <c r="L929" s="42"/>
    </row>
    <row r="930" spans="1:12" ht="12.75" x14ac:dyDescent="0.2">
      <c r="A930" s="36"/>
      <c r="B930" s="22"/>
      <c r="C930" s="22"/>
      <c r="D930" s="19"/>
      <c r="E930" s="19"/>
      <c r="F930" s="22"/>
      <c r="G930" s="19"/>
      <c r="H930" s="22"/>
      <c r="I930" s="19"/>
      <c r="J930" s="22"/>
      <c r="K930" s="22"/>
      <c r="L930" s="42"/>
    </row>
    <row r="931" spans="1:12" ht="12.75" x14ac:dyDescent="0.2">
      <c r="A931" s="36"/>
      <c r="B931" s="22"/>
      <c r="C931" s="22"/>
      <c r="D931" s="19"/>
      <c r="E931" s="19"/>
      <c r="F931" s="22"/>
      <c r="G931" s="19"/>
      <c r="H931" s="22"/>
      <c r="I931" s="19"/>
      <c r="J931" s="22"/>
      <c r="K931" s="22"/>
      <c r="L931" s="42"/>
    </row>
    <row r="932" spans="1:12" ht="12.75" x14ac:dyDescent="0.2">
      <c r="A932" s="36"/>
      <c r="B932" s="22"/>
      <c r="C932" s="22"/>
      <c r="D932" s="19"/>
      <c r="E932" s="19"/>
      <c r="F932" s="22"/>
      <c r="G932" s="19"/>
      <c r="H932" s="22"/>
      <c r="I932" s="19"/>
      <c r="J932" s="22"/>
      <c r="K932" s="22"/>
      <c r="L932" s="42"/>
    </row>
    <row r="933" spans="1:12" ht="12.75" x14ac:dyDescent="0.2">
      <c r="A933" s="36"/>
      <c r="B933" s="22"/>
      <c r="C933" s="22"/>
      <c r="D933" s="19"/>
      <c r="E933" s="19"/>
      <c r="F933" s="22"/>
      <c r="G933" s="19"/>
      <c r="H933" s="22"/>
      <c r="I933" s="19"/>
      <c r="J933" s="22"/>
      <c r="K933" s="22"/>
      <c r="L933" s="42"/>
    </row>
    <row r="934" spans="1:12" ht="12.75" x14ac:dyDescent="0.2">
      <c r="A934" s="36"/>
      <c r="B934" s="22"/>
      <c r="C934" s="22"/>
      <c r="D934" s="19"/>
      <c r="E934" s="19"/>
      <c r="F934" s="22"/>
      <c r="G934" s="19"/>
      <c r="H934" s="22"/>
      <c r="I934" s="19"/>
      <c r="J934" s="22"/>
      <c r="K934" s="22"/>
      <c r="L934" s="42"/>
    </row>
    <row r="935" spans="1:12" ht="12.75" x14ac:dyDescent="0.2">
      <c r="A935" s="36"/>
      <c r="B935" s="22"/>
      <c r="C935" s="22"/>
      <c r="D935" s="19"/>
      <c r="E935" s="19"/>
      <c r="F935" s="22"/>
      <c r="G935" s="19"/>
      <c r="H935" s="22"/>
      <c r="I935" s="19"/>
      <c r="J935" s="22"/>
      <c r="K935" s="22"/>
      <c r="L935" s="42"/>
    </row>
    <row r="936" spans="1:12" ht="12.75" x14ac:dyDescent="0.2">
      <c r="A936" s="36"/>
      <c r="B936" s="22"/>
      <c r="C936" s="22"/>
      <c r="D936" s="19"/>
      <c r="E936" s="19"/>
      <c r="F936" s="22"/>
      <c r="G936" s="19"/>
      <c r="H936" s="22"/>
      <c r="I936" s="19"/>
      <c r="J936" s="22"/>
      <c r="K936" s="22"/>
      <c r="L936" s="42"/>
    </row>
    <row r="937" spans="1:12" ht="12.75" x14ac:dyDescent="0.2">
      <c r="A937" s="36"/>
      <c r="B937" s="22"/>
      <c r="C937" s="22"/>
      <c r="D937" s="19"/>
      <c r="E937" s="19"/>
      <c r="F937" s="22"/>
      <c r="G937" s="19"/>
      <c r="H937" s="22"/>
      <c r="I937" s="19"/>
      <c r="J937" s="22"/>
      <c r="K937" s="22"/>
      <c r="L937" s="42"/>
    </row>
    <row r="938" spans="1:12" ht="12.75" x14ac:dyDescent="0.2">
      <c r="A938" s="36"/>
      <c r="B938" s="22"/>
      <c r="C938" s="22"/>
      <c r="D938" s="19"/>
      <c r="E938" s="19"/>
      <c r="F938" s="22"/>
      <c r="G938" s="19"/>
      <c r="H938" s="22"/>
      <c r="I938" s="19"/>
      <c r="J938" s="22"/>
      <c r="K938" s="22"/>
      <c r="L938" s="42"/>
    </row>
    <row r="939" spans="1:12" ht="12.75" x14ac:dyDescent="0.2">
      <c r="A939" s="36"/>
      <c r="B939" s="22"/>
      <c r="C939" s="22"/>
      <c r="D939" s="19"/>
      <c r="E939" s="19"/>
      <c r="F939" s="22"/>
      <c r="G939" s="19"/>
      <c r="H939" s="22"/>
      <c r="I939" s="19"/>
      <c r="J939" s="22"/>
      <c r="K939" s="22"/>
      <c r="L939" s="42"/>
    </row>
    <row r="940" spans="1:12" ht="12.75" x14ac:dyDescent="0.2">
      <c r="A940" s="36"/>
      <c r="B940" s="22"/>
      <c r="C940" s="22"/>
      <c r="D940" s="19"/>
      <c r="E940" s="19"/>
      <c r="F940" s="22"/>
      <c r="G940" s="19"/>
      <c r="H940" s="22"/>
      <c r="I940" s="19"/>
      <c r="J940" s="22"/>
      <c r="K940" s="22"/>
      <c r="L940" s="42"/>
    </row>
    <row r="941" spans="1:12" ht="12.75" x14ac:dyDescent="0.2">
      <c r="A941" s="36"/>
      <c r="B941" s="22"/>
      <c r="C941" s="22"/>
      <c r="D941" s="19"/>
      <c r="E941" s="19"/>
      <c r="F941" s="22"/>
      <c r="G941" s="19"/>
      <c r="H941" s="22"/>
      <c r="I941" s="19"/>
      <c r="J941" s="22"/>
      <c r="K941" s="22"/>
      <c r="L941" s="42"/>
    </row>
    <row r="942" spans="1:12" ht="12.75" x14ac:dyDescent="0.2">
      <c r="A942" s="36"/>
      <c r="B942" s="22"/>
      <c r="C942" s="22"/>
      <c r="D942" s="19"/>
      <c r="E942" s="19"/>
      <c r="F942" s="22"/>
      <c r="G942" s="19"/>
      <c r="H942" s="22"/>
      <c r="I942" s="19"/>
      <c r="J942" s="22"/>
      <c r="K942" s="22"/>
      <c r="L942" s="42"/>
    </row>
    <row r="943" spans="1:12" ht="12.75" x14ac:dyDescent="0.2">
      <c r="A943" s="36"/>
      <c r="B943" s="22"/>
      <c r="C943" s="22"/>
      <c r="D943" s="19"/>
      <c r="E943" s="19"/>
      <c r="F943" s="22"/>
      <c r="G943" s="19"/>
      <c r="H943" s="22"/>
      <c r="I943" s="19"/>
      <c r="J943" s="22"/>
      <c r="K943" s="22"/>
      <c r="L943" s="42"/>
    </row>
    <row r="944" spans="1:12" ht="12.75" x14ac:dyDescent="0.2">
      <c r="A944" s="36"/>
      <c r="B944" s="22"/>
      <c r="C944" s="22"/>
      <c r="D944" s="19"/>
      <c r="E944" s="19"/>
      <c r="F944" s="22"/>
      <c r="G944" s="19"/>
      <c r="H944" s="22"/>
      <c r="I944" s="19"/>
      <c r="J944" s="22"/>
      <c r="K944" s="22"/>
      <c r="L944" s="42"/>
    </row>
    <row r="945" spans="1:12" ht="12.75" x14ac:dyDescent="0.2">
      <c r="A945" s="36"/>
      <c r="B945" s="22"/>
      <c r="C945" s="22"/>
      <c r="D945" s="19"/>
      <c r="E945" s="19"/>
      <c r="F945" s="22"/>
      <c r="G945" s="19"/>
      <c r="H945" s="22"/>
      <c r="I945" s="19"/>
      <c r="J945" s="22"/>
      <c r="K945" s="22"/>
      <c r="L945" s="42"/>
    </row>
    <row r="946" spans="1:12" ht="12.75" x14ac:dyDescent="0.2">
      <c r="A946" s="36"/>
      <c r="B946" s="22"/>
      <c r="C946" s="22"/>
      <c r="D946" s="19"/>
      <c r="E946" s="19"/>
      <c r="F946" s="22"/>
      <c r="G946" s="19"/>
      <c r="H946" s="22"/>
      <c r="I946" s="19"/>
      <c r="J946" s="22"/>
      <c r="K946" s="22"/>
      <c r="L946" s="42"/>
    </row>
    <row r="947" spans="1:12" ht="12.75" x14ac:dyDescent="0.2">
      <c r="A947" s="36"/>
      <c r="B947" s="22"/>
      <c r="C947" s="22"/>
      <c r="D947" s="19"/>
      <c r="E947" s="19"/>
      <c r="F947" s="22"/>
      <c r="G947" s="19"/>
      <c r="H947" s="22"/>
      <c r="I947" s="19"/>
      <c r="J947" s="22"/>
      <c r="K947" s="22"/>
      <c r="L947" s="42"/>
    </row>
    <row r="948" spans="1:12" ht="12.75" x14ac:dyDescent="0.2">
      <c r="A948" s="36"/>
      <c r="B948" s="22"/>
      <c r="C948" s="22"/>
      <c r="D948" s="19"/>
      <c r="E948" s="19"/>
      <c r="F948" s="22"/>
      <c r="G948" s="19"/>
      <c r="H948" s="22"/>
      <c r="I948" s="19"/>
      <c r="J948" s="22"/>
      <c r="K948" s="22"/>
      <c r="L948" s="42"/>
    </row>
    <row r="949" spans="1:12" ht="12.75" x14ac:dyDescent="0.2">
      <c r="A949" s="36"/>
      <c r="B949" s="22"/>
      <c r="C949" s="22"/>
      <c r="D949" s="19"/>
      <c r="E949" s="19"/>
      <c r="F949" s="22"/>
      <c r="G949" s="19"/>
      <c r="H949" s="22"/>
      <c r="I949" s="19"/>
      <c r="J949" s="22"/>
      <c r="K949" s="22"/>
      <c r="L949" s="42"/>
    </row>
    <row r="950" spans="1:12" ht="12.75" x14ac:dyDescent="0.2">
      <c r="A950" s="36"/>
      <c r="B950" s="22"/>
      <c r="C950" s="22"/>
      <c r="D950" s="19"/>
      <c r="E950" s="19"/>
      <c r="F950" s="22"/>
      <c r="G950" s="19"/>
      <c r="H950" s="22"/>
      <c r="I950" s="19"/>
      <c r="J950" s="22"/>
      <c r="K950" s="22"/>
      <c r="L950" s="42"/>
    </row>
    <row r="951" spans="1:12" ht="12.75" x14ac:dyDescent="0.2">
      <c r="A951" s="36"/>
      <c r="B951" s="22"/>
      <c r="C951" s="22"/>
      <c r="D951" s="19"/>
      <c r="E951" s="19"/>
      <c r="F951" s="22"/>
      <c r="G951" s="19"/>
      <c r="H951" s="22"/>
      <c r="I951" s="19"/>
      <c r="J951" s="22"/>
      <c r="K951" s="22"/>
      <c r="L951" s="42"/>
    </row>
    <row r="952" spans="1:12" ht="12.75" x14ac:dyDescent="0.2">
      <c r="A952" s="36"/>
      <c r="B952" s="22"/>
      <c r="C952" s="22"/>
      <c r="D952" s="19"/>
      <c r="E952" s="19"/>
      <c r="F952" s="22"/>
      <c r="G952" s="19"/>
      <c r="H952" s="22"/>
      <c r="I952" s="19"/>
      <c r="J952" s="22"/>
      <c r="K952" s="22"/>
      <c r="L952" s="42"/>
    </row>
    <row r="953" spans="1:12" ht="12.75" x14ac:dyDescent="0.2">
      <c r="A953" s="36"/>
      <c r="B953" s="22"/>
      <c r="C953" s="22"/>
      <c r="D953" s="19"/>
      <c r="E953" s="19"/>
      <c r="F953" s="22"/>
      <c r="G953" s="19"/>
      <c r="H953" s="22"/>
      <c r="I953" s="19"/>
      <c r="J953" s="22"/>
      <c r="K953" s="22"/>
      <c r="L953" s="42"/>
    </row>
    <row r="954" spans="1:12" ht="12.75" x14ac:dyDescent="0.2">
      <c r="A954" s="36"/>
      <c r="B954" s="22"/>
      <c r="C954" s="22"/>
      <c r="D954" s="19"/>
      <c r="E954" s="19"/>
      <c r="F954" s="22"/>
      <c r="G954" s="19"/>
      <c r="H954" s="22"/>
      <c r="I954" s="19"/>
      <c r="J954" s="22"/>
      <c r="K954" s="22"/>
      <c r="L954" s="42"/>
    </row>
    <row r="955" spans="1:12" ht="12.75" x14ac:dyDescent="0.2">
      <c r="A955" s="36"/>
      <c r="B955" s="22"/>
      <c r="C955" s="22"/>
      <c r="D955" s="19"/>
      <c r="E955" s="19"/>
      <c r="F955" s="22"/>
      <c r="G955" s="19"/>
      <c r="H955" s="22"/>
      <c r="I955" s="19"/>
      <c r="J955" s="22"/>
      <c r="K955" s="22"/>
      <c r="L955" s="42"/>
    </row>
    <row r="956" spans="1:12" ht="12.75" x14ac:dyDescent="0.2">
      <c r="A956" s="36"/>
      <c r="B956" s="22"/>
      <c r="C956" s="22"/>
      <c r="D956" s="19"/>
      <c r="E956" s="19"/>
      <c r="F956" s="22"/>
      <c r="G956" s="19"/>
      <c r="H956" s="22"/>
      <c r="I956" s="19"/>
      <c r="J956" s="22"/>
      <c r="K956" s="22"/>
      <c r="L956" s="42"/>
    </row>
    <row r="957" spans="1:12" ht="12.75" x14ac:dyDescent="0.2">
      <c r="A957" s="36"/>
      <c r="B957" s="22"/>
      <c r="C957" s="22"/>
      <c r="D957" s="19"/>
      <c r="E957" s="19"/>
      <c r="F957" s="22"/>
      <c r="G957" s="19"/>
      <c r="H957" s="22"/>
      <c r="I957" s="19"/>
      <c r="J957" s="22"/>
      <c r="K957" s="22"/>
      <c r="L957" s="42"/>
    </row>
    <row r="958" spans="1:12" ht="12.75" x14ac:dyDescent="0.2">
      <c r="A958" s="36"/>
      <c r="B958" s="22"/>
      <c r="C958" s="22"/>
      <c r="D958" s="19"/>
      <c r="E958" s="19"/>
      <c r="F958" s="22"/>
      <c r="G958" s="19"/>
      <c r="H958" s="22"/>
      <c r="I958" s="19"/>
      <c r="J958" s="22"/>
      <c r="K958" s="22"/>
      <c r="L958" s="42"/>
    </row>
    <row r="959" spans="1:12" ht="12.75" x14ac:dyDescent="0.2">
      <c r="A959" s="36"/>
      <c r="B959" s="22"/>
      <c r="C959" s="22"/>
      <c r="D959" s="19"/>
      <c r="E959" s="19"/>
      <c r="F959" s="22"/>
      <c r="G959" s="19"/>
      <c r="H959" s="22"/>
      <c r="I959" s="19"/>
      <c r="J959" s="22"/>
      <c r="K959" s="22"/>
      <c r="L959" s="42"/>
    </row>
    <row r="960" spans="1:12" ht="12.75" x14ac:dyDescent="0.2">
      <c r="A960" s="36"/>
      <c r="B960" s="22"/>
      <c r="C960" s="22"/>
      <c r="D960" s="19"/>
      <c r="E960" s="19"/>
      <c r="F960" s="22"/>
      <c r="G960" s="19"/>
      <c r="H960" s="22"/>
      <c r="I960" s="19"/>
      <c r="J960" s="22"/>
      <c r="K960" s="22"/>
      <c r="L960" s="42"/>
    </row>
    <row r="961" spans="1:12" ht="12.75" x14ac:dyDescent="0.2">
      <c r="A961" s="36"/>
      <c r="B961" s="22"/>
      <c r="C961" s="22"/>
      <c r="D961" s="19"/>
      <c r="E961" s="19"/>
      <c r="F961" s="22"/>
      <c r="G961" s="19"/>
      <c r="H961" s="22"/>
      <c r="I961" s="19"/>
      <c r="J961" s="22"/>
      <c r="K961" s="22"/>
      <c r="L961" s="42"/>
    </row>
    <row r="962" spans="1:12" ht="12.75" x14ac:dyDescent="0.2">
      <c r="A962" s="36"/>
      <c r="B962" s="22"/>
      <c r="C962" s="22"/>
      <c r="D962" s="19"/>
      <c r="E962" s="19"/>
      <c r="F962" s="22"/>
      <c r="G962" s="19"/>
      <c r="H962" s="22"/>
      <c r="I962" s="19"/>
      <c r="J962" s="22"/>
      <c r="K962" s="22"/>
      <c r="L962" s="42"/>
    </row>
    <row r="963" spans="1:12" ht="12.75" x14ac:dyDescent="0.2">
      <c r="A963" s="36"/>
      <c r="B963" s="22"/>
      <c r="C963" s="22"/>
      <c r="D963" s="19"/>
      <c r="E963" s="19"/>
      <c r="F963" s="22"/>
      <c r="G963" s="19"/>
      <c r="H963" s="22"/>
      <c r="I963" s="19"/>
      <c r="J963" s="22"/>
      <c r="K963" s="22"/>
      <c r="L963" s="42"/>
    </row>
    <row r="964" spans="1:12" ht="12.75" x14ac:dyDescent="0.2">
      <c r="A964" s="36"/>
      <c r="B964" s="22"/>
      <c r="C964" s="22"/>
      <c r="D964" s="19"/>
      <c r="E964" s="19"/>
      <c r="F964" s="22"/>
      <c r="G964" s="19"/>
      <c r="H964" s="22"/>
      <c r="I964" s="19"/>
      <c r="J964" s="22"/>
      <c r="K964" s="22"/>
      <c r="L964" s="42"/>
    </row>
    <row r="965" spans="1:12" ht="12.75" x14ac:dyDescent="0.2">
      <c r="A965" s="36"/>
      <c r="B965" s="22"/>
      <c r="C965" s="22"/>
      <c r="D965" s="19"/>
      <c r="E965" s="19"/>
      <c r="F965" s="22"/>
      <c r="G965" s="19"/>
      <c r="H965" s="22"/>
      <c r="I965" s="19"/>
      <c r="J965" s="22"/>
      <c r="K965" s="22"/>
      <c r="L965" s="42"/>
    </row>
    <row r="966" spans="1:12" ht="12.75" x14ac:dyDescent="0.2">
      <c r="A966" s="36"/>
      <c r="B966" s="22"/>
      <c r="C966" s="22"/>
      <c r="D966" s="19"/>
      <c r="E966" s="19"/>
      <c r="F966" s="22"/>
      <c r="G966" s="19"/>
      <c r="H966" s="22"/>
      <c r="I966" s="19"/>
      <c r="J966" s="22"/>
      <c r="K966" s="22"/>
      <c r="L966" s="42"/>
    </row>
    <row r="967" spans="1:12" ht="12.75" x14ac:dyDescent="0.2">
      <c r="A967" s="36"/>
      <c r="B967" s="22"/>
      <c r="C967" s="22"/>
      <c r="D967" s="19"/>
      <c r="E967" s="19"/>
      <c r="F967" s="22"/>
      <c r="G967" s="19"/>
      <c r="H967" s="22"/>
      <c r="I967" s="19"/>
      <c r="J967" s="22"/>
      <c r="K967" s="22"/>
      <c r="L967" s="42"/>
    </row>
    <row r="968" spans="1:12" ht="12.75" x14ac:dyDescent="0.2">
      <c r="A968" s="36"/>
      <c r="B968" s="22"/>
      <c r="C968" s="22"/>
      <c r="D968" s="19"/>
      <c r="E968" s="19"/>
      <c r="F968" s="22"/>
      <c r="G968" s="19"/>
      <c r="H968" s="22"/>
      <c r="I968" s="19"/>
      <c r="J968" s="22"/>
      <c r="K968" s="22"/>
      <c r="L968" s="42"/>
    </row>
    <row r="969" spans="1:12" ht="12.75" x14ac:dyDescent="0.2">
      <c r="A969" s="36"/>
      <c r="B969" s="22"/>
      <c r="C969" s="22"/>
      <c r="D969" s="19"/>
      <c r="E969" s="19"/>
      <c r="F969" s="22"/>
      <c r="G969" s="19"/>
      <c r="H969" s="22"/>
      <c r="I969" s="19"/>
      <c r="J969" s="22"/>
      <c r="K969" s="22"/>
      <c r="L969" s="42"/>
    </row>
    <row r="970" spans="1:12" ht="12.75" x14ac:dyDescent="0.2">
      <c r="A970" s="36"/>
      <c r="B970" s="22"/>
      <c r="C970" s="22"/>
      <c r="D970" s="19"/>
      <c r="E970" s="19"/>
      <c r="F970" s="22"/>
      <c r="G970" s="19"/>
      <c r="H970" s="22"/>
      <c r="I970" s="19"/>
      <c r="J970" s="22"/>
      <c r="K970" s="22"/>
      <c r="L970" s="42"/>
    </row>
    <row r="971" spans="1:12" ht="12.75" x14ac:dyDescent="0.2">
      <c r="A971" s="36"/>
      <c r="B971" s="22"/>
      <c r="C971" s="22"/>
      <c r="D971" s="19"/>
      <c r="E971" s="19"/>
      <c r="F971" s="22"/>
      <c r="G971" s="19"/>
      <c r="H971" s="22"/>
      <c r="I971" s="19"/>
      <c r="J971" s="22"/>
      <c r="K971" s="22"/>
      <c r="L971" s="42"/>
    </row>
    <row r="972" spans="1:12" ht="12.75" x14ac:dyDescent="0.2">
      <c r="A972" s="36"/>
      <c r="B972" s="22"/>
      <c r="C972" s="22"/>
      <c r="D972" s="19"/>
      <c r="E972" s="19"/>
      <c r="F972" s="22"/>
      <c r="G972" s="19"/>
      <c r="H972" s="22"/>
      <c r="I972" s="19"/>
      <c r="J972" s="22"/>
      <c r="K972" s="22"/>
      <c r="L972" s="42"/>
    </row>
    <row r="973" spans="1:12" ht="12.75" x14ac:dyDescent="0.2">
      <c r="A973" s="36"/>
      <c r="B973" s="22"/>
      <c r="C973" s="22"/>
      <c r="D973" s="19"/>
      <c r="E973" s="19"/>
      <c r="F973" s="22"/>
      <c r="G973" s="19"/>
      <c r="H973" s="22"/>
      <c r="I973" s="19"/>
      <c r="J973" s="22"/>
      <c r="K973" s="22"/>
      <c r="L973" s="42"/>
    </row>
    <row r="974" spans="1:12" ht="12.75" x14ac:dyDescent="0.2">
      <c r="A974" s="36"/>
      <c r="B974" s="22"/>
      <c r="C974" s="22"/>
      <c r="D974" s="19"/>
      <c r="E974" s="19"/>
      <c r="F974" s="22"/>
      <c r="G974" s="19"/>
      <c r="H974" s="22"/>
      <c r="I974" s="19"/>
      <c r="J974" s="22"/>
      <c r="K974" s="22"/>
      <c r="L974" s="42"/>
    </row>
    <row r="975" spans="1:12" ht="12.75" x14ac:dyDescent="0.2">
      <c r="A975" s="36"/>
      <c r="B975" s="22"/>
      <c r="C975" s="22"/>
      <c r="D975" s="19"/>
      <c r="E975" s="19"/>
      <c r="F975" s="22"/>
      <c r="G975" s="19"/>
      <c r="H975" s="22"/>
      <c r="I975" s="19"/>
      <c r="J975" s="22"/>
      <c r="K975" s="22"/>
      <c r="L975" s="42"/>
    </row>
    <row r="976" spans="1:12" ht="12.75" x14ac:dyDescent="0.2">
      <c r="A976" s="36"/>
      <c r="B976" s="22"/>
      <c r="C976" s="22"/>
      <c r="D976" s="19"/>
      <c r="E976" s="19"/>
      <c r="F976" s="22"/>
      <c r="G976" s="19"/>
      <c r="H976" s="22"/>
      <c r="I976" s="19"/>
      <c r="J976" s="22"/>
      <c r="K976" s="22"/>
      <c r="L976" s="42"/>
    </row>
    <row r="977" spans="1:12" ht="12.75" x14ac:dyDescent="0.2">
      <c r="A977" s="36"/>
      <c r="B977" s="22"/>
      <c r="C977" s="22"/>
      <c r="D977" s="19"/>
      <c r="E977" s="19"/>
      <c r="F977" s="22"/>
      <c r="G977" s="19"/>
      <c r="H977" s="22"/>
      <c r="I977" s="19"/>
      <c r="J977" s="22"/>
      <c r="K977" s="22"/>
      <c r="L977" s="42"/>
    </row>
    <row r="978" spans="1:12" ht="12.75" x14ac:dyDescent="0.2">
      <c r="A978" s="36"/>
      <c r="B978" s="22"/>
      <c r="C978" s="22"/>
      <c r="D978" s="19"/>
      <c r="E978" s="19"/>
      <c r="F978" s="22"/>
      <c r="G978" s="19"/>
      <c r="H978" s="22"/>
      <c r="I978" s="19"/>
      <c r="J978" s="22"/>
      <c r="K978" s="22"/>
      <c r="L978" s="42"/>
    </row>
    <row r="979" spans="1:12" ht="12.75" x14ac:dyDescent="0.2">
      <c r="A979" s="43"/>
      <c r="C979" s="44"/>
      <c r="D979" s="45"/>
      <c r="F979" s="46"/>
      <c r="H979" s="46"/>
      <c r="I979" s="46"/>
    </row>
    <row r="980" spans="1:12" ht="12.75" x14ac:dyDescent="0.2">
      <c r="A980" s="43"/>
      <c r="C980" s="44"/>
      <c r="D980" s="45"/>
      <c r="F980" s="46"/>
      <c r="H980" s="46"/>
      <c r="I980" s="46"/>
    </row>
    <row r="981" spans="1:12" ht="12.75" x14ac:dyDescent="0.2">
      <c r="A981" s="43"/>
      <c r="C981" s="44"/>
      <c r="D981" s="45"/>
      <c r="F981" s="46"/>
      <c r="H981" s="46"/>
      <c r="I981" s="46"/>
    </row>
    <row r="982" spans="1:12" ht="12.75" x14ac:dyDescent="0.2">
      <c r="A982" s="43"/>
      <c r="C982" s="44"/>
      <c r="D982" s="45"/>
      <c r="F982" s="46"/>
      <c r="H982" s="46"/>
      <c r="I982" s="46"/>
    </row>
    <row r="983" spans="1:12" ht="12.75" x14ac:dyDescent="0.2">
      <c r="A983" s="43"/>
      <c r="C983" s="44"/>
      <c r="D983" s="45"/>
      <c r="F983" s="46"/>
      <c r="H983" s="46"/>
      <c r="I983" s="46"/>
    </row>
    <row r="984" spans="1:12" ht="12.75" x14ac:dyDescent="0.2">
      <c r="A984" s="43"/>
      <c r="C984" s="44"/>
      <c r="D984" s="45"/>
      <c r="F984" s="46"/>
      <c r="H984" s="46"/>
      <c r="I984" s="46"/>
    </row>
    <row r="985" spans="1:12" ht="12.75" x14ac:dyDescent="0.2">
      <c r="A985" s="43"/>
      <c r="C985" s="44"/>
      <c r="D985" s="45"/>
      <c r="F985" s="46"/>
      <c r="H985" s="46"/>
      <c r="I985" s="46"/>
    </row>
    <row r="986" spans="1:12" ht="12.75" x14ac:dyDescent="0.2">
      <c r="A986" s="43"/>
      <c r="C986" s="44"/>
      <c r="D986" s="45"/>
      <c r="F986" s="46"/>
      <c r="H986" s="46"/>
      <c r="I986" s="46"/>
    </row>
    <row r="987" spans="1:12" ht="12.75" x14ac:dyDescent="0.2">
      <c r="A987" s="43"/>
      <c r="C987" s="44"/>
      <c r="D987" s="45"/>
      <c r="F987" s="46"/>
      <c r="H987" s="46"/>
      <c r="I987" s="4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trump-conflicts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2017-07-22T11:40:17Z</dcterms:created>
  <dcterms:modified xsi:type="dcterms:W3CDTF">2017-07-22T11:42:02Z</dcterms:modified>
</cp:coreProperties>
</file>