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460" tabRatio="500"/>
  </bookViews>
  <sheets>
    <sheet name="Sheet1" sheetId="1" r:id="rId1"/>
  </sheets>
  <definedNames>
    <definedName name="wobblehead_bom" localSheetId="0">Sheet1!$A$1:$I$36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8" i="1"/>
  <c r="G49"/>
  <c r="G45"/>
  <c r="G23"/>
  <c r="G24"/>
  <c r="G34"/>
  <c r="G35"/>
  <c r="G6"/>
  <c r="G7"/>
  <c r="G8"/>
  <c r="G9"/>
  <c r="G10"/>
  <c r="G11"/>
  <c r="G12"/>
  <c r="G13"/>
  <c r="G14"/>
  <c r="G15"/>
  <c r="G16"/>
  <c r="G17"/>
  <c r="G18"/>
  <c r="G19"/>
  <c r="G20"/>
  <c r="G21"/>
  <c r="G22"/>
  <c r="G25"/>
  <c r="G26"/>
  <c r="G27"/>
  <c r="G28"/>
  <c r="G29"/>
  <c r="G30"/>
  <c r="G31"/>
  <c r="G32"/>
  <c r="G33"/>
  <c r="G36"/>
  <c r="G37"/>
  <c r="G38"/>
  <c r="G39"/>
  <c r="F41"/>
  <c r="G41"/>
  <c r="G42"/>
  <c r="G43"/>
  <c r="G44"/>
  <c r="F46"/>
  <c r="G46"/>
  <c r="G47"/>
  <c r="F51"/>
  <c r="G51"/>
  <c r="F52"/>
  <c r="G52"/>
  <c r="F53"/>
  <c r="G53"/>
  <c r="F56"/>
  <c r="G56"/>
  <c r="G57"/>
  <c r="F58"/>
  <c r="G58"/>
  <c r="G60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jeffm:Desktop:wobblehead:electrical:rev0:wobblehead_bom.txt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<sst xmlns="http://schemas.openxmlformats.org/spreadsheetml/2006/main" count="144" uniqueCount="140">
  <si>
    <t>MOLEX CONN MALE 2POS .06</t>
    <phoneticPr fontId="6" type="noConversion"/>
  </si>
  <si>
    <t>MOLEX CONN FEMALE 2POS .062</t>
    <phoneticPr fontId="6" type="noConversion"/>
  </si>
  <si>
    <t>WIRE HARNESS FOR J3</t>
    <phoneticPr fontId="6" type="noConversion"/>
  </si>
  <si>
    <t>J2-PINS</t>
    <phoneticPr fontId="6" type="noConversion"/>
  </si>
  <si>
    <t>J3-PINS</t>
    <phoneticPr fontId="6" type="noConversion"/>
  </si>
  <si>
    <t>J4-PINS</t>
    <phoneticPr fontId="6" type="noConversion"/>
  </si>
  <si>
    <t>WM2300-ND</t>
    <phoneticPr fontId="6" type="noConversion"/>
  </si>
  <si>
    <t>WM1002</t>
    <phoneticPr fontId="6" type="noConversion"/>
  </si>
  <si>
    <t>WM1003</t>
    <phoneticPr fontId="6" type="noConversion"/>
  </si>
  <si>
    <t>PIN</t>
    <phoneticPr fontId="6" type="noConversion"/>
  </si>
  <si>
    <t>R3</t>
    <phoneticPr fontId="6" type="noConversion"/>
  </si>
  <si>
    <t>R4</t>
    <phoneticPr fontId="6" type="noConversion"/>
  </si>
  <si>
    <t>92196A148</t>
  </si>
  <si>
    <t>screw,bar cap/alan #6-32 x 12"</t>
    <phoneticPr fontId="6" type="noConversion"/>
  </si>
  <si>
    <t>90273A194</t>
    <phoneticPr fontId="6" type="noConversion"/>
  </si>
  <si>
    <t>311-470-RCT-ND</t>
    <phoneticPr fontId="6" type="noConversion"/>
  </si>
  <si>
    <t>U4</t>
    <phoneticPr fontId="6" type="noConversion"/>
  </si>
  <si>
    <t>OPTO ISO</t>
    <phoneticPr fontId="6" type="noConversion"/>
  </si>
  <si>
    <t>HMHA2801</t>
    <phoneticPr fontId="6" type="noConversion"/>
  </si>
  <si>
    <t>R8</t>
    <phoneticPr fontId="6" type="noConversion"/>
  </si>
  <si>
    <t>R1,R7</t>
    <phoneticPr fontId="6" type="noConversion"/>
  </si>
  <si>
    <t>RES 1210, 2.2K 1/2W</t>
    <phoneticPr fontId="6" type="noConversion"/>
  </si>
  <si>
    <t>screw,rod set #??</t>
    <phoneticPr fontId="6" type="noConversion"/>
  </si>
  <si>
    <t>screw, bracket flat #4x82deg sheetmetal</t>
    <phoneticPr fontId="6" type="noConversion"/>
  </si>
  <si>
    <t>541-2.2KVCT-ND</t>
    <phoneticPr fontId="6" type="noConversion"/>
  </si>
  <si>
    <t>J6</t>
    <phoneticPr fontId="6" type="noConversion"/>
  </si>
  <si>
    <t xml:space="preserve">U2       </t>
    <phoneticPr fontId="6" type="noConversion"/>
  </si>
  <si>
    <t>REGULATOR 5.0V 150mA SOT23-5</t>
    <phoneticPr fontId="6" type="noConversion"/>
  </si>
  <si>
    <t xml:space="preserve">Bill Of Materials for wobblehead.sch  </t>
    <phoneticPr fontId="6" type="noConversion"/>
  </si>
  <si>
    <t>rod, head</t>
    <phoneticPr fontId="6" type="noConversion"/>
  </si>
  <si>
    <t>bar, servo, mtg</t>
    <phoneticPr fontId="6" type="noConversion"/>
  </si>
  <si>
    <t>pcb</t>
    <phoneticPr fontId="6" type="noConversion"/>
  </si>
  <si>
    <t>servo futuba S3003</t>
    <phoneticPr fontId="6" type="noConversion"/>
  </si>
  <si>
    <t xml:space="preserve">C2, C3       </t>
    <phoneticPr fontId="6" type="noConversion"/>
  </si>
  <si>
    <t>DIODE BRIDGE</t>
    <phoneticPr fontId="6" type="noConversion"/>
  </si>
  <si>
    <t>SCREW</t>
    <phoneticPr fontId="6" type="noConversion"/>
  </si>
  <si>
    <t>TEST POINT</t>
    <phoneticPr fontId="6" type="noConversion"/>
  </si>
  <si>
    <t>754-1505-1-ND</t>
    <phoneticPr fontId="6" type="noConversion"/>
  </si>
  <si>
    <t>LED0805 BLUE</t>
    <phoneticPr fontId="6" type="noConversion"/>
  </si>
  <si>
    <t>J1</t>
    <phoneticPr fontId="6" type="noConversion"/>
  </si>
  <si>
    <t>WM4601-ND</t>
    <phoneticPr fontId="6" type="noConversion"/>
  </si>
  <si>
    <t xml:space="preserve">MOLEX1-3POS MALE   </t>
    <phoneticPr fontId="6" type="noConversion"/>
  </si>
  <si>
    <t>HEADER SIP 0.1" 6POS</t>
    <phoneticPr fontId="6" type="noConversion"/>
  </si>
  <si>
    <t>3M9451-ND</t>
    <phoneticPr fontId="6" type="noConversion"/>
  </si>
  <si>
    <t xml:space="preserve">PIC10F200 SOT23-6 </t>
    <phoneticPr fontId="6" type="noConversion"/>
  </si>
  <si>
    <t>PIC10F200</t>
    <phoneticPr fontId="6" type="noConversion"/>
  </si>
  <si>
    <t>311-100ARCT-ND</t>
    <phoneticPr fontId="6" type="noConversion"/>
  </si>
  <si>
    <t>311-100KARCT-ND</t>
    <phoneticPr fontId="6" type="noConversion"/>
  </si>
  <si>
    <t>311-10KARCT-ND</t>
    <phoneticPr fontId="6" type="noConversion"/>
  </si>
  <si>
    <t>kimbrough coupler</t>
    <phoneticPr fontId="6" type="noConversion"/>
  </si>
  <si>
    <t>YO164B</t>
  </si>
  <si>
    <t>70267-1</t>
    <phoneticPr fontId="6" type="noConversion"/>
  </si>
  <si>
    <t>various</t>
    <phoneticPr fontId="6" type="noConversion"/>
  </si>
  <si>
    <t>see below</t>
    <phoneticPr fontId="6" type="noConversion"/>
  </si>
  <si>
    <t>o-ring, servo 0.1" ID, 1/4" OD</t>
    <phoneticPr fontId="6" type="noConversion"/>
  </si>
  <si>
    <t>NCP551SN50T1G</t>
  </si>
  <si>
    <t>24" ORN/BLK</t>
    <phoneticPr fontId="6" type="noConversion"/>
  </si>
  <si>
    <t>12" GRY/RED</t>
    <phoneticPr fontId="6" type="noConversion"/>
  </si>
  <si>
    <t>Polarized RED=PIN1</t>
    <phoneticPr fontId="6" type="noConversion"/>
  </si>
  <si>
    <t>FocalPrice</t>
  </si>
  <si>
    <t>Jerry, PCB Stencils</t>
    <phoneticPr fontId="6" type="noConversion"/>
  </si>
  <si>
    <t>Christianna Salaza</t>
  </si>
  <si>
    <t>RES 0805, 470 OHM</t>
    <phoneticPr fontId="6" type="noConversion"/>
  </si>
  <si>
    <t>R4</t>
    <phoneticPr fontId="6" type="noConversion"/>
  </si>
  <si>
    <t>RES 0805, 820 OHM</t>
    <phoneticPr fontId="6" type="noConversion"/>
  </si>
  <si>
    <t>311-820-RCT-ND</t>
    <phoneticPr fontId="6" type="noConversion"/>
  </si>
  <si>
    <t>screw,rod pan #8-32 x 1/2"</t>
    <phoneticPr fontId="6" type="noConversion"/>
  </si>
  <si>
    <t>?</t>
    <phoneticPr fontId="6" type="noConversion"/>
  </si>
  <si>
    <t>screw,servo flat #8-32 x 1/2"</t>
    <phoneticPr fontId="6" type="noConversion"/>
  </si>
  <si>
    <t>90272A194</t>
  </si>
  <si>
    <t>screw, servo cap/alan #8-32 x 1/2"</t>
    <phoneticPr fontId="6" type="noConversion"/>
  </si>
  <si>
    <t>92196A194</t>
  </si>
  <si>
    <t xml:space="preserve">9452K14 </t>
    <phoneticPr fontId="6" type="noConversion"/>
  </si>
  <si>
    <t>311-1.0MARCT-ND</t>
    <phoneticPr fontId="6" type="noConversion"/>
  </si>
  <si>
    <t>311-6.2KARCT-ND</t>
    <phoneticPr fontId="6" type="noConversion"/>
  </si>
  <si>
    <t>REGULATOR 3.3V 100MA SOT23-6</t>
    <phoneticPr fontId="6" type="noConversion"/>
  </si>
  <si>
    <t>Desc</t>
    <phoneticPr fontId="6" type="noConversion"/>
  </si>
  <si>
    <t>Partnumber</t>
    <phoneticPr fontId="6" type="noConversion"/>
  </si>
  <si>
    <t>QTY100 Price</t>
    <phoneticPr fontId="6" type="noConversion"/>
  </si>
  <si>
    <t>Ext Price</t>
    <phoneticPr fontId="6" type="noConversion"/>
  </si>
  <si>
    <t>J5</t>
    <phoneticPr fontId="6" type="noConversion"/>
  </si>
  <si>
    <t>HEADER SIP 0.1" 3POS</t>
    <phoneticPr fontId="6" type="noConversion"/>
  </si>
  <si>
    <t>3M9448-ND</t>
    <phoneticPr fontId="6" type="noConversion"/>
  </si>
  <si>
    <t>J2</t>
    <phoneticPr fontId="6" type="noConversion"/>
  </si>
  <si>
    <t>MOLEX 0.156 FEMALE 3POS</t>
    <phoneticPr fontId="6" type="noConversion"/>
  </si>
  <si>
    <t>WIRE HARNESS FOR J2</t>
    <phoneticPr fontId="6" type="noConversion"/>
  </si>
  <si>
    <t>WM2101-ND</t>
    <phoneticPr fontId="6" type="noConversion"/>
  </si>
  <si>
    <t>J3</t>
    <phoneticPr fontId="6" type="noConversion"/>
  </si>
  <si>
    <t>WM1220</t>
    <phoneticPr fontId="6" type="noConversion"/>
  </si>
  <si>
    <t>WM1230</t>
    <phoneticPr fontId="6" type="noConversion"/>
  </si>
  <si>
    <t>J4</t>
    <phoneticPr fontId="6" type="noConversion"/>
  </si>
  <si>
    <t xml:space="preserve">Qty </t>
  </si>
  <si>
    <t>Reference</t>
  </si>
  <si>
    <t xml:space="preserve">BAV99         </t>
  </si>
  <si>
    <t xml:space="preserve">C4-5     </t>
  </si>
  <si>
    <t>star-external washer (1/4" ID, 1/2"OD)</t>
    <phoneticPr fontId="6" type="noConversion"/>
  </si>
  <si>
    <t>91114A029</t>
  </si>
  <si>
    <t>565-2089-1-ND</t>
    <phoneticPr fontId="6" type="noConversion"/>
  </si>
  <si>
    <t>1001-2b</t>
    <phoneticPr fontId="6" type="noConversion"/>
  </si>
  <si>
    <t xml:space="preserve">CAP0805,0.1uF </t>
  </si>
  <si>
    <t xml:space="preserve">CAP0805,1.0uF </t>
  </si>
  <si>
    <t xml:space="preserve">C1       </t>
  </si>
  <si>
    <t xml:space="preserve">U1       </t>
  </si>
  <si>
    <t xml:space="preserve">CDBHD2100     </t>
  </si>
  <si>
    <t xml:space="preserve">TP1-4    </t>
  </si>
  <si>
    <t xml:space="preserve">H1-4     </t>
  </si>
  <si>
    <t xml:space="preserve">D2       </t>
  </si>
  <si>
    <t xml:space="preserve">TP5      </t>
  </si>
  <si>
    <t>estimated cost</t>
    <phoneticPr fontId="6" type="noConversion"/>
  </si>
  <si>
    <t>assembly of pcb and cables</t>
    <phoneticPr fontId="6" type="noConversion"/>
  </si>
  <si>
    <t>approx</t>
    <phoneticPr fontId="6" type="noConversion"/>
  </si>
  <si>
    <t>electronics BOM subtotal from above</t>
    <phoneticPr fontId="6" type="noConversion"/>
  </si>
  <si>
    <t>pcb solder stencil</t>
    <phoneticPr fontId="6" type="noConversion"/>
  </si>
  <si>
    <t>Vendor</t>
    <phoneticPr fontId="6" type="noConversion"/>
  </si>
  <si>
    <t>Advanced Assy</t>
    <phoneticPr fontId="6" type="noConversion"/>
  </si>
  <si>
    <t>Kimbrough</t>
  </si>
  <si>
    <t>RPM?</t>
    <phoneticPr fontId="6" type="noConversion"/>
  </si>
  <si>
    <t>Frank Ruiz, Aero Tech Ind</t>
    <phoneticPr fontId="6" type="noConversion"/>
  </si>
  <si>
    <t>Walt Dimick, IRF Machine Works</t>
  </si>
  <si>
    <t xml:space="preserve">U3       </t>
  </si>
  <si>
    <t>bracket, drive</t>
    <phoneticPr fontId="6" type="noConversion"/>
  </si>
  <si>
    <t>70267-4b</t>
    <phoneticPr fontId="6" type="noConversion"/>
  </si>
  <si>
    <t>70267-3c</t>
    <phoneticPr fontId="6" type="noConversion"/>
  </si>
  <si>
    <t xml:space="preserve">RES0805,100   </t>
  </si>
  <si>
    <t xml:space="preserve">R5       </t>
  </si>
  <si>
    <t xml:space="preserve">RES0805,100K  </t>
  </si>
  <si>
    <t xml:space="preserve">RES0805,10k   </t>
  </si>
  <si>
    <t xml:space="preserve">R2       </t>
  </si>
  <si>
    <t xml:space="preserve">RES0805,1M    </t>
  </si>
  <si>
    <t xml:space="preserve">R6       </t>
  </si>
  <si>
    <t xml:space="preserve">RES0805,6K    </t>
  </si>
  <si>
    <t xml:space="preserve">U2       </t>
  </si>
  <si>
    <t xml:space="preserve">TC1055        </t>
  </si>
  <si>
    <t>D1</t>
    <phoneticPr fontId="6" type="noConversion"/>
  </si>
  <si>
    <t>D3</t>
    <phoneticPr fontId="6" type="noConversion"/>
  </si>
  <si>
    <t>BAV99-7-F</t>
    <phoneticPr fontId="6" type="noConversion"/>
  </si>
  <si>
    <t>311-1358-1-ND</t>
    <phoneticPr fontId="6" type="noConversion"/>
  </si>
  <si>
    <t xml:space="preserve">CAP SMD55,100uF </t>
    <phoneticPr fontId="6" type="noConversion"/>
  </si>
  <si>
    <t>WEDGE T3-1/4 LAMP SOCKET PCB</t>
    <phoneticPr fontId="6" type="noConversion"/>
  </si>
  <si>
    <t>JKL 294502</t>
    <phoneticPr fontId="6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</si>
</sst>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"/>
  </numFmts>
  <fonts count="7"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4" fontId="0" fillId="0" borderId="0" xfId="0" applyNumberFormat="1"/>
    <xf numFmtId="0" fontId="5" fillId="0" borderId="0" xfId="0" applyFont="1"/>
    <xf numFmtId="168" fontId="0" fillId="0" borderId="0" xfId="0" applyNumberFormat="1"/>
    <xf numFmtId="168" fontId="4" fillId="0" borderId="0" xfId="0" applyNumberFormat="1" applyFont="1"/>
    <xf numFmtId="168" fontId="5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Fill="1"/>
    <xf numFmtId="168" fontId="2" fillId="0" borderId="0" xfId="0" applyNumberFormat="1" applyFont="1" applyFill="1"/>
    <xf numFmtId="0" fontId="3" fillId="0" borderId="0" xfId="0" applyFont="1" applyFill="1"/>
    <xf numFmtId="168" fontId="3" fillId="0" borderId="0" xfId="0" applyNumberFormat="1" applyFont="1" applyFill="1"/>
    <xf numFmtId="168" fontId="1" fillId="0" borderId="0" xfId="0" applyNumberFormat="1" applyFon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bblehea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66"/>
  <sheetViews>
    <sheetView tabSelected="1" topLeftCell="A12" zoomScale="125" workbookViewId="0">
      <selection activeCell="E32" sqref="E32"/>
    </sheetView>
  </sheetViews>
  <sheetFormatPr baseColWidth="10" defaultRowHeight="13"/>
  <cols>
    <col min="1" max="1" width="4.42578125" customWidth="1"/>
    <col min="2" max="2" width="9.5703125" customWidth="1"/>
    <col min="3" max="3" width="30.42578125" customWidth="1"/>
    <col min="4" max="4" width="14.85546875" customWidth="1"/>
    <col min="5" max="5" width="19.28515625" customWidth="1"/>
    <col min="6" max="6" width="12" style="4" customWidth="1"/>
    <col min="7" max="7" width="8.28515625" style="4" customWidth="1"/>
    <col min="8" max="8" width="27.28515625" bestFit="1" customWidth="1"/>
    <col min="9" max="9" width="10.7109375" style="2"/>
  </cols>
  <sheetData>
    <row r="1" spans="1:7">
      <c r="A1" t="s">
        <v>28</v>
      </c>
    </row>
    <row r="4" spans="1:7">
      <c r="A4" s="1" t="s">
        <v>91</v>
      </c>
      <c r="B4" s="1" t="s">
        <v>92</v>
      </c>
      <c r="C4" s="1" t="s">
        <v>76</v>
      </c>
      <c r="D4" s="1" t="s">
        <v>77</v>
      </c>
      <c r="E4" s="1" t="s">
        <v>113</v>
      </c>
      <c r="F4" s="5" t="s">
        <v>78</v>
      </c>
      <c r="G4" s="5" t="s">
        <v>79</v>
      </c>
    </row>
    <row r="6" spans="1:7">
      <c r="A6">
        <v>1</v>
      </c>
      <c r="B6" t="s">
        <v>133</v>
      </c>
      <c r="C6" t="s">
        <v>93</v>
      </c>
      <c r="D6" t="s">
        <v>135</v>
      </c>
      <c r="F6" s="4">
        <v>0.1</v>
      </c>
      <c r="G6" s="4">
        <f t="shared" ref="G6:G23" si="0">F6*A6</f>
        <v>0.1</v>
      </c>
    </row>
    <row r="7" spans="1:7">
      <c r="A7">
        <v>0</v>
      </c>
      <c r="B7" t="s">
        <v>134</v>
      </c>
      <c r="C7" t="s">
        <v>93</v>
      </c>
      <c r="D7" t="s">
        <v>135</v>
      </c>
      <c r="F7" s="4">
        <v>0.1</v>
      </c>
      <c r="G7" s="4">
        <f t="shared" si="0"/>
        <v>0</v>
      </c>
    </row>
    <row r="8" spans="1:7">
      <c r="A8">
        <v>0</v>
      </c>
      <c r="B8" t="s">
        <v>94</v>
      </c>
      <c r="C8" t="s">
        <v>99</v>
      </c>
      <c r="G8" s="4">
        <f t="shared" si="0"/>
        <v>0</v>
      </c>
    </row>
    <row r="9" spans="1:7">
      <c r="A9">
        <v>2</v>
      </c>
      <c r="B9" t="s">
        <v>33</v>
      </c>
      <c r="C9" t="s">
        <v>100</v>
      </c>
      <c r="D9" t="s">
        <v>136</v>
      </c>
      <c r="F9" s="4">
        <v>0.03</v>
      </c>
      <c r="G9" s="4">
        <f t="shared" si="0"/>
        <v>0.06</v>
      </c>
    </row>
    <row r="10" spans="1:7">
      <c r="A10">
        <v>1</v>
      </c>
      <c r="B10" t="s">
        <v>101</v>
      </c>
      <c r="C10" t="s">
        <v>137</v>
      </c>
      <c r="D10" t="s">
        <v>97</v>
      </c>
      <c r="F10" s="4">
        <v>0.24</v>
      </c>
      <c r="G10" s="4">
        <f t="shared" si="0"/>
        <v>0.24</v>
      </c>
    </row>
    <row r="11" spans="1:7">
      <c r="A11">
        <v>1</v>
      </c>
      <c r="B11" t="s">
        <v>102</v>
      </c>
      <c r="C11" t="s">
        <v>34</v>
      </c>
      <c r="D11" t="s">
        <v>103</v>
      </c>
      <c r="F11" s="4">
        <v>1.19</v>
      </c>
      <c r="G11" s="4">
        <f t="shared" si="0"/>
        <v>1.19</v>
      </c>
    </row>
    <row r="12" spans="1:7">
      <c r="A12">
        <v>4</v>
      </c>
      <c r="B12" t="s">
        <v>104</v>
      </c>
      <c r="C12" t="s">
        <v>36</v>
      </c>
      <c r="G12" s="4">
        <f t="shared" si="0"/>
        <v>0</v>
      </c>
    </row>
    <row r="13" spans="1:7">
      <c r="A13">
        <v>4</v>
      </c>
      <c r="B13" t="s">
        <v>105</v>
      </c>
      <c r="C13" t="s">
        <v>35</v>
      </c>
      <c r="D13" t="s">
        <v>53</v>
      </c>
      <c r="G13" s="4">
        <f t="shared" si="0"/>
        <v>0</v>
      </c>
    </row>
    <row r="14" spans="1:7">
      <c r="A14">
        <v>1</v>
      </c>
      <c r="B14" t="s">
        <v>106</v>
      </c>
      <c r="C14" t="s">
        <v>38</v>
      </c>
      <c r="D14" t="s">
        <v>37</v>
      </c>
      <c r="F14" s="4">
        <v>0.189</v>
      </c>
      <c r="G14" s="4">
        <f t="shared" si="0"/>
        <v>0.189</v>
      </c>
    </row>
    <row r="15" spans="1:7">
      <c r="A15">
        <v>1</v>
      </c>
      <c r="B15" t="s">
        <v>39</v>
      </c>
      <c r="C15" t="s">
        <v>41</v>
      </c>
      <c r="D15" t="s">
        <v>40</v>
      </c>
      <c r="F15" s="4">
        <v>0.83</v>
      </c>
      <c r="G15" s="4">
        <f t="shared" si="0"/>
        <v>0.83</v>
      </c>
    </row>
    <row r="16" spans="1:7">
      <c r="A16">
        <v>1</v>
      </c>
      <c r="B16" t="s">
        <v>107</v>
      </c>
      <c r="C16" t="s">
        <v>42</v>
      </c>
      <c r="D16" t="s">
        <v>43</v>
      </c>
      <c r="F16" s="4">
        <v>0.189</v>
      </c>
      <c r="G16" s="4">
        <f t="shared" si="0"/>
        <v>0.189</v>
      </c>
    </row>
    <row r="17" spans="1:7">
      <c r="A17">
        <v>1</v>
      </c>
      <c r="B17" t="s">
        <v>119</v>
      </c>
      <c r="C17" t="s">
        <v>44</v>
      </c>
      <c r="D17" t="s">
        <v>45</v>
      </c>
      <c r="F17" s="4">
        <v>0.22</v>
      </c>
      <c r="G17" s="4">
        <f t="shared" si="0"/>
        <v>0.22</v>
      </c>
    </row>
    <row r="18" spans="1:7">
      <c r="A18">
        <v>1</v>
      </c>
      <c r="B18" t="s">
        <v>10</v>
      </c>
      <c r="C18" t="s">
        <v>123</v>
      </c>
      <c r="D18" t="s">
        <v>46</v>
      </c>
      <c r="F18" s="4">
        <v>0.01</v>
      </c>
      <c r="G18" s="4">
        <f t="shared" si="0"/>
        <v>0.01</v>
      </c>
    </row>
    <row r="19" spans="1:7">
      <c r="A19">
        <v>0</v>
      </c>
      <c r="B19" t="s">
        <v>124</v>
      </c>
      <c r="C19" t="s">
        <v>125</v>
      </c>
      <c r="D19" t="s">
        <v>47</v>
      </c>
      <c r="F19" s="4">
        <v>9.5999999999999992E-3</v>
      </c>
      <c r="G19" s="4">
        <f t="shared" si="0"/>
        <v>0</v>
      </c>
    </row>
    <row r="20" spans="1:7">
      <c r="A20">
        <v>2</v>
      </c>
      <c r="B20" t="s">
        <v>20</v>
      </c>
      <c r="C20" t="s">
        <v>126</v>
      </c>
      <c r="D20" t="s">
        <v>48</v>
      </c>
      <c r="F20" s="4">
        <v>0.01</v>
      </c>
      <c r="G20" s="4">
        <f t="shared" si="0"/>
        <v>0.02</v>
      </c>
    </row>
    <row r="21" spans="1:7">
      <c r="A21">
        <v>1</v>
      </c>
      <c r="B21" t="s">
        <v>127</v>
      </c>
      <c r="C21" t="s">
        <v>128</v>
      </c>
      <c r="D21" t="s">
        <v>73</v>
      </c>
      <c r="F21" s="4">
        <v>0.01</v>
      </c>
      <c r="G21" s="4">
        <f t="shared" si="0"/>
        <v>0.01</v>
      </c>
    </row>
    <row r="22" spans="1:7">
      <c r="A22">
        <v>0</v>
      </c>
      <c r="B22" t="s">
        <v>129</v>
      </c>
      <c r="C22" t="s">
        <v>130</v>
      </c>
      <c r="D22" t="s">
        <v>74</v>
      </c>
      <c r="F22" s="4">
        <v>0.01</v>
      </c>
      <c r="G22" s="4">
        <f t="shared" si="0"/>
        <v>0</v>
      </c>
    </row>
    <row r="23" spans="1:7">
      <c r="A23">
        <v>1</v>
      </c>
      <c r="B23" t="s">
        <v>131</v>
      </c>
      <c r="C23" t="s">
        <v>75</v>
      </c>
      <c r="D23" t="s">
        <v>132</v>
      </c>
      <c r="F23" s="4">
        <v>0.27</v>
      </c>
      <c r="G23" s="4">
        <f t="shared" si="0"/>
        <v>0.27</v>
      </c>
    </row>
    <row r="24" spans="1:7">
      <c r="A24" s="8">
        <v>0</v>
      </c>
      <c r="B24" s="8" t="s">
        <v>26</v>
      </c>
      <c r="C24" s="8" t="s">
        <v>27</v>
      </c>
      <c r="D24" s="8" t="s">
        <v>55</v>
      </c>
      <c r="E24" s="8"/>
      <c r="F24" s="9">
        <v>0.42899999999999999</v>
      </c>
      <c r="G24" s="9">
        <f t="shared" ref="G24:G38" si="1">F24*A24</f>
        <v>0</v>
      </c>
    </row>
    <row r="25" spans="1:7">
      <c r="A25">
        <v>1</v>
      </c>
      <c r="B25" t="s">
        <v>80</v>
      </c>
      <c r="C25" t="s">
        <v>81</v>
      </c>
      <c r="D25" t="s">
        <v>82</v>
      </c>
      <c r="F25" s="4">
        <v>0.14000000000000001</v>
      </c>
      <c r="G25" s="4">
        <f t="shared" si="1"/>
        <v>0.14000000000000001</v>
      </c>
    </row>
    <row r="26" spans="1:7">
      <c r="A26">
        <v>1</v>
      </c>
      <c r="B26" t="s">
        <v>83</v>
      </c>
      <c r="C26" t="s">
        <v>84</v>
      </c>
      <c r="D26" t="s">
        <v>86</v>
      </c>
      <c r="F26" s="4">
        <v>0.83</v>
      </c>
      <c r="G26" s="4">
        <f t="shared" si="1"/>
        <v>0.83</v>
      </c>
    </row>
    <row r="27" spans="1:7">
      <c r="A27">
        <v>1</v>
      </c>
      <c r="C27" t="s">
        <v>85</v>
      </c>
      <c r="D27" t="s">
        <v>56</v>
      </c>
      <c r="G27" s="4">
        <f t="shared" si="1"/>
        <v>0</v>
      </c>
    </row>
    <row r="28" spans="1:7">
      <c r="A28">
        <v>1</v>
      </c>
      <c r="B28" t="s">
        <v>87</v>
      </c>
      <c r="C28" t="s">
        <v>1</v>
      </c>
      <c r="D28" t="s">
        <v>88</v>
      </c>
      <c r="F28" s="4">
        <v>0.13</v>
      </c>
      <c r="G28" s="4">
        <f t="shared" si="1"/>
        <v>0.13</v>
      </c>
    </row>
    <row r="29" spans="1:7">
      <c r="A29">
        <v>0</v>
      </c>
      <c r="B29" t="s">
        <v>90</v>
      </c>
      <c r="C29" t="s">
        <v>0</v>
      </c>
      <c r="D29" t="s">
        <v>89</v>
      </c>
      <c r="F29" s="4">
        <v>0.17</v>
      </c>
      <c r="G29" s="4">
        <f t="shared" si="1"/>
        <v>0</v>
      </c>
    </row>
    <row r="30" spans="1:7">
      <c r="A30">
        <v>1</v>
      </c>
      <c r="C30" t="s">
        <v>2</v>
      </c>
      <c r="D30" t="s">
        <v>57</v>
      </c>
      <c r="E30" t="s">
        <v>58</v>
      </c>
      <c r="G30" s="4">
        <f t="shared" si="1"/>
        <v>0</v>
      </c>
    </row>
    <row r="31" spans="1:7">
      <c r="A31">
        <v>3</v>
      </c>
      <c r="B31" t="s">
        <v>3</v>
      </c>
      <c r="C31" t="s">
        <v>9</v>
      </c>
      <c r="D31" t="s">
        <v>6</v>
      </c>
      <c r="F31" s="4">
        <v>0.08</v>
      </c>
      <c r="G31" s="4">
        <f t="shared" si="1"/>
        <v>0.24</v>
      </c>
    </row>
    <row r="32" spans="1:7">
      <c r="A32">
        <v>2</v>
      </c>
      <c r="B32" t="s">
        <v>4</v>
      </c>
      <c r="C32" t="s">
        <v>9</v>
      </c>
      <c r="D32" t="s">
        <v>7</v>
      </c>
      <c r="F32" s="4">
        <v>0.08</v>
      </c>
      <c r="G32" s="4">
        <f t="shared" si="1"/>
        <v>0.16</v>
      </c>
    </row>
    <row r="33" spans="1:8">
      <c r="A33">
        <v>0</v>
      </c>
      <c r="B33" t="s">
        <v>5</v>
      </c>
      <c r="C33" t="s">
        <v>9</v>
      </c>
      <c r="D33" t="s">
        <v>8</v>
      </c>
      <c r="F33" s="4">
        <v>7.0000000000000007E-2</v>
      </c>
      <c r="G33" s="4">
        <f t="shared" si="1"/>
        <v>0</v>
      </c>
    </row>
    <row r="34" spans="1:8">
      <c r="A34">
        <v>1</v>
      </c>
      <c r="B34" t="s">
        <v>11</v>
      </c>
      <c r="C34" t="s">
        <v>62</v>
      </c>
      <c r="D34" t="s">
        <v>15</v>
      </c>
      <c r="F34" s="4">
        <v>0.01</v>
      </c>
      <c r="G34" s="4">
        <f t="shared" si="1"/>
        <v>0.01</v>
      </c>
    </row>
    <row r="35" spans="1:8">
      <c r="A35" s="10">
        <v>0</v>
      </c>
      <c r="B35" s="10" t="s">
        <v>63</v>
      </c>
      <c r="C35" s="10" t="s">
        <v>64</v>
      </c>
      <c r="D35" s="10" t="s">
        <v>65</v>
      </c>
      <c r="E35" s="10"/>
      <c r="F35" s="11">
        <v>0.01</v>
      </c>
      <c r="G35" s="11">
        <f t="shared" si="1"/>
        <v>0</v>
      </c>
    </row>
    <row r="36" spans="1:8">
      <c r="A36">
        <v>1</v>
      </c>
      <c r="B36" t="s">
        <v>16</v>
      </c>
      <c r="C36" t="s">
        <v>17</v>
      </c>
      <c r="D36" t="s">
        <v>18</v>
      </c>
      <c r="F36" s="4">
        <v>0.33</v>
      </c>
      <c r="G36" s="4">
        <f t="shared" si="1"/>
        <v>0.33</v>
      </c>
    </row>
    <row r="37" spans="1:8">
      <c r="A37">
        <v>1</v>
      </c>
      <c r="B37" t="s">
        <v>19</v>
      </c>
      <c r="C37" t="s">
        <v>21</v>
      </c>
      <c r="D37" t="s">
        <v>24</v>
      </c>
      <c r="F37" s="4">
        <v>0.14000000000000001</v>
      </c>
      <c r="G37" s="4">
        <f t="shared" si="1"/>
        <v>0.14000000000000001</v>
      </c>
    </row>
    <row r="38" spans="1:8">
      <c r="A38">
        <v>1</v>
      </c>
      <c r="B38" t="s">
        <v>25</v>
      </c>
      <c r="C38" t="s">
        <v>138</v>
      </c>
      <c r="D38" t="s">
        <v>139</v>
      </c>
      <c r="F38" s="4">
        <v>0.39</v>
      </c>
      <c r="G38" s="4">
        <f t="shared" si="1"/>
        <v>0.39</v>
      </c>
    </row>
    <row r="39" spans="1:8">
      <c r="G39" s="12">
        <f>SUM(G6:G38)</f>
        <v>5.6979999999999995</v>
      </c>
    </row>
    <row r="41" spans="1:8">
      <c r="A41">
        <v>1</v>
      </c>
      <c r="C41" s="3" t="s">
        <v>111</v>
      </c>
      <c r="D41" s="7" t="s">
        <v>52</v>
      </c>
      <c r="E41" s="7"/>
      <c r="F41" s="6">
        <f>G39</f>
        <v>5.6979999999999995</v>
      </c>
      <c r="G41" s="12">
        <f t="shared" ref="G41:G46" si="2">F41*A41</f>
        <v>5.6979999999999995</v>
      </c>
    </row>
    <row r="42" spans="1:8">
      <c r="A42">
        <v>1</v>
      </c>
      <c r="C42" s="3" t="s">
        <v>31</v>
      </c>
      <c r="D42" s="7" t="s">
        <v>98</v>
      </c>
      <c r="E42" s="7" t="s">
        <v>114</v>
      </c>
      <c r="F42" s="6">
        <v>3.5</v>
      </c>
      <c r="G42" s="4">
        <f t="shared" si="2"/>
        <v>3.5</v>
      </c>
    </row>
    <row r="43" spans="1:8" ht="26">
      <c r="A43">
        <v>1</v>
      </c>
      <c r="C43" s="3" t="s">
        <v>29</v>
      </c>
      <c r="D43" s="7" t="s">
        <v>122</v>
      </c>
      <c r="E43" s="13" t="s">
        <v>118</v>
      </c>
      <c r="F43" s="6">
        <v>5</v>
      </c>
      <c r="G43" s="4">
        <f t="shared" si="2"/>
        <v>5</v>
      </c>
    </row>
    <row r="44" spans="1:8">
      <c r="A44">
        <v>1</v>
      </c>
      <c r="C44" s="3" t="s">
        <v>30</v>
      </c>
      <c r="D44" s="7" t="s">
        <v>51</v>
      </c>
      <c r="E44" s="7" t="s">
        <v>117</v>
      </c>
      <c r="F44" s="6">
        <v>6.5</v>
      </c>
      <c r="G44" s="4">
        <f t="shared" si="2"/>
        <v>6.5</v>
      </c>
    </row>
    <row r="45" spans="1:8">
      <c r="A45">
        <v>1</v>
      </c>
      <c r="C45" s="3" t="s">
        <v>120</v>
      </c>
      <c r="D45" s="7" t="s">
        <v>121</v>
      </c>
      <c r="E45" s="7" t="s">
        <v>116</v>
      </c>
      <c r="F45" s="6">
        <v>6</v>
      </c>
      <c r="G45" s="4">
        <f t="shared" si="2"/>
        <v>6</v>
      </c>
      <c r="H45" t="s">
        <v>108</v>
      </c>
    </row>
    <row r="46" spans="1:8">
      <c r="A46">
        <v>1</v>
      </c>
      <c r="C46" s="3" t="s">
        <v>49</v>
      </c>
      <c r="D46" s="7">
        <v>500</v>
      </c>
      <c r="E46" s="7" t="s">
        <v>115</v>
      </c>
      <c r="F46" s="4">
        <f>5.5/2</f>
        <v>2.75</v>
      </c>
      <c r="G46" s="4">
        <f t="shared" si="2"/>
        <v>2.75</v>
      </c>
    </row>
    <row r="47" spans="1:8">
      <c r="A47">
        <v>1</v>
      </c>
      <c r="C47" s="3" t="s">
        <v>32</v>
      </c>
      <c r="D47" t="s">
        <v>50</v>
      </c>
      <c r="E47" t="s">
        <v>59</v>
      </c>
      <c r="F47" s="4">
        <v>8.9700000000000006</v>
      </c>
      <c r="G47" s="4">
        <f t="shared" ref="G47:G49" si="3">F47*A47</f>
        <v>8.9700000000000006</v>
      </c>
    </row>
    <row r="48" spans="1:8">
      <c r="A48">
        <v>1</v>
      </c>
      <c r="C48" s="3" t="s">
        <v>112</v>
      </c>
      <c r="E48" s="7" t="s">
        <v>60</v>
      </c>
      <c r="F48" s="4">
        <f>60/100</f>
        <v>0.6</v>
      </c>
      <c r="G48" s="4">
        <v>0.6</v>
      </c>
    </row>
    <row r="49" spans="1:9">
      <c r="A49">
        <v>1</v>
      </c>
      <c r="C49" s="3" t="s">
        <v>109</v>
      </c>
      <c r="E49" t="s">
        <v>61</v>
      </c>
      <c r="F49" s="4">
        <v>10</v>
      </c>
      <c r="G49" s="4">
        <f t="shared" si="3"/>
        <v>10</v>
      </c>
      <c r="H49" t="s">
        <v>110</v>
      </c>
    </row>
    <row r="51" spans="1:9">
      <c r="A51">
        <v>4</v>
      </c>
      <c r="C51" s="3" t="s">
        <v>68</v>
      </c>
      <c r="D51" t="s">
        <v>14</v>
      </c>
      <c r="F51" s="4">
        <f>3.5/100</f>
        <v>3.5000000000000003E-2</v>
      </c>
      <c r="G51" s="4">
        <f>F51*A51</f>
        <v>0.14000000000000001</v>
      </c>
    </row>
    <row r="52" spans="1:9">
      <c r="A52">
        <v>1</v>
      </c>
      <c r="C52" s="3" t="s">
        <v>66</v>
      </c>
      <c r="D52" t="s">
        <v>69</v>
      </c>
      <c r="F52" s="6">
        <f>2.93/100</f>
        <v>2.9300000000000003E-2</v>
      </c>
      <c r="G52" s="4">
        <f>F52*A52</f>
        <v>2.9300000000000003E-2</v>
      </c>
    </row>
    <row r="53" spans="1:9">
      <c r="A53">
        <v>4</v>
      </c>
      <c r="C53" s="3" t="s">
        <v>13</v>
      </c>
      <c r="D53" t="s">
        <v>12</v>
      </c>
      <c r="F53" s="4">
        <f>3.98/100</f>
        <v>3.9800000000000002E-2</v>
      </c>
      <c r="G53" s="4">
        <f>F53*A53</f>
        <v>0.15920000000000001</v>
      </c>
    </row>
    <row r="54" spans="1:9">
      <c r="A54">
        <v>2</v>
      </c>
      <c r="C54" s="3" t="s">
        <v>23</v>
      </c>
    </row>
    <row r="55" spans="1:9">
      <c r="A55">
        <v>2</v>
      </c>
      <c r="C55" s="3" t="s">
        <v>22</v>
      </c>
      <c r="D55" t="s">
        <v>67</v>
      </c>
      <c r="F55" s="4">
        <v>0</v>
      </c>
      <c r="G55" s="4">
        <v>0</v>
      </c>
    </row>
    <row r="56" spans="1:9">
      <c r="A56">
        <v>4</v>
      </c>
      <c r="C56" s="3" t="s">
        <v>70</v>
      </c>
      <c r="D56" s="7" t="s">
        <v>71</v>
      </c>
      <c r="E56" s="7"/>
      <c r="F56" s="4">
        <f>4.51/100</f>
        <v>4.5100000000000001E-2</v>
      </c>
      <c r="G56" s="4">
        <f>F56*A56</f>
        <v>0.1804</v>
      </c>
    </row>
    <row r="57" spans="1:9">
      <c r="A57">
        <v>4</v>
      </c>
      <c r="C57" s="3" t="s">
        <v>54</v>
      </c>
      <c r="D57" s="7" t="s">
        <v>72</v>
      </c>
      <c r="E57" s="7"/>
      <c r="F57" s="4">
        <v>0.1</v>
      </c>
      <c r="G57" s="4">
        <f>F57*A57</f>
        <v>0.4</v>
      </c>
    </row>
    <row r="58" spans="1:9">
      <c r="A58">
        <v>0</v>
      </c>
      <c r="C58" s="3" t="s">
        <v>95</v>
      </c>
      <c r="D58" s="7" t="s">
        <v>96</v>
      </c>
      <c r="E58" s="7"/>
      <c r="F58" s="6">
        <f>2.79/100</f>
        <v>2.7900000000000001E-2</v>
      </c>
      <c r="G58" s="4">
        <f>F58*A58</f>
        <v>0</v>
      </c>
    </row>
    <row r="60" spans="1:9">
      <c r="F60"/>
      <c r="G60" s="5">
        <f>SUM(G41:G58)</f>
        <v>49.926899999999996</v>
      </c>
    </row>
    <row r="62" spans="1:9">
      <c r="B62" s="2"/>
      <c r="F62"/>
      <c r="G62"/>
      <c r="I62"/>
    </row>
    <row r="63" spans="1:9">
      <c r="B63" s="2"/>
      <c r="F63"/>
      <c r="G63"/>
      <c r="I63"/>
    </row>
    <row r="64" spans="1:9">
      <c r="B64" s="2"/>
      <c r="F64"/>
      <c r="G64"/>
      <c r="I64"/>
    </row>
    <row r="66" spans="7:9">
      <c r="G66"/>
      <c r="H66" s="2"/>
      <c r="I66"/>
    </row>
  </sheetData>
  <sheetCalcPr fullCalcOnLoad="1"/>
  <phoneticPr fontId="6" type="noConversion"/>
  <pageMargins left="0.75" right="0.75" top="1" bottom="1" header="0.5" footer="0.5"/>
  <colBreaks count="1" manualBreakCount="1">
    <brk id="7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steamboat mountain designs,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Mathews</dc:creator>
  <cp:lastModifiedBy>jeffm</cp:lastModifiedBy>
  <cp:lastPrinted>2011-07-23T20:55:23Z</cp:lastPrinted>
  <dcterms:created xsi:type="dcterms:W3CDTF">2011-07-23T20:09:56Z</dcterms:created>
  <dcterms:modified xsi:type="dcterms:W3CDTF">2015-05-14T18:39:20Z</dcterms:modified>
</cp:coreProperties>
</file>