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medhkour/Documents/"/>
    </mc:Choice>
  </mc:AlternateContent>
  <xr:revisionPtr revIDLastSave="0" documentId="8_{B9AC51DD-6557-5947-941A-70F0B135C58B}" xr6:coauthVersionLast="47" xr6:coauthVersionMax="47" xr10:uidLastSave="{00000000-0000-0000-0000-000000000000}"/>
  <bookViews>
    <workbookView xWindow="-38400" yWindow="-4260" windowWidth="38400" windowHeight="21600" activeTab="4" xr2:uid="{00000000-000D-0000-FFFF-FFFF00000000}"/>
  </bookViews>
  <sheets>
    <sheet name="success vs parent category" sheetId="2" r:id="rId1"/>
    <sheet name="success vs sub-category" sheetId="3" r:id="rId2"/>
    <sheet name="pivot table 3" sheetId="10" r:id="rId3"/>
    <sheet name="Crowdfunding" sheetId="1" r:id="rId4"/>
    <sheet name="goal analysis" sheetId="9" r:id="rId5"/>
    <sheet name="statistical Analysis" sheetId="11" r:id="rId6"/>
  </sheets>
  <definedNames>
    <definedName name="_xlnm._FilterDatabase" localSheetId="3" hidden="1">Crowdfunding!$A$1:$T$1001</definedName>
    <definedName name="_xlnm._FilterDatabase" localSheetId="4" hidden="1">'goal analysis'!$A$1:$H$13</definedName>
  </definedNames>
  <calcPr calcId="191029"/>
  <pivotCaches>
    <pivotCache cacheId="55" r:id="rId7"/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G3" i="9"/>
  <c r="G4" i="9"/>
  <c r="G5" i="9"/>
  <c r="G6" i="9"/>
  <c r="G7" i="9"/>
  <c r="G8" i="9"/>
  <c r="G9" i="9"/>
  <c r="G10" i="9"/>
  <c r="G11" i="9"/>
  <c r="G12" i="9"/>
  <c r="G13" i="9"/>
  <c r="F3" i="9"/>
  <c r="F4" i="9"/>
  <c r="F5" i="9"/>
  <c r="F6" i="9"/>
  <c r="F7" i="9"/>
  <c r="F8" i="9"/>
  <c r="F9" i="9"/>
  <c r="F10" i="9"/>
  <c r="F11" i="9"/>
  <c r="F12" i="9"/>
  <c r="F13" i="9"/>
  <c r="E3" i="9"/>
  <c r="E4" i="9"/>
  <c r="E5" i="9"/>
  <c r="E6" i="9"/>
  <c r="E7" i="9"/>
  <c r="E8" i="9"/>
  <c r="E9" i="9"/>
  <c r="E10" i="9"/>
  <c r="E11" i="9"/>
  <c r="E12" i="9"/>
  <c r="E13" i="9"/>
  <c r="D13" i="9"/>
  <c r="D12" i="9"/>
  <c r="D11" i="9"/>
  <c r="D10" i="9"/>
  <c r="D9" i="9"/>
  <c r="D8" i="9"/>
  <c r="D7" i="9"/>
  <c r="D6" i="9"/>
  <c r="D5" i="9"/>
  <c r="D4" i="9"/>
  <c r="D3" i="9"/>
  <c r="C13" i="9"/>
  <c r="C12" i="9"/>
  <c r="C11" i="9"/>
  <c r="C10" i="9"/>
  <c r="C9" i="9"/>
  <c r="C8" i="9"/>
  <c r="C7" i="9"/>
  <c r="C6" i="9"/>
  <c r="C5" i="9"/>
  <c r="C4" i="9"/>
  <c r="C3" i="9"/>
  <c r="B4" i="9"/>
  <c r="B5" i="9"/>
  <c r="B6" i="9"/>
  <c r="B7" i="9"/>
  <c r="B8" i="9"/>
  <c r="B9" i="9"/>
  <c r="B10" i="9"/>
  <c r="B11" i="9"/>
  <c r="B12" i="9"/>
  <c r="B13" i="9"/>
  <c r="B2" i="9"/>
  <c r="B3" i="9"/>
  <c r="E17" i="11"/>
  <c r="E16" i="11"/>
  <c r="E15" i="11"/>
  <c r="E14" i="11"/>
  <c r="E13" i="11"/>
  <c r="E12" i="11"/>
  <c r="B17" i="11"/>
  <c r="B16" i="11"/>
  <c r="B15" i="11"/>
  <c r="B14" i="11"/>
  <c r="B13" i="11"/>
  <c r="B12" i="11"/>
  <c r="D2" i="9"/>
  <c r="C2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9" l="1"/>
  <c r="H2" i="9" l="1"/>
  <c r="G2" i="9"/>
  <c r="F2" i="9"/>
</calcChain>
</file>

<file path=xl/sharedStrings.xml><?xml version="1.0" encoding="utf-8"?>
<sst xmlns="http://schemas.openxmlformats.org/spreadsheetml/2006/main" count="8156" uniqueCount="2122">
  <si>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</si>
  <si>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</si>
  <si>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</si>
  <si>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</si>
  <si>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</si>
  <si>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</si>
  <si>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</si>
  <si>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</si>
  <si>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</si>
  <si>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</si>
  <si>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</si>
  <si>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</si>
  <si>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</si>
  <si>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</si>
  <si>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</si>
  <si>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</si>
  <si>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</si>
  <si>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</si>
  <si>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</si>
  <si>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</si>
  <si>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</si>
  <si>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</si>
  <si>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</si>
  <si>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</si>
  <si>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</si>
  <si>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</si>
  <si>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</si>
  <si>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</si>
  <si>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</si>
  <si>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</si>
  <si>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</si>
  <si>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</si>
  <si>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</si>
  <si>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</si>
  <si>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</si>
  <si>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</si>
  <si>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</si>
  <si>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</si>
  <si>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</si>
  <si>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</si>
  <si>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</si>
  <si>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</si>
  <si>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</si>
  <si>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</si>
  <si>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</si>
  <si>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</si>
  <si>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</si>
  <si>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</si>
  <si>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</si>
  <si>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</si>
  <si>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</si>
  <si>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</si>
  <si>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</si>
  <si>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</si>
  <si>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</si>
  <si>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</si>
  <si>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</si>
  <si>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</si>
  <si>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</si>
  <si>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</si>
  <si>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</si>
  <si>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</si>
  <si>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</si>
  <si>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</si>
  <si>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</si>
  <si>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</si>
  <si>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</si>
  <si>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</si>
  <si>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</si>
  <si>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</si>
  <si>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</si>
  <si>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</si>
  <si>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</si>
  <si>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</si>
  <si>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</si>
  <si>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</si>
  <si>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</si>
  <si>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</si>
  <si>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</si>
  <si>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</si>
  <si>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</si>
  <si>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</si>
  <si>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</si>
  <si>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</si>
  <si>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</si>
  <si>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</si>
  <si>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</si>
  <si>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</si>
  <si>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</si>
  <si>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</si>
  <si>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</si>
  <si>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</si>
  <si>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</si>
  <si>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</si>
  <si>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</si>
  <si>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</si>
  <si>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</si>
  <si>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</si>
  <si>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</si>
  <si>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</si>
  <si>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</si>
  <si>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</si>
  <si>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</si>
  <si>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</si>
  <si>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</si>
  <si>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</si>
  <si>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</si>
  <si>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</si>
  <si>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</si>
  <si>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</si>
  <si>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</si>
  <si>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</si>
  <si>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</si>
  <si>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</si>
  <si>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</si>
  <si>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</si>
  <si>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</si>
  <si>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</si>
  <si>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</si>
  <si>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</si>
  <si>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</si>
  <si>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</si>
  <si>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</si>
  <si>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</si>
  <si>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</si>
  <si>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</si>
  <si>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</si>
  <si>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</si>
  <si>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</si>
  <si>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</si>
  <si>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</si>
  <si>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</si>
  <si>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</si>
  <si>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</si>
  <si>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</si>
  <si>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</si>
  <si>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</si>
  <si>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</si>
  <si>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</si>
  <si>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</si>
  <si>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</si>
  <si>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</si>
  <si>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</si>
  <si>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</si>
  <si>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</si>
  <si>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</si>
  <si>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</si>
  <si>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</si>
  <si>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</si>
  <si>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</si>
  <si>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</si>
  <si>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</si>
  <si>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</si>
  <si>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</si>
  <si>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</si>
  <si>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</si>
  <si>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</si>
  <si>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</si>
  <si>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</si>
  <si>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</si>
  <si>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</si>
  <si>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</si>
  <si>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</si>
  <si>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</si>
  <si>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</si>
  <si>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</si>
  <si>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</si>
  <si>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</si>
  <si>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</si>
  <si>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</si>
  <si>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</si>
  <si>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</si>
  <si>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</si>
  <si>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</si>
  <si>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</si>
  <si>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</si>
  <si>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</si>
  <si>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</si>
  <si>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</si>
  <si>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</si>
  <si>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</si>
  <si>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</si>
  <si>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</si>
  <si>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</si>
  <si>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</si>
  <si>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</si>
  <si>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</si>
  <si>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</si>
  <si>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</si>
  <si>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</si>
  <si>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</si>
  <si>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</si>
  <si>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</si>
  <si>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</si>
  <si>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</si>
  <si>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</si>
  <si>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</si>
  <si>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</si>
  <si>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</si>
  <si>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</si>
  <si>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</si>
  <si>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</si>
  <si>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</si>
  <si>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</si>
  <si>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</si>
  <si>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</si>
  <si>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</si>
  <si>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</si>
  <si>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</si>
  <si>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</si>
  <si>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</si>
  <si>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</si>
  <si>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</si>
  <si>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</si>
  <si>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</si>
  <si>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</si>
  <si>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</si>
  <si>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</si>
  <si>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</si>
  <si>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</si>
  <si>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</si>
  <si>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</si>
  <si>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</si>
  <si>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</si>
  <si>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</si>
  <si>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</si>
  <si>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</si>
  <si>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</si>
  <si>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</si>
  <si>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</si>
  <si>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</si>
  <si>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</si>
  <si>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</si>
  <si>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</si>
  <si>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</si>
  <si>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</si>
  <si>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</si>
  <si>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</si>
  <si>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</si>
  <si>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</si>
  <si>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</si>
  <si>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</si>
  <si>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</si>
  <si>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</si>
  <si>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</si>
  <si>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</si>
  <si>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</si>
  <si>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</si>
  <si>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</si>
  <si>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</si>
  <si>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</si>
  <si>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</si>
  <si>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</si>
  <si>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</si>
  <si>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</si>
  <si>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</si>
  <si>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</si>
  <si>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</si>
  <si>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</si>
  <si>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</si>
  <si>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</si>
  <si>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</si>
  <si>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</si>
  <si>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</si>
  <si>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</si>
  <si>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</si>
  <si>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</si>
  <si>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</si>
  <si>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</si>
  <si>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</si>
  <si>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</si>
  <si>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</si>
  <si>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</si>
  <si>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</si>
  <si>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</si>
  <si>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</si>
  <si>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</si>
  <si>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</si>
  <si>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</si>
  <si>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</si>
  <si>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</si>
  <si>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</si>
  <si>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</si>
  <si>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</si>
  <si>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</si>
  <si>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</si>
  <si>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</si>
  <si>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</si>
  <si>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</si>
  <si>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</si>
  <si>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</si>
  <si>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</si>
  <si>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</si>
  <si>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</si>
  <si>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</si>
  <si>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</si>
  <si>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</si>
  <si>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</si>
  <si>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</si>
  <si>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</si>
  <si>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</si>
  <si>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</si>
  <si>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</si>
  <si>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</si>
  <si>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</si>
  <si>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</si>
  <si>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</si>
  <si>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</si>
  <si>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</si>
  <si>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</si>
  <si>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</si>
  <si>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</si>
  <si>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</si>
  <si>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</si>
  <si>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</si>
  <si>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</si>
  <si>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</si>
  <si>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</si>
  <si>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</si>
  <si>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</si>
  <si>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</si>
  <si>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</si>
  <si>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</si>
  <si>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</si>
  <si>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</si>
  <si>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</si>
  <si>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</si>
  <si>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</si>
  <si>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</si>
  <si>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</si>
  <si>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</si>
  <si>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</si>
  <si>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</si>
  <si>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</si>
  <si>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</si>
  <si>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</si>
  <si>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</si>
  <si>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</si>
  <si>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</si>
  <si>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</si>
  <si>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</si>
  <si>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</si>
  <si>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</si>
  <si>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</si>
  <si>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</si>
  <si>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</si>
  <si>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</si>
  <si>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</si>
  <si>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</si>
  <si>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</si>
  <si>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</si>
  <si>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</si>
  <si>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</si>
  <si>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</si>
  <si>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</si>
  <si>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</si>
  <si>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</si>
  <si>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</si>
  <si>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</si>
  <si>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</si>
  <si>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</si>
  <si>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</si>
  <si>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</si>
  <si>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</si>
  <si>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</si>
  <si>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</si>
  <si>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</si>
  <si>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</si>
  <si>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</si>
  <si>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</si>
  <si>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</si>
  <si>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</si>
  <si>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</si>
  <si>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</si>
  <si>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</si>
  <si>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</si>
  <si>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</si>
  <si>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</si>
  <si>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</si>
  <si>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</si>
  <si>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</si>
  <si>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</si>
  <si>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</si>
  <si>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</si>
  <si>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</si>
  <si>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</si>
  <si>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</si>
  <si>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</si>
  <si>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</si>
  <si>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</si>
  <si>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</si>
  <si>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</si>
  <si>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</si>
  <si>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</si>
  <si>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</si>
  <si>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</si>
  <si>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</si>
  <si>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</si>
  <si>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</si>
  <si>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</si>
  <si>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</si>
  <si>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</si>
  <si>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</si>
  <si>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</si>
  <si>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</si>
  <si>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</si>
  <si>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</si>
  <si>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</si>
  <si>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</si>
  <si>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</si>
  <si>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</si>
  <si>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</si>
  <si>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</si>
  <si>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</si>
  <si>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</si>
  <si>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</si>
  <si>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</si>
  <si>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</si>
  <si>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</si>
  <si>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</si>
  <si>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</si>
  <si>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</si>
  <si>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</si>
  <si>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</si>
  <si>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</si>
  <si>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</si>
  <si>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</si>
  <si>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</si>
  <si>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</si>
  <si>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</si>
  <si>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</si>
  <si>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</si>
  <si>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</si>
  <si>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</si>
  <si>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</si>
  <si>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</si>
  <si>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</si>
  <si>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</si>
  <si>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</si>
  <si>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</si>
  <si>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</si>
  <si>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</si>
  <si>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</si>
  <si>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</si>
  <si>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</si>
  <si>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</si>
  <si>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</si>
  <si>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</si>
  <si>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</si>
  <si>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</si>
  <si>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</si>
  <si>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</si>
  <si>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</si>
  <si>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</si>
  <si>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</si>
  <si>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</si>
  <si>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</si>
  <si>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</si>
  <si>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</si>
  <si>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</si>
  <si>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</si>
  <si>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</si>
  <si>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</si>
  <si>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</si>
  <si>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</si>
  <si>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</si>
  <si>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</si>
  <si>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</si>
  <si>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</si>
  <si>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</si>
  <si>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</si>
  <si>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</si>
  <si>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</si>
  <si>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</si>
  <si>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</si>
  <si>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</si>
  <si>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</si>
  <si>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</si>
  <si>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</si>
  <si>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</si>
  <si>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</si>
  <si>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</si>
  <si>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</si>
  <si>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</si>
  <si>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</si>
  <si>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</si>
  <si>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</si>
  <si>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</si>
  <si>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</si>
  <si>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</si>
  <si>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</si>
  <si>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</si>
  <si>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</si>
  <si>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</si>
  <si>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</si>
  <si>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</si>
  <si>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</si>
  <si>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</si>
  <si>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</si>
  <si>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</si>
  <si>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</si>
  <si>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</si>
  <si>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</si>
  <si>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</si>
  <si>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</si>
  <si>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</si>
  <si>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</si>
  <si>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</si>
  <si>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</si>
  <si>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</si>
  <si>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</si>
  <si>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</si>
  <si>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</si>
  <si>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</si>
  <si>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</si>
  <si>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</si>
  <si>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</si>
  <si>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</si>
  <si>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</si>
  <si>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</si>
  <si>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</si>
  <si>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</si>
  <si>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</si>
  <si>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</si>
  <si>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</si>
  <si>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</si>
  <si>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</si>
  <si>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</si>
  <si>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</si>
  <si>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</si>
  <si>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</si>
  <si>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</si>
  <si>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</si>
  <si>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</si>
  <si>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</si>
  <si>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</si>
  <si>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</si>
  <si>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</si>
  <si>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</si>
  <si>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</si>
  <si>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</si>
  <si>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</si>
  <si>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</si>
  <si>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</si>
  <si>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</si>
  <si>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</si>
  <si>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</si>
  <si>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</si>
  <si>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</si>
  <si>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</si>
  <si>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</si>
  <si>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</si>
  <si>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</si>
  <si>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</si>
  <si>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</si>
  <si>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</si>
  <si>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</si>
  <si>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</si>
  <si>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</si>
  <si>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</si>
  <si>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</si>
  <si>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</si>
  <si>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</si>
  <si>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</si>
  <si>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</si>
  <si>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</si>
  <si>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</si>
  <si>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</si>
  <si>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</si>
  <si>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</si>
  <si>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</si>
  <si>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</si>
  <si>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</si>
  <si>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</si>
  <si>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</si>
  <si>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</si>
  <si>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</si>
  <si>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</si>
  <si>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</si>
  <si>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</si>
  <si>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</si>
  <si>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</si>
  <si>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</si>
  <si>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</si>
  <si>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</si>
  <si>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</si>
  <si>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</si>
  <si>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</si>
  <si>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</si>
  <si>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</si>
  <si>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</si>
  <si>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</si>
  <si>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</si>
  <si>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</si>
  <si>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</si>
  <si>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</si>
  <si>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</si>
  <si>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</si>
  <si>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</si>
  <si>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</si>
  <si>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</si>
  <si>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</si>
  <si>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</si>
  <si>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</si>
  <si>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</si>
  <si>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</si>
  <si>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</si>
  <si>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</si>
  <si>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</si>
  <si>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</si>
  <si>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</si>
  <si>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</si>
  <si>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</si>
  <si>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</si>
  <si>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</si>
  <si>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</si>
  <si>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</si>
  <si>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</si>
  <si>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</si>
  <si>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</si>
  <si>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</si>
  <si>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</si>
  <si>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</si>
  <si>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</si>
  <si>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</si>
  <si>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</si>
  <si>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</si>
  <si>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</si>
  <si>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</si>
  <si>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</si>
  <si>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</si>
  <si>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</si>
  <si>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</si>
  <si>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</si>
  <si>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</si>
  <si>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</si>
  <si>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</si>
  <si>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</si>
  <si>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</si>
  <si>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</si>
  <si>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</si>
  <si>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</si>
  <si>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</si>
  <si>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</si>
  <si>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</si>
  <si>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</si>
  <si>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</si>
  <si>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</si>
  <si>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</si>
  <si>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</si>
  <si>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</si>
  <si>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</si>
  <si>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</si>
  <si>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</si>
  <si>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</si>
  <si>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</si>
  <si>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</si>
  <si>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</si>
  <si>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</si>
  <si>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</si>
  <si>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</si>
  <si>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</si>
  <si>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</si>
  <si>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</si>
  <si>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</si>
  <si>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</si>
  <si>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</si>
  <si>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</si>
  <si>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</si>
  <si>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</si>
  <si>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</si>
  <si>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</si>
  <si>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</si>
  <si>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</si>
  <si>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</si>
  <si>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</si>
  <si>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</si>
  <si>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</si>
  <si>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</si>
  <si>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</si>
  <si>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</si>
  <si>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</si>
  <si>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</si>
  <si>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</si>
  <si>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</si>
  <si>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</si>
  <si>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</si>
  <si>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</si>
  <si>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</si>
  <si>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</si>
  <si>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</si>
  <si>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</si>
  <si>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</si>
  <si>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</si>
  <si>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</si>
  <si>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</si>
  <si>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</si>
  <si>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</si>
  <si>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</si>
  <si>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</si>
  <si>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</si>
  <si>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</si>
  <si>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</si>
  <si>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</si>
  <si>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</si>
  <si>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</si>
  <si>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</si>
  <si>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</si>
  <si>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</si>
  <si>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</si>
  <si>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</si>
  <si>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</si>
  <si>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</si>
  <si>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</si>
  <si>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</si>
  <si>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</si>
  <si>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</si>
  <si>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</si>
  <si>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</si>
  <si>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</si>
  <si>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</si>
  <si>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</si>
  <si>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</si>
  <si>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</si>
  <si>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</si>
  <si>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</si>
  <si>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</si>
  <si>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</si>
  <si>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</si>
  <si>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</si>
  <si>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</si>
  <si>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</si>
  <si>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</si>
  <si>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</si>
  <si>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</si>
  <si>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</si>
  <si>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</si>
  <si>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</si>
  <si>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</si>
  <si>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</si>
  <si>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</si>
  <si>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</si>
  <si>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</si>
  <si>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</si>
  <si>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</si>
  <si>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</si>
  <si>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</si>
  <si>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</si>
  <si>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</si>
  <si>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</si>
  <si>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</si>
  <si>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</si>
  <si>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</si>
  <si>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</si>
  <si>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</si>
  <si>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</si>
  <si>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</si>
  <si>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</si>
  <si>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</si>
  <si>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</si>
  <si>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</si>
  <si>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</si>
  <si>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</si>
  <si>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</si>
  <si>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</si>
  <si>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</si>
  <si>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</si>
  <si>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</si>
  <si>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</si>
  <si>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</si>
  <si>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</si>
  <si>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</si>
  <si>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</si>
  <si>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</si>
  <si>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</si>
  <si>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</si>
  <si>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</si>
  <si>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</si>
  <si>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</si>
  <si>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</si>
  <si>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</si>
  <si>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</si>
  <si>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</si>
  <si>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</si>
  <si>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</si>
  <si>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</si>
  <si>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</si>
  <si>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</si>
  <si>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</si>
  <si>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</si>
  <si>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</si>
  <si>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</si>
  <si>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</si>
  <si>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</si>
  <si>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</si>
  <si>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</si>
  <si>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</si>
  <si>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</si>
  <si>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</si>
  <si>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</si>
  <si>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</si>
  <si>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</si>
  <si>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</si>
  <si>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</si>
  <si>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</si>
  <si>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</si>
  <si>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</si>
  <si>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</si>
  <si>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</si>
  <si>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</si>
  <si>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</si>
  <si>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</si>
  <si>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</si>
  <si>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</si>
  <si>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</si>
  <si>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</si>
  <si>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</si>
  <si>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</si>
  <si>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</si>
  <si>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</si>
  <si>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</si>
  <si>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</si>
  <si>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</si>
  <si>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</si>
  <si>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</si>
  <si>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</si>
  <si>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</si>
  <si>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</si>
  <si>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</si>
  <si>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</si>
  <si>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</si>
  <si>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</si>
  <si>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</si>
  <si>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</si>
  <si>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</si>
  <si>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</si>
  <si>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</si>
  <si>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</si>
  <si>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</si>
  <si>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</si>
  <si>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</si>
  <si>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</si>
  <si>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</si>
  <si>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</si>
  <si>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</si>
  <si>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</si>
  <si>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</si>
  <si>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</si>
  <si>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</si>
  <si>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</si>
  <si>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</si>
  <si>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</si>
  <si>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</si>
  <si>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</si>
  <si>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</si>
  <si>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</si>
  <si>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</si>
  <si>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</si>
  <si>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</si>
  <si>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</si>
  <si>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</si>
  <si>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</si>
  <si>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</si>
  <si>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</si>
  <si>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</si>
  <si>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</si>
  <si>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</si>
  <si>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</si>
  <si>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</si>
  <si>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</si>
  <si>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</si>
  <si>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</si>
  <si>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</si>
  <si>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</si>
  <si>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</si>
  <si>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</si>
  <si>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</si>
  <si>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</si>
  <si>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</si>
  <si>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</si>
  <si>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</si>
  <si>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</si>
  <si>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</si>
  <si>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</si>
  <si>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</si>
  <si>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</si>
  <si>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</si>
  <si>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</si>
  <si>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</si>
  <si>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</si>
  <si>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</si>
  <si>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</si>
  <si>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</si>
  <si>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</si>
  <si>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</si>
  <si>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</si>
  <si>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</si>
  <si>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</si>
  <si>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</si>
  <si>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</si>
  <si>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</si>
  <si>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</si>
  <si>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</si>
  <si>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</si>
  <si>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</si>
  <si>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</si>
  <si>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</si>
  <si>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</si>
  <si>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</si>
  <si>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</si>
  <si>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</si>
  <si>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</si>
  <si>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</si>
  <si>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</si>
  <si>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</si>
  <si>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</si>
  <si>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</si>
  <si>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</si>
  <si>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</si>
  <si>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</si>
  <si>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</si>
  <si>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</si>
  <si>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</si>
  <si>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</si>
  <si>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</si>
  <si>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</si>
  <si>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</si>
  <si>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</si>
  <si>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</si>
  <si>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</si>
  <si>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</si>
  <si>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</si>
  <si>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</si>
  <si>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</si>
  <si>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</si>
  <si>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</si>
  <si>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</si>
  <si>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</si>
  <si>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</si>
  <si>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</si>
  <si>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</si>
  <si>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</si>
  <si>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</si>
  <si>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</si>
  <si>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</si>
  <si>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</si>
  <si>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</si>
  <si>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</si>
  <si>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</si>
  <si>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</si>
  <si>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</si>
  <si>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</si>
  <si>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</si>
  <si>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</si>
  <si>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</si>
  <si>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</si>
  <si>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</si>
  <si>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</si>
  <si>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</si>
  <si>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</si>
  <si>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</si>
  <si>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</si>
  <si>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</si>
  <si>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</si>
  <si>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</si>
  <si>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</si>
  <si>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</si>
  <si>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</si>
  <si>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</si>
  <si>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</si>
  <si>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</si>
  <si>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</si>
  <si>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</si>
  <si>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</si>
  <si>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</si>
  <si>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</si>
  <si>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</si>
  <si>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</si>
  <si>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</si>
  <si>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</si>
  <si>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</si>
  <si>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</si>
  <si>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</si>
  <si>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</si>
  <si>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</si>
  <si>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</si>
  <si>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</si>
  <si>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</si>
  <si>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</si>
  <si>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</si>
  <si>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</si>
  <si>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</si>
  <si>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</si>
  <si>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</si>
  <si>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</si>
  <si>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</si>
  <si>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</si>
  <si>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</si>
  <si>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</si>
  <si>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</si>
  <si>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</si>
  <si>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</si>
  <si>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</si>
  <si>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</si>
  <si>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</si>
  <si>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</si>
  <si>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</si>
  <si>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</si>
  <si>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</si>
  <si>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</si>
  <si>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</si>
  <si>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</si>
  <si>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</si>
  <si>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</si>
  <si>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</si>
  <si>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</si>
  <si>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</si>
  <si>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</si>
  <si>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</si>
  <si>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</si>
  <si>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</si>
  <si>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</si>
  <si>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</si>
  <si>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</si>
  <si>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</si>
  <si>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</si>
  <si>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</si>
  <si>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</si>
  <si>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</si>
  <si>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</si>
  <si>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</si>
  <si>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</si>
  <si>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</si>
  <si>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</si>
  <si>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</si>
  <si>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</si>
  <si>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</si>
  <si>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</si>
  <si>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</si>
  <si>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</si>
  <si>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</si>
  <si>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</si>
  <si>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</si>
  <si>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</si>
  <si>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</si>
  <si>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</si>
  <si>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</si>
  <si>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</si>
  <si>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</si>
  <si>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</si>
  <si>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</si>
  <si>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</si>
  <si>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</si>
  <si>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</si>
  <si>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</si>
  <si>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</si>
  <si>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</si>
  <si>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</si>
  <si>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</si>
  <si>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</si>
  <si>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</si>
  <si>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</si>
  <si>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</si>
  <si>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</si>
  <si>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</si>
  <si>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</si>
  <si>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</si>
  <si>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</si>
  <si>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</si>
  <si>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</si>
  <si>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</si>
  <si>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</si>
  <si>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</si>
  <si>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</si>
  <si>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</si>
  <si>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</si>
  <si>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</si>
  <si>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</si>
  <si>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</si>
  <si>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</si>
  <si>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</si>
  <si>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</si>
  <si>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</si>
  <si>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</si>
  <si>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</si>
  <si>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</si>
  <si>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</si>
  <si>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</si>
  <si>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</si>
  <si>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</si>
  <si>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</si>
  <si>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</si>
  <si>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</si>
  <si>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</si>
  <si>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</si>
  <si>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</si>
  <si>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</si>
  <si>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</si>
  <si>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</si>
  <si>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</si>
  <si>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</si>
  <si>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</si>
  <si>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</si>
  <si>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</si>
  <si>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</si>
  <si>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</si>
  <si>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</si>
  <si>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</si>
  <si>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</si>
  <si>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</si>
  <si>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</si>
  <si>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</si>
  <si>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</si>
  <si>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</si>
  <si>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</si>
  <si>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</si>
  <si>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</si>
  <si>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</si>
  <si>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</si>
  <si>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</si>
  <si>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</si>
  <si>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</si>
  <si>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</si>
  <si>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</si>
  <si>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</si>
  <si>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</si>
  <si>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</si>
  <si>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</si>
  <si>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</si>
  <si>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</si>
  <si>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</si>
  <si>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</si>
  <si>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</si>
  <si>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</si>
  <si>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</si>
  <si>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</si>
  <si>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</si>
  <si>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</si>
  <si>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</si>
  <si>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</si>
  <si>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</si>
  <si>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</si>
  <si>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</si>
  <si>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</si>
  <si>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</si>
  <si>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</si>
  <si>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</si>
  <si>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</si>
  <si>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</si>
  <si>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</si>
  <si>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</si>
  <si>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</si>
  <si>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</si>
  <si>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</si>
  <si>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</si>
  <si>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</si>
  <si>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</si>
  <si>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</si>
  <si>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</si>
  <si>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</si>
  <si>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</si>
  <si>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</si>
  <si>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</si>
  <si>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</si>
  <si>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</si>
  <si>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</si>
  <si>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</si>
  <si>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</si>
  <si>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</si>
  <si>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</si>
  <si>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</si>
  <si>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</si>
  <si>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</si>
  <si>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</si>
  <si>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</si>
  <si>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</si>
  <si>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</si>
  <si>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</si>
  <si>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</si>
  <si>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</si>
  <si>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</si>
  <si>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</si>
  <si>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</si>
  <si>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</si>
  <si>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</si>
  <si>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</si>
  <si>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</si>
  <si>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</si>
  <si>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</si>
  <si>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</si>
  <si>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</si>
  <si>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</si>
  <si>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</si>
  <si>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</si>
  <si>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</si>
  <si>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</si>
  <si>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</si>
  <si>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</si>
  <si>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</si>
  <si>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</si>
  <si>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</si>
  <si>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</si>
  <si>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</si>
  <si>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</si>
  <si>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</si>
  <si>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</si>
  <si>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</si>
  <si>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</si>
  <si>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</si>
  <si>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</si>
  <si>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</si>
  <si>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</si>
  <si>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</si>
  <si>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</si>
  <si>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</si>
  <si>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</si>
  <si>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</si>
  <si>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</si>
  <si>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</si>
  <si>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</si>
  <si>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</si>
  <si>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</si>
  <si>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</si>
  <si>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</si>
  <si>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</si>
  <si>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</si>
  <si>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</si>
  <si>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</si>
  <si>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</si>
  <si>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</si>
  <si>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</si>
  <si>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</si>
  <si>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</si>
  <si>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</si>
  <si>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</si>
  <si>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</si>
  <si>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</si>
  <si>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</si>
  <si>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</si>
  <si>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</si>
  <si>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</si>
  <si>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</si>
  <si>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</si>
  <si>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</si>
  <si>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</si>
  <si>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</si>
  <si>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</si>
  <si>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</si>
  <si>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</si>
  <si>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</si>
  <si>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</si>
  <si>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</si>
  <si>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</si>
  <si>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</si>
  <si>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</si>
  <si>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</si>
  <si>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</si>
  <si>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</si>
  <si>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</si>
  <si>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</si>
  <si>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</si>
  <si>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</si>
  <si>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</si>
  <si>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</si>
  <si>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</si>
  <si>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</si>
  <si>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</si>
  <si>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</si>
  <si>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</si>
  <si>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</si>
  <si>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</si>
  <si>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</si>
  <si>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</si>
  <si>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</si>
  <si>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</si>
  <si>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</si>
  <si>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</si>
  <si>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</si>
  <si>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</si>
  <si>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</si>
  <si>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</si>
  <si>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</si>
  <si>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</si>
  <si>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</si>
  <si>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</si>
  <si>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</si>
  <si>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</si>
  <si>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</si>
  <si>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</si>
  <si>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</si>
  <si>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</si>
  <si>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</si>
  <si>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</si>
  <si>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</si>
  <si>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</si>
  <si>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</si>
  <si>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</si>
  <si>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</si>
  <si>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</si>
  <si>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</si>
  <si>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</si>
  <si>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</si>
  <si>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</si>
  <si>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</si>
  <si>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</si>
  <si>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</si>
  <si>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</si>
  <si>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</si>
  <si>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</si>
  <si>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</si>
  <si>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</si>
  <si>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</si>
  <si>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</si>
  <si>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</si>
  <si>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</si>
  <si>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</si>
  <si>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</si>
  <si>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</si>
  <si>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</si>
  <si>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</si>
  <si>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</si>
  <si>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</si>
  <si>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</si>
  <si>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</si>
  <si>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</si>
  <si>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</si>
  <si>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</si>
  <si>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</si>
  <si>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</si>
  <si>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</si>
  <si>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</si>
  <si>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</si>
  <si>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</si>
  <si>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</si>
  <si>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</si>
  <si>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</si>
  <si>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</si>
  <si>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</si>
  <si>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</si>
  <si>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</si>
  <si>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</si>
  <si>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</si>
  <si>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</si>
  <si>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</si>
  <si>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</si>
  <si>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</si>
  <si>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</si>
  <si>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</si>
  <si>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</si>
  <si>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</si>
  <si>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</si>
  <si>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</si>
  <si>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</si>
  <si>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</si>
  <si>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</si>
  <si>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</si>
  <si>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</si>
  <si>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</si>
  <si>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</si>
  <si>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</si>
  <si>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</si>
  <si>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</si>
  <si>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</si>
  <si>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</si>
  <si>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</si>
  <si>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</si>
  <si>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</si>
  <si>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</si>
  <si>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</si>
  <si>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</si>
  <si>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</si>
  <si>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</si>
  <si>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</si>
  <si>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</si>
  <si>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</si>
  <si>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</si>
  <si>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</si>
  <si>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</si>
  <si>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</si>
  <si>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</si>
  <si>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</si>
  <si>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</si>
  <si>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</si>
  <si>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</si>
  <si>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</si>
  <si>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</si>
  <si>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</si>
  <si>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</si>
  <si>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</si>
  <si>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</si>
  <si>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</si>
  <si>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</si>
  <si>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</si>
  <si>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</si>
  <si>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</si>
  <si>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</si>
  <si>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</si>
  <si>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</si>
  <si>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</si>
  <si>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</si>
  <si>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</si>
  <si>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</si>
  <si>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</si>
  <si>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</si>
  <si>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</si>
  <si>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</si>
  <si>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</si>
  <si>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</si>
  <si>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</si>
  <si>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</si>
  <si>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</si>
  <si>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</si>
  <si>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</si>
  <si>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</si>
  <si>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</si>
  <si>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</si>
  <si>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</si>
  <si>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</si>
  <si>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</si>
  <si>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</si>
  <si>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</si>
  <si>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</si>
  <si>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</si>
  <si>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</si>
  <si>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</si>
  <si>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</si>
  <si>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</si>
  <si>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</si>
  <si>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</si>
  <si>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</si>
  <si>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</si>
  <si>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</si>
  <si>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</si>
  <si>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</si>
  <si>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</si>
  <si>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</si>
  <si>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</si>
  <si>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</si>
  <si>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</si>
  <si>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</si>
  <si>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</si>
  <si>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</si>
  <si>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</si>
  <si>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</si>
  <si>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</si>
  <si>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</si>
  <si>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</si>
  <si>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</si>
  <si>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</si>
  <si>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</si>
  <si>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</si>
  <si>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</si>
  <si>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</si>
  <si>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</si>
  <si>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</si>
  <si>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</si>
  <si>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</si>
  <si>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</si>
  <si>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</si>
  <si>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</si>
  <si>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</si>
  <si>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</si>
  <si>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</si>
  <si>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</si>
  <si>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</si>
  <si>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</si>
  <si>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</si>
  <si>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</si>
  <si>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</si>
  <si>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</si>
  <si>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</si>
  <si>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</si>
  <si>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</si>
  <si>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</si>
  <si>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</si>
  <si>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</si>
  <si>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</si>
  <si>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</si>
  <si>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</si>
  <si>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</si>
  <si>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</si>
  <si>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</si>
  <si>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</si>
  <si>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</si>
  <si>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</si>
  <si>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</si>
  <si>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</si>
  <si>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</si>
  <si>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</si>
  <si>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</si>
  <si>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</si>
  <si>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</si>
  <si>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</si>
  <si>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</si>
  <si>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</si>
  <si>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</si>
  <si>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</si>
  <si>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</si>
  <si>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</si>
  <si>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</si>
  <si>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</si>
  <si>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</si>
  <si>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</si>
  <si>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</si>
  <si>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</si>
  <si>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</si>
  <si>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</si>
  <si>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</si>
  <si>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</si>
  <si>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</si>
  <si>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</si>
  <si>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</si>
  <si>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</si>
  <si>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</si>
  <si>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</si>
  <si>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</si>
  <si>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</si>
  <si>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</si>
  <si>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</si>
  <si>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</si>
  <si>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</si>
  <si>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</si>
  <si>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</si>
  <si>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</si>
  <si>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</si>
  <si>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</si>
  <si>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</si>
  <si>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</si>
  <si>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</si>
  <si>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</si>
  <si>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</si>
  <si>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</si>
  <si>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</si>
  <si>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</si>
  <si>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</si>
  <si>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</si>
  <si>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</si>
  <si>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</si>
  <si>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</si>
  <si>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</si>
  <si>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</si>
  <si>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</si>
  <si>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</si>
  <si>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</si>
  <si>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</si>
  <si>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</si>
  <si>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</si>
  <si>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</si>
  <si>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</si>
  <si>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</si>
  <si>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</si>
  <si>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</si>
  <si>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</si>
  <si>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</si>
  <si>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</si>
  <si>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</si>
  <si>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</si>
  <si>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</si>
  <si>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</si>
  <si>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</si>
  <si>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</si>
  <si>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</si>
  <si>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</si>
  <si>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</si>
  <si>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</si>
  <si>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</si>
  <si>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</si>
  <si>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</si>
  <si>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</si>
  <si>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</si>
  <si>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</si>
  <si>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</si>
  <si>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</si>
  <si>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</si>
  <si>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</si>
  <si>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</si>
  <si>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</si>
  <si>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</si>
  <si>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</si>
  <si>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</si>
  <si>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</si>
  <si>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</si>
  <si>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</si>
  <si>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</si>
  <si>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</si>
  <si>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</si>
  <si>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</si>
  <si>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</si>
  <si>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</si>
  <si>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</si>
  <si>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</si>
  <si>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</si>
  <si>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</si>
  <si>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</si>
  <si>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</si>
  <si>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</si>
  <si>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</si>
  <si>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</si>
  <si>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</si>
  <si>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</si>
  <si>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</si>
  <si>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</si>
  <si>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</si>
  <si>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</si>
  <si>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</si>
  <si>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</si>
  <si>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</si>
  <si>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</si>
  <si>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</si>
  <si>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</si>
  <si>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</si>
  <si>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</si>
  <si>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</si>
  <si>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</si>
  <si>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</si>
  <si>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</si>
  <si>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</si>
  <si>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</si>
  <si>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</si>
  <si>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</si>
  <si>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</si>
  <si>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</si>
  <si>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</si>
  <si>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</si>
  <si>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</si>
  <si>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</si>
  <si>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</si>
  <si>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</si>
  <si>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</si>
  <si>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</si>
  <si>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</si>
  <si>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</si>
  <si>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</si>
  <si>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</si>
  <si>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</si>
  <si>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</si>
  <si>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</si>
  <si>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</si>
  <si>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</si>
  <si>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</si>
  <si>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</si>
  <si>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</si>
  <si>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</si>
  <si>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</si>
  <si>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</si>
  <si>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</si>
  <si>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</si>
  <si>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</si>
  <si>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</si>
  <si>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</si>
  <si>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</si>
  <si>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</si>
  <si>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</si>
  <si>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</si>
  <si>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</si>
  <si>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</si>
  <si>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</si>
  <si>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</si>
  <si>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</si>
  <si>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</si>
  <si>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</si>
  <si>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</si>
  <si>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</si>
  <si>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</si>
  <si>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</si>
  <si>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</si>
  <si>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</si>
  <si>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</si>
  <si>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</si>
  <si>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</si>
  <si>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</si>
  <si>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</si>
  <si>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</si>
  <si>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</si>
  <si>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</si>
  <si>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</si>
  <si>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</si>
  <si>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</si>
  <si>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</si>
  <si>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</si>
  <si>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</si>
  <si>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</si>
  <si>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</si>
  <si>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</si>
  <si>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</si>
  <si>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</si>
  <si>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</si>
  <si>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</si>
  <si>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</si>
  <si>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</si>
  <si>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</si>
  <si>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</si>
  <si>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</si>
  <si>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</si>
  <si>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</si>
  <si>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</si>
  <si>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</si>
  <si>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</si>
  <si>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</si>
  <si>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</si>
  <si>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</si>
  <si>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</si>
  <si>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</si>
  <si>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</si>
  <si>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</si>
  <si>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</si>
  <si>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</si>
  <si>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</si>
  <si>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</si>
  <si>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</si>
  <si>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</si>
  <si>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</si>
  <si>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</si>
  <si>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</si>
  <si>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</si>
  <si>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</si>
  <si>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</si>
  <si>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</si>
  <si>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</si>
  <si>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</si>
  <si>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</si>
  <si>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</si>
  <si>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</si>
  <si>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</si>
  <si>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</si>
  <si>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</si>
  <si>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</si>
  <si>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</si>
  <si>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</si>
  <si>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</si>
  <si>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</si>
  <si>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</si>
  <si>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</si>
  <si>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</si>
  <si>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</si>
  <si>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</si>
  <si>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</si>
  <si>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</si>
  <si>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</si>
  <si>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</si>
  <si>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</si>
  <si>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</si>
  <si>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</si>
  <si>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</si>
  <si>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</si>
  <si>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</si>
  <si>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</si>
  <si>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</si>
  <si>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</si>
  <si>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</si>
  <si>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</si>
  <si>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</si>
  <si>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</si>
  <si>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</si>
  <si>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</si>
  <si>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</si>
  <si>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</si>
  <si>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</si>
  <si>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</si>
  <si>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</si>
  <si>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</si>
  <si>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</si>
  <si>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</si>
  <si>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</si>
  <si>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</si>
  <si>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</si>
  <si>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</si>
  <si>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</si>
  <si>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</si>
  <si>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</si>
  <si>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</si>
  <si>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</si>
  <si>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</si>
  <si>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</si>
  <si>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</si>
  <si>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</si>
  <si>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</si>
  <si>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</si>
  <si>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</si>
  <si>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</si>
  <si>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</si>
  <si>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</si>
  <si>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</si>
  <si>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</si>
  <si>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</si>
  <si>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</si>
  <si>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</si>
  <si>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</si>
  <si>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</si>
  <si>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</si>
  <si>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</si>
  <si>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</si>
  <si>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</si>
  <si>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</si>
  <si>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</si>
  <si>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</si>
  <si>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</si>
  <si>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</si>
  <si>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</si>
  <si>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</si>
  <si>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</si>
  <si>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</si>
  <si>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</si>
  <si>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</si>
  <si>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</si>
  <si>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</si>
  <si>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</si>
  <si>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</si>
  <si>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</si>
  <si>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</si>
  <si>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</si>
  <si>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</si>
  <si>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</si>
  <si>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</si>
  <si>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</si>
  <si>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</si>
  <si>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</si>
  <si>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</si>
  <si>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</si>
  <si>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</si>
  <si>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</si>
  <si>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</si>
  <si>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</si>
  <si>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</si>
  <si>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</si>
  <si>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</si>
  <si>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</si>
  <si>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</si>
  <si>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</si>
  <si>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</si>
  <si>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</si>
  <si>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</si>
  <si>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</si>
  <si>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</si>
  <si>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</si>
  <si>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</si>
  <si>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</si>
  <si>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</si>
  <si>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</si>
  <si>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</si>
  <si>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</si>
  <si>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</si>
  <si>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</si>
  <si>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</si>
  <si>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</si>
  <si>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</si>
  <si>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</si>
  <si>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</si>
  <si>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</si>
  <si>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</si>
  <si>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</si>
  <si>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</si>
  <si>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</si>
  <si>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</si>
  <si>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</si>
  <si>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</si>
  <si>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</si>
  <si>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</si>
  <si>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</si>
  <si>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</si>
  <si>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</si>
  <si>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</si>
  <si>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</si>
  <si>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</si>
  <si>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</si>
  <si>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</si>
  <si>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</si>
  <si>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</si>
  <si>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</si>
  <si>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</si>
  <si>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</si>
  <si>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</si>
  <si>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</si>
  <si>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</si>
  <si>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</si>
  <si>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</si>
  <si>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</si>
  <si>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</si>
  <si>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</si>
  <si>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</si>
  <si>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</si>
  <si>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</si>
  <si>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</si>
  <si>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</si>
  <si>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</si>
  <si>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</si>
  <si>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</si>
  <si>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</si>
  <si>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</si>
  <si>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</si>
  <si>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</si>
  <si>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</si>
  <si>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</si>
  <si>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</si>
  <si>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</si>
  <si>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</si>
  <si>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</si>
  <si>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</si>
  <si>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</si>
  <si>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</si>
  <si>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</si>
  <si>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</si>
  <si>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</si>
  <si>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</si>
  <si>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</si>
  <si>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</si>
  <si>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</si>
  <si>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</si>
  <si>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</si>
  <si>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</si>
  <si>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</si>
  <si>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</si>
  <si>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</si>
  <si>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</si>
  <si>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</si>
  <si>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</si>
  <si>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</si>
  <si>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</si>
  <si>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</si>
  <si>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</si>
  <si>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</si>
  <si>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</si>
  <si>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</si>
  <si>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</si>
  <si>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</si>
  <si>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</si>
  <si>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</si>
  <si>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</si>
  <si>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</si>
  <si>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</si>
  <si>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</si>
  <si>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</si>
  <si>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</si>
  <si>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</si>
  <si>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</si>
  <si>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</si>
  <si>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</si>
  <si>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</si>
  <si>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</si>
  <si>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</si>
  <si>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</si>
  <si>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</si>
  <si>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</si>
  <si>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</si>
  <si>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</si>
  <si>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</si>
  <si>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</si>
  <si>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</si>
  <si>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</si>
  <si>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</si>
  <si>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</si>
  <si>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</si>
  <si>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</si>
  <si>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</si>
  <si>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</si>
  <si>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</si>
  <si>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</si>
  <si>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</si>
  <si>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</si>
  <si>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</si>
  <si>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</si>
  <si>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</si>
  <si>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</si>
  <si>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</si>
  <si>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</si>
  <si>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</si>
  <si>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</si>
  <si>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</si>
  <si>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</si>
  <si>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</si>
  <si>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</si>
  <si>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</si>
  <si>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</si>
  <si>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</si>
  <si>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</si>
  <si>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</si>
  <si>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</si>
  <si>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</si>
  <si>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</si>
  <si>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</si>
  <si>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</si>
  <si>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</si>
  <si>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</si>
  <si>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</si>
  <si>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</si>
  <si>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</si>
  <si>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</si>
  <si>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</si>
  <si>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</si>
  <si>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</si>
  <si>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</si>
  <si>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</si>
  <si>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</si>
  <si>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</si>
  <si>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</si>
  <si>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</si>
  <si>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</si>
  <si>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</si>
  <si>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</si>
  <si>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</si>
  <si>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</si>
  <si>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</si>
  <si>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</si>
  <si>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</si>
  <si>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</si>
  <si>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</si>
  <si>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</si>
  <si>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</si>
  <si>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</si>
  <si>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</si>
  <si>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</si>
  <si>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</si>
  <si>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</si>
  <si>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</si>
  <si>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</si>
  <si>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</si>
  <si>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</si>
  <si>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</si>
  <si>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</si>
  <si>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</si>
  <si>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</si>
  <si>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</si>
  <si>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</si>
  <si>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</si>
  <si>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</si>
  <si>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</si>
  <si>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</si>
  <si>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</si>
  <si>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</si>
  <si>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</si>
  <si>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</si>
  <si>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</si>
  <si>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</si>
  <si>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</si>
  <si>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</si>
  <si>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</si>
  <si>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</si>
  <si>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</si>
  <si>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</si>
  <si>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</si>
  <si>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</si>
  <si>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</si>
  <si>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</si>
  <si>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</si>
  <si>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</si>
  <si>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</si>
  <si>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</si>
  <si>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</si>
  <si>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</si>
  <si>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</si>
  <si>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</si>
  <si>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</si>
  <si>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</si>
  <si>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</si>
  <si>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</si>
  <si>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</si>
  <si>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</si>
  <si>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</si>
  <si>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</si>
  <si>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</si>
  <si>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</si>
  <si>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</si>
  <si>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</si>
  <si>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</si>
  <si>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</si>
  <si>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</si>
  <si>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</si>
  <si>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</si>
  <si>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</si>
  <si>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Count of outcome</t>
  </si>
  <si>
    <t>(All)</t>
  </si>
  <si>
    <t>Count of percent funded</t>
  </si>
  <si>
    <t>date created conversion</t>
  </si>
  <si>
    <t>date ended conversion</t>
  </si>
  <si>
    <t>n/a</t>
  </si>
  <si>
    <t>Goal</t>
  </si>
  <si>
    <t># Successful</t>
  </si>
  <si>
    <t># failed</t>
  </si>
  <si>
    <t># cancelled</t>
  </si>
  <si>
    <t>total projects</t>
  </si>
  <si>
    <t>% successful</t>
  </si>
  <si>
    <t>% failed</t>
  </si>
  <si>
    <t>% cancelled</t>
  </si>
  <si>
    <t>&gt;1000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</si>
  <si>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</si>
  <si>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</si>
  <si>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</si>
  <si>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</si>
  <si>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</si>
  <si>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</si>
  <si>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</si>
  <si>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</si>
  <si>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</si>
  <si>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</si>
  <si>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&lt;=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</si>
  <si>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</si>
  <si>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</si>
  <si>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</si>
  <si>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</si>
  <si>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</si>
  <si>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</si>
  <si>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</si>
  <si>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</si>
  <si>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</si>
  <si>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</si>
  <si>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</si>
  <si>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</si>
  <si>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</si>
  <si>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backers_count</t>
  </si>
  <si>
    <t>Outcome</t>
  </si>
  <si>
    <t>mean of successful backers</t>
  </si>
  <si>
    <t>median of successful backers</t>
  </si>
  <si>
    <t>min #s of successful backers</t>
  </si>
  <si>
    <t>max #s of successful backers</t>
  </si>
  <si>
    <t>var # of sucessful backers</t>
  </si>
  <si>
    <t>stdev # of sucessful backers</t>
  </si>
  <si>
    <t>mean of failed backers</t>
  </si>
  <si>
    <t>median of failed backers</t>
  </si>
  <si>
    <t>min #s of failed backers</t>
  </si>
  <si>
    <t>max #s of failed backers</t>
  </si>
  <si>
    <t>var # of failed backers</t>
  </si>
  <si>
    <t>stdev #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</si>
</sst>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0" fontId="0" fillId="0" borderId="0" xfId="0" applyNumberFormat="1"/>
    <xf numFmtId="9" fontId="0" fillId="0" borderId="0" xfId="43" applyNumberFormat="1" applyFont="1"/>
    <xf numFmtId="44" fontId="0" fillId="0" borderId="0" xfId="42" applyFont="1"/>
    <xf numFmtId="9" fontId="16" fillId="0" borderId="0" xfId="43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8" fontId="16" fillId="0" borderId="0" xfId="0" applyNumberFormat="1" applyFont="1" applyAlignment="1">
      <alignment horizontal="center"/>
    </xf>
    <xf numFmtId="168" fontId="0" fillId="0" borderId="0" xfId="0" applyNumberFormat="1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0" fontId="16" fillId="0" borderId="0" xfId="0" applyFont="1" applyFill="1"/>
    <xf numFmtId="0" fontId="16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 crowding funds.xlsx]success vs parent category!PivotTable7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vs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vs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vs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7-5042-B178-9B4442A27723}"/>
            </c:ext>
          </c:extLst>
        </c:ser>
        <c:ser>
          <c:idx val="1"/>
          <c:order val="1"/>
          <c:tx>
            <c:strRef>
              <c:f>'success vs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vs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vs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7-5042-B178-9B4442A27723}"/>
            </c:ext>
          </c:extLst>
        </c:ser>
        <c:ser>
          <c:idx val="2"/>
          <c:order val="2"/>
          <c:tx>
            <c:strRef>
              <c:f>'success vs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vs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vs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7-5042-B178-9B4442A27723}"/>
            </c:ext>
          </c:extLst>
        </c:ser>
        <c:ser>
          <c:idx val="3"/>
          <c:order val="3"/>
          <c:tx>
            <c:strRef>
              <c:f>'success vs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vs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vs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7-5042-B178-9B4442A2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0560895"/>
        <c:axId val="1995458672"/>
      </c:barChart>
      <c:catAx>
        <c:axId val="159056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58672"/>
        <c:crosses val="autoZero"/>
        <c:auto val="1"/>
        <c:lblAlgn val="ctr"/>
        <c:lblOffset val="100"/>
        <c:noMultiLvlLbl val="0"/>
      </c:catAx>
      <c:valAx>
        <c:axId val="1995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56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 crowding funds.xlsx]success vs sub-category!PivotTable8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61135705676276E-2"/>
          <c:y val="1.2018642636847637E-2"/>
          <c:w val="0.85717335225800639"/>
          <c:h val="0.822273643584486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'success vs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vs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084B-AD9F-9F6A6417F9D3}"/>
            </c:ext>
          </c:extLst>
        </c:ser>
        <c:ser>
          <c:idx val="1"/>
          <c:order val="1"/>
          <c:tx>
            <c:strRef>
              <c:f>'success vs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vs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9-084B-AD9F-9F6A6417F9D3}"/>
            </c:ext>
          </c:extLst>
        </c:ser>
        <c:ser>
          <c:idx val="2"/>
          <c:order val="2"/>
          <c:tx>
            <c:strRef>
              <c:f>'success vs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vs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9-084B-AD9F-9F6A6417F9D3}"/>
            </c:ext>
          </c:extLst>
        </c:ser>
        <c:ser>
          <c:idx val="3"/>
          <c:order val="3"/>
          <c:tx>
            <c:strRef>
              <c:f>'success vs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vs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vs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9-084B-AD9F-9F6A6417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740928"/>
        <c:axId val="1829872912"/>
      </c:barChart>
      <c:catAx>
        <c:axId val="17997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72912"/>
        <c:crosses val="autoZero"/>
        <c:auto val="1"/>
        <c:lblAlgn val="ctr"/>
        <c:lblOffset val="100"/>
        <c:noMultiLvlLbl val="0"/>
      </c:catAx>
      <c:valAx>
        <c:axId val="1829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1- crowding funds.xlsx]pivot table 3!PivotTable14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6240-A864-E7AAEAEBC7FB}"/>
            </c:ext>
          </c:extLst>
        </c:ser>
        <c:ser>
          <c:idx val="1"/>
          <c:order val="1"/>
          <c:tx>
            <c:strRef>
              <c:f>'pivot table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6240-A864-E7AAEAEBC7FB}"/>
            </c:ext>
          </c:extLst>
        </c:ser>
        <c:ser>
          <c:idx val="2"/>
          <c:order val="2"/>
          <c:tx>
            <c:strRef>
              <c:f>'pivot table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6240-A864-E7AAEAEB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026144"/>
        <c:axId val="2024237456"/>
      </c:lineChart>
      <c:catAx>
        <c:axId val="18750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37456"/>
        <c:crosses val="autoZero"/>
        <c:auto val="1"/>
        <c:lblAlgn val="ctr"/>
        <c:lblOffset val="100"/>
        <c:noMultiLvlLbl val="0"/>
      </c:catAx>
      <c:valAx>
        <c:axId val="20242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69563900666255E-2"/>
          <c:y val="0.14558659217877096"/>
          <c:w val="0.91160735917625679"/>
          <c:h val="0.64935409610111583"/>
        </c:manualLayout>
      </c:layout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&lt;=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6-2440-90A8-23D79453A29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&lt;=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6-2440-90A8-23D79453A29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&gt;1000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&lt;=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6-2440-90A8-23D79453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10992"/>
        <c:axId val="19320735"/>
      </c:lineChart>
      <c:catAx>
        <c:axId val="17868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35"/>
        <c:crosses val="autoZero"/>
        <c:auto val="1"/>
        <c:lblAlgn val="ctr"/>
        <c:lblOffset val="100"/>
        <c:noMultiLvlLbl val="0"/>
      </c:catAx>
      <c:valAx>
        <c:axId val="193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82550</xdr:rowOff>
    </xdr:from>
    <xdr:to>
      <xdr:col>14</xdr:col>
      <xdr:colOff>457200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94D952-74C6-BBC8-53BC-4F0203A36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127000</xdr:rowOff>
    </xdr:from>
    <xdr:to>
      <xdr:col>17</xdr:col>
      <xdr:colOff>393700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1BCE7-9F82-D221-723F-4EA5B25A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7</xdr:row>
      <xdr:rowOff>44450</xdr:rowOff>
    </xdr:from>
    <xdr:to>
      <xdr:col>17</xdr:col>
      <xdr:colOff>673100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E6D9FB-E667-0D04-1343-1ADD08B68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2</xdr:row>
      <xdr:rowOff>190500</xdr:rowOff>
    </xdr:from>
    <xdr:to>
      <xdr:col>19</xdr:col>
      <xdr:colOff>520700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7DF9E-EF2A-3B5D-8CC0-936B254A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Medhkour" refreshedDate="45566.73694722222" createdVersion="8" refreshedVersion="8" minRefreshableVersion="3" recordCount="1000" xr:uid="{B7476DCD-FB1C-654D-95ED-39DDEE5CF57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MixedTypes="1" containsNumber="1" minValue="19.989999999999998" maxValue="19.989999999999998"/>
    </cacheField>
    <cacheField name="blurb" numFmtId="0">
      <sharedItems containsMixedTypes="1" containsNumber="1" minValue="7.0000000000000007E-2" maxValue="7.0000000000000007E-2"/>
    </cacheField>
    <cacheField name="goal" numFmtId="0">
      <sharedItems containsSemiMixedTypes="0" containsString="0" containsNumber="1" containsInteger="1" minValue="5" maxValue="199200"/>
    </cacheField>
    <cacheField name="pledged" numFmtId="0">
      <sharedItems containsSemiMixedTypes="0" containsString="0" containsNumb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Medhkour" refreshedDate="45566.80181527778" createdVersion="8" refreshedVersion="8" minRefreshableVersion="3" recordCount="1001" xr:uid="{A780C20F-A26D-AE4C-B527-940D4F25CA3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8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19.989999999999998"/>
    <n v="7.0000000000000007E-2"/>
    <n v="5"/>
    <n v="106.94649999999999"/>
    <n v="21.389299999999999"/>
    <x v="0"/>
    <n v="0"/>
    <x v="0"/>
    <s v="CAD"/>
    <n v="1448690400"/>
    <n v="1450159200"/>
    <b v="0"/>
    <b v="0"/>
    <x v="0"/>
    <m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x v="0"/>
    <d v="2015-12-15T06:00:00"/>
    <b v="0"/>
    <b v="0"/>
    <s v="food/food trucks"/>
    <s v="n/a"/>
    <x v="0"/>
    <s v="food trucks"/>
  </r>
  <r>
    <n v="1"/>
    <s v="Odom Inc"/>
    <s v="Managed bottom-line architecture"/>
    <n v="1400"/>
    <n v="14560"/>
    <n v="10.4"/>
    <x v="1"/>
    <n v="158"/>
    <s v="US"/>
    <s v="USD"/>
    <n v="1408424400"/>
    <n v="1408597200"/>
    <x v="1"/>
    <d v="2014-08-21T05:00:00"/>
    <b v="0"/>
    <b v="1"/>
    <s v="music/rock"/>
    <n v="92.151898734177209"/>
    <x v="1"/>
    <s v="rock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n v="1384840800"/>
    <x v="2"/>
    <d v="2013-11-19T06:00:00"/>
    <b v="0"/>
    <b v="0"/>
    <s v="technology/web"/>
    <n v="100.01614035087719"/>
    <x v="2"/>
    <s v="web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n v="1568955600"/>
    <x v="3"/>
    <d v="2019-09-20T05:00:00"/>
    <b v="0"/>
    <b v="0"/>
    <s v="music/rock"/>
    <n v="103.20833333333333"/>
    <x v="1"/>
    <s v="rock"/>
  </r>
  <r>
    <n v="4"/>
    <s v="Larson-Little"/>
    <s v="Proactive foreground core"/>
    <n v="7600"/>
    <n v="5265"/>
    <n v="0.69276315789473686"/>
    <x v="0"/>
    <n v="53"/>
    <s v="US"/>
    <s v="USD"/>
    <n v="1547964000"/>
    <n v="1548309600"/>
    <x v="4"/>
    <d v="2019-01-24T06:00:00"/>
    <b v="0"/>
    <b v="0"/>
    <s v="theater/plays"/>
    <n v="99.339622641509436"/>
    <x v="3"/>
    <s v="plays"/>
  </r>
  <r>
    <n v="5"/>
    <s v="Harris Group"/>
    <s v="Open-source optimizing database"/>
    <n v="7600"/>
    <n v="13195"/>
    <n v="1.7361842105263159"/>
    <x v="1"/>
    <n v="174"/>
    <s v="DK"/>
    <s v="DKK"/>
    <n v="1346130000"/>
    <n v="1347080400"/>
    <x v="5"/>
    <d v="2012-09-08T05:00:00"/>
    <b v="0"/>
    <b v="0"/>
    <s v="theater/plays"/>
    <n v="75.833333333333329"/>
    <x v="3"/>
    <s v="plays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n v="1505365200"/>
    <x v="6"/>
    <d v="2017-09-14T05:00:00"/>
    <b v="0"/>
    <b v="0"/>
    <s v="film &amp; video/documentary"/>
    <n v="60.555555555555557"/>
    <x v="4"/>
    <s v="documentary"/>
  </r>
  <r>
    <n v="7"/>
    <s v="Carter-Guzman"/>
    <s v="Centralized cohesive challenge"/>
    <n v="4500"/>
    <n v="14741"/>
    <n v="3.2757777777777779"/>
    <x v="1"/>
    <n v="227"/>
    <s v="DK"/>
    <s v="DKK"/>
    <n v="1439442000"/>
    <n v="1439614800"/>
    <x v="7"/>
    <d v="2015-08-15T05:00:00"/>
    <b v="0"/>
    <b v="0"/>
    <s v="theater/plays"/>
    <n v="64.93832599118943"/>
    <x v="3"/>
    <s v="plays"/>
  </r>
  <r>
    <n v="8"/>
    <s v="Nunez-Richards"/>
    <s v="Exclusive attitude-oriented intranet"/>
    <n v="110100"/>
    <n v="21946"/>
    <n v="0.19932788374205268"/>
    <x v="2"/>
    <n v="708"/>
    <s v="DK"/>
    <s v="DKK"/>
    <n v="1281330000"/>
    <n v="1281502800"/>
    <x v="8"/>
    <d v="2010-08-11T05:00:00"/>
    <b v="0"/>
    <b v="0"/>
    <s v="theater/plays"/>
    <n v="30.997175141242938"/>
    <x v="3"/>
    <s v="plays"/>
  </r>
  <r>
    <n v="9"/>
    <s v="Rangel, Holt and Jones"/>
    <s v="Open-source fresh-thinking model"/>
    <n v="6200"/>
    <n v="3208"/>
    <n v="0.51741935483870971"/>
    <x v="0"/>
    <n v="44"/>
    <s v="US"/>
    <s v="USD"/>
    <n v="1379566800"/>
    <n v="1383804000"/>
    <x v="9"/>
    <d v="2013-11-07T06:00:00"/>
    <b v="0"/>
    <b v="0"/>
    <s v="music/electric music"/>
    <n v="72.909090909090907"/>
    <x v="1"/>
    <s v="electric music"/>
  </r>
  <r>
    <n v="10"/>
    <s v="Green Ltd"/>
    <s v="Monitored empowering installation"/>
    <n v="5200"/>
    <n v="13838"/>
    <n v="2.6611538461538462"/>
    <x v="1"/>
    <n v="220"/>
    <s v="US"/>
    <s v="USD"/>
    <n v="1281762000"/>
    <n v="1285909200"/>
    <x v="10"/>
    <d v="2010-10-01T05:00:00"/>
    <b v="0"/>
    <b v="0"/>
    <s v="film &amp; video/drama"/>
    <n v="62.9"/>
    <x v="4"/>
    <s v="drama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n v="1285563600"/>
    <x v="11"/>
    <d v="2010-09-27T05:00:00"/>
    <b v="0"/>
    <b v="1"/>
    <s v="theater/plays"/>
    <n v="112.22222222222223"/>
    <x v="3"/>
    <s v="plays"/>
  </r>
  <r>
    <n v="12"/>
    <s v="Kim Ltd"/>
    <s v="Assimilated hybrid intranet"/>
    <n v="6300"/>
    <n v="5629"/>
    <n v="0.89349206349206345"/>
    <x v="0"/>
    <n v="55"/>
    <s v="US"/>
    <s v="USD"/>
    <n v="1571720400"/>
    <n v="1572411600"/>
    <x v="12"/>
    <d v="2019-10-30T05:00:00"/>
    <b v="0"/>
    <b v="0"/>
    <s v="film &amp; video/drama"/>
    <n v="102.34545454545454"/>
    <x v="4"/>
    <s v="drama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n v="1466658000"/>
    <x v="13"/>
    <d v="2016-06-23T05:00:00"/>
    <b v="0"/>
    <b v="0"/>
    <s v="music/indie rock"/>
    <n v="105.05102040816327"/>
    <x v="1"/>
    <s v="indie rock"/>
  </r>
  <r>
    <n v="14"/>
    <s v="Rodriguez, Rose and Stewart"/>
    <s v="Cloned directional synergy"/>
    <n v="28200"/>
    <n v="18829"/>
    <n v="0.66769503546099296"/>
    <x v="0"/>
    <n v="200"/>
    <s v="US"/>
    <s v="USD"/>
    <n v="1331013600"/>
    <n v="1333342800"/>
    <x v="14"/>
    <d v="2012-04-02T05:00:00"/>
    <b v="0"/>
    <b v="0"/>
    <s v="music/indie rock"/>
    <n v="94.144999999999996"/>
    <x v="1"/>
    <s v="indie rock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n v="1576303200"/>
    <x v="15"/>
    <d v="2019-12-14T06:00:00"/>
    <b v="0"/>
    <b v="0"/>
    <s v="technology/wearables"/>
    <n v="84.986725663716811"/>
    <x v="2"/>
    <s v="wearables"/>
  </r>
  <r>
    <n v="16"/>
    <s v="Hines Inc"/>
    <s v="Cross-platform systemic adapter"/>
    <n v="1700"/>
    <n v="11041"/>
    <n v="6.4947058823529416"/>
    <x v="1"/>
    <n v="100"/>
    <s v="US"/>
    <s v="USD"/>
    <n v="1390370400"/>
    <n v="1392271200"/>
    <x v="16"/>
    <d v="2014-02-13T06:00:00"/>
    <b v="0"/>
    <b v="0"/>
    <s v="publishing/nonfiction"/>
    <n v="110.41"/>
    <x v="5"/>
    <s v="nonfiction"/>
  </r>
  <r>
    <n v="17"/>
    <s v="Cochran-Nguyen"/>
    <s v="Seamless 4thgeneration methodology"/>
    <n v="84600"/>
    <n v="134845"/>
    <n v="1.5939125295508274"/>
    <x v="1"/>
    <n v="1249"/>
    <s v="US"/>
    <s v="USD"/>
    <n v="1294812000"/>
    <n v="1294898400"/>
    <x v="17"/>
    <d v="2011-01-13T06:00:00"/>
    <b v="0"/>
    <b v="0"/>
    <s v="film &amp; video/animation"/>
    <n v="107.96236989591674"/>
    <x v="4"/>
    <s v="animation"/>
  </r>
  <r>
    <n v="18"/>
    <s v="Johnson-Gould"/>
    <s v="Exclusive needs-based adapter"/>
    <n v="9100"/>
    <n v="6089"/>
    <n v="0.66912087912087914"/>
    <x v="3"/>
    <n v="135"/>
    <s v="US"/>
    <s v="USD"/>
    <n v="1536382800"/>
    <n v="1537074000"/>
    <x v="18"/>
    <d v="2018-09-16T05:00:00"/>
    <b v="0"/>
    <b v="0"/>
    <s v="theater/plays"/>
    <n v="45.103703703703701"/>
    <x v="3"/>
    <s v="plays"/>
  </r>
  <r>
    <n v="19"/>
    <s v="Perez-Hess"/>
    <s v="Down-sized cohesive archive"/>
    <n v="62500"/>
    <n v="30331"/>
    <n v="0.48529600000000001"/>
    <x v="0"/>
    <n v="674"/>
    <s v="US"/>
    <s v="USD"/>
    <n v="1551679200"/>
    <n v="1553490000"/>
    <x v="19"/>
    <d v="2019-03-25T05:00:00"/>
    <b v="0"/>
    <b v="1"/>
    <s v="theater/plays"/>
    <n v="45.001483679525222"/>
    <x v="3"/>
    <s v="plays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n v="1406523600"/>
    <x v="20"/>
    <d v="2014-07-28T05:00:00"/>
    <b v="0"/>
    <b v="0"/>
    <s v="film &amp; video/drama"/>
    <n v="105.97134670487107"/>
    <x v="4"/>
    <s v="drama"/>
  </r>
  <r>
    <n v="21"/>
    <s v="Simmons-Reynolds"/>
    <s v="Re-engineered intangible definition"/>
    <n v="94000"/>
    <n v="38533"/>
    <n v="0.40992553191489361"/>
    <x v="0"/>
    <n v="558"/>
    <s v="US"/>
    <s v="USD"/>
    <n v="1313384400"/>
    <n v="1316322000"/>
    <x v="21"/>
    <d v="2011-09-18T05:00:00"/>
    <b v="0"/>
    <b v="0"/>
    <s v="theater/plays"/>
    <n v="69.055555555555557"/>
    <x v="3"/>
    <s v="plays"/>
  </r>
  <r>
    <n v="22"/>
    <s v="Collier Inc"/>
    <s v="Enhanced dynamic definition"/>
    <n v="59100"/>
    <n v="75690"/>
    <n v="1.2807106598984772"/>
    <x v="1"/>
    <n v="890"/>
    <s v="US"/>
    <s v="USD"/>
    <n v="1522731600"/>
    <n v="1524027600"/>
    <x v="22"/>
    <d v="2018-04-18T05:00:00"/>
    <b v="0"/>
    <b v="0"/>
    <s v="theater/plays"/>
    <n v="85.044943820224717"/>
    <x v="3"/>
    <s v="plays"/>
  </r>
  <r>
    <n v="23"/>
    <s v="Gray-Jenkins"/>
    <s v="Devolved next generation adapter"/>
    <n v="4500"/>
    <n v="14942"/>
    <n v="3.3204444444444445"/>
    <x v="1"/>
    <n v="142"/>
    <s v="GB"/>
    <s v="GBP"/>
    <n v="1550124000"/>
    <n v="1554699600"/>
    <x v="23"/>
    <d v="2019-04-08T05:00:00"/>
    <b v="0"/>
    <b v="0"/>
    <s v="film &amp; video/documentary"/>
    <n v="105.22535211267606"/>
    <x v="4"/>
    <s v="documentary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n v="1403499600"/>
    <x v="24"/>
    <d v="2014-06-23T05:00:00"/>
    <b v="0"/>
    <b v="0"/>
    <s v="technology/wearables"/>
    <n v="39.003741114852225"/>
    <x v="2"/>
    <s v="wearables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n v="1307422800"/>
    <x v="25"/>
    <d v="2011-06-07T05:00:00"/>
    <b v="0"/>
    <b v="1"/>
    <s v="games/video games"/>
    <n v="73.030674846625772"/>
    <x v="6"/>
    <s v="video games"/>
  </r>
  <r>
    <n v="26"/>
    <s v="Spencer-Bates"/>
    <s v="Optional responsive customer loyalty"/>
    <n v="107500"/>
    <n v="51814"/>
    <n v="0.4819906976744186"/>
    <x v="3"/>
    <n v="1480"/>
    <s v="US"/>
    <s v="USD"/>
    <n v="1533013200"/>
    <n v="1535346000"/>
    <x v="26"/>
    <d v="2018-08-27T05:00:00"/>
    <b v="0"/>
    <b v="0"/>
    <s v="theater/plays"/>
    <n v="35.009459459459457"/>
    <x v="3"/>
    <s v="plays"/>
  </r>
  <r>
    <n v="27"/>
    <s v="Best, Carr and Williams"/>
    <s v="Diverse transitional migration"/>
    <n v="2000"/>
    <n v="1599"/>
    <n v="0.79949999999999999"/>
    <x v="0"/>
    <n v="15"/>
    <s v="US"/>
    <s v="USD"/>
    <n v="1443848400"/>
    <n v="1444539600"/>
    <x v="27"/>
    <d v="2015-10-11T05:00:00"/>
    <b v="0"/>
    <b v="0"/>
    <s v="music/rock"/>
    <n v="106.6"/>
    <x v="1"/>
    <s v="rock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n v="1267682400"/>
    <x v="28"/>
    <d v="2010-03-04T06:00:00"/>
    <b v="0"/>
    <b v="1"/>
    <s v="theater/plays"/>
    <n v="61.997747747747745"/>
    <x v="3"/>
    <s v="plays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n v="1535518800"/>
    <x v="29"/>
    <d v="2018-08-29T05:00:00"/>
    <b v="0"/>
    <b v="0"/>
    <s v="film &amp; video/shorts"/>
    <n v="94.000622665006233"/>
    <x v="4"/>
    <s v="shorts"/>
  </r>
  <r>
    <n v="30"/>
    <s v="Clark-Cooke"/>
    <s v="Down-sized analyzing challenge"/>
    <n v="9000"/>
    <n v="14455"/>
    <n v="1.606111111111111"/>
    <x v="1"/>
    <n v="129"/>
    <s v="US"/>
    <s v="USD"/>
    <n v="1558674000"/>
    <n v="1559106000"/>
    <x v="30"/>
    <d v="2019-05-29T05:00:00"/>
    <b v="0"/>
    <b v="0"/>
    <s v="film &amp; video/animation"/>
    <n v="112.05426356589147"/>
    <x v="4"/>
    <s v="animation"/>
  </r>
  <r>
    <n v="31"/>
    <s v="Schroeder Ltd"/>
    <s v="Progressive needs-based focus group"/>
    <n v="3500"/>
    <n v="10850"/>
    <n v="3.1"/>
    <x v="1"/>
    <n v="226"/>
    <s v="GB"/>
    <s v="GBP"/>
    <n v="1451973600"/>
    <n v="1454392800"/>
    <x v="31"/>
    <d v="2016-02-02T06:00:00"/>
    <b v="0"/>
    <b v="0"/>
    <s v="games/video games"/>
    <n v="48.008849557522126"/>
    <x v="6"/>
    <s v="video games"/>
  </r>
  <r>
    <n v="32"/>
    <s v="Jackson PLC"/>
    <s v="Ergonomic 6thgeneration success"/>
    <n v="101000"/>
    <n v="87676"/>
    <n v="0.86807920792079207"/>
    <x v="0"/>
    <n v="2307"/>
    <s v="IT"/>
    <s v="EUR"/>
    <n v="1515564000"/>
    <n v="1517896800"/>
    <x v="32"/>
    <d v="2018-02-06T06:00:00"/>
    <b v="0"/>
    <b v="0"/>
    <s v="film &amp; video/documentary"/>
    <n v="38.004334633723452"/>
    <x v="4"/>
    <s v="documentary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n v="1415685600"/>
    <x v="33"/>
    <d v="2014-11-11T06:00:00"/>
    <b v="0"/>
    <b v="0"/>
    <s v="theater/plays"/>
    <n v="35.000184535892231"/>
    <x v="3"/>
    <s v="plays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n v="1490677200"/>
    <x v="34"/>
    <d v="2017-03-28T05:00:00"/>
    <b v="0"/>
    <b v="0"/>
    <s v="film &amp; video/documentary"/>
    <n v="85"/>
    <x v="4"/>
    <s v="documentary"/>
  </r>
  <r>
    <n v="35"/>
    <s v="Mitchell and Sons"/>
    <s v="Synergized intangible challenge"/>
    <n v="125500"/>
    <n v="188628"/>
    <n v="1.5030119521912351"/>
    <x v="1"/>
    <n v="1965"/>
    <s v="DK"/>
    <s v="DKK"/>
    <n v="1547877600"/>
    <n v="1551506400"/>
    <x v="35"/>
    <d v="2019-03-02T06:00:00"/>
    <b v="0"/>
    <b v="1"/>
    <s v="film &amp; video/drama"/>
    <n v="95.993893129770996"/>
    <x v="4"/>
    <s v="drama"/>
  </r>
  <r>
    <n v="36"/>
    <s v="Jackson-Lewis"/>
    <s v="Monitored multi-state encryption"/>
    <n v="700"/>
    <n v="1101"/>
    <n v="1.572857142857143"/>
    <x v="1"/>
    <n v="16"/>
    <s v="US"/>
    <s v="USD"/>
    <n v="1298700000"/>
    <n v="1300856400"/>
    <x v="36"/>
    <d v="2011-03-23T05:00:00"/>
    <b v="0"/>
    <b v="0"/>
    <s v="theater/plays"/>
    <n v="68.8125"/>
    <x v="3"/>
    <s v="plays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n v="1573192800"/>
    <x v="37"/>
    <d v="2019-11-08T06:00:00"/>
    <b v="0"/>
    <b v="1"/>
    <s v="publishing/fiction"/>
    <n v="105.97196261682242"/>
    <x v="5"/>
    <s v="fiction"/>
  </r>
  <r>
    <n v="38"/>
    <s v="Maldonado-Gonzalez"/>
    <s v="Digitized client-driven database"/>
    <n v="3100"/>
    <n v="10085"/>
    <n v="3.2532258064516131"/>
    <x v="1"/>
    <n v="134"/>
    <s v="US"/>
    <s v="USD"/>
    <n v="1287378000"/>
    <n v="1287810000"/>
    <x v="38"/>
    <d v="2010-10-23T05:00:00"/>
    <b v="0"/>
    <b v="0"/>
    <s v="photography/photography books"/>
    <n v="75.261194029850742"/>
    <x v="7"/>
    <s v="photography books"/>
  </r>
  <r>
    <n v="39"/>
    <s v="Kim-Rice"/>
    <s v="Organized bi-directional function"/>
    <n v="9900"/>
    <n v="5027"/>
    <n v="0.50777777777777777"/>
    <x v="0"/>
    <n v="88"/>
    <s v="DK"/>
    <s v="DKK"/>
    <n v="1361772000"/>
    <n v="1362978000"/>
    <x v="39"/>
    <d v="2013-03-11T05:00:00"/>
    <b v="0"/>
    <b v="0"/>
    <s v="theater/plays"/>
    <n v="57.125"/>
    <x v="3"/>
    <s v="plays"/>
  </r>
  <r>
    <n v="40"/>
    <s v="Garcia, Garcia and Lopez"/>
    <s v="Reduced stable middleware"/>
    <n v="8800"/>
    <n v="14878"/>
    <n v="1.6906818181818182"/>
    <x v="1"/>
    <n v="198"/>
    <s v="US"/>
    <s v="USD"/>
    <n v="1275714000"/>
    <n v="1277355600"/>
    <x v="40"/>
    <d v="2010-06-24T05:00:00"/>
    <b v="0"/>
    <b v="1"/>
    <s v="technology/wearables"/>
    <n v="75.141414141414145"/>
    <x v="2"/>
    <s v="wearables"/>
  </r>
  <r>
    <n v="41"/>
    <s v="Watts Group"/>
    <s v="Universal 5thgeneration neural-net"/>
    <n v="5600"/>
    <n v="11924"/>
    <n v="2.1292857142857144"/>
    <x v="1"/>
    <n v="111"/>
    <s v="IT"/>
    <s v="EUR"/>
    <n v="1346734800"/>
    <n v="1348981200"/>
    <x v="41"/>
    <d v="2012-09-30T05:00:00"/>
    <b v="0"/>
    <b v="1"/>
    <s v="music/rock"/>
    <n v="107.42342342342343"/>
    <x v="1"/>
    <s v="rock"/>
  </r>
  <r>
    <n v="42"/>
    <s v="Werner-Bryant"/>
    <s v="Virtual uniform frame"/>
    <n v="1800"/>
    <n v="7991"/>
    <n v="4.4394444444444447"/>
    <x v="1"/>
    <n v="222"/>
    <s v="US"/>
    <s v="USD"/>
    <n v="1309755600"/>
    <n v="1310533200"/>
    <x v="42"/>
    <d v="2011-07-13T05:00:00"/>
    <b v="0"/>
    <b v="0"/>
    <s v="food/food trucks"/>
    <n v="35.995495495495497"/>
    <x v="0"/>
    <s v="food trucks"/>
  </r>
  <r>
    <n v="43"/>
    <s v="Schmitt-Mendoza"/>
    <s v="Profound explicit paradigm"/>
    <n v="90200"/>
    <n v="167717"/>
    <n v="1.859390243902439"/>
    <x v="1"/>
    <n v="6212"/>
    <s v="US"/>
    <s v="USD"/>
    <n v="1406178000"/>
    <n v="1407560400"/>
    <x v="43"/>
    <d v="2014-08-09T05:00:00"/>
    <b v="0"/>
    <b v="0"/>
    <s v="publishing/radio &amp; podcasts"/>
    <n v="26.998873148744366"/>
    <x v="5"/>
    <s v="radio &amp; podcasts"/>
  </r>
  <r>
    <n v="44"/>
    <s v="Reid-Mccullough"/>
    <s v="Visionary real-time groupware"/>
    <n v="1600"/>
    <n v="10541"/>
    <n v="6.5881249999999998"/>
    <x v="1"/>
    <n v="98"/>
    <s v="DK"/>
    <s v="DKK"/>
    <n v="1552798800"/>
    <n v="1552885200"/>
    <x v="44"/>
    <d v="2019-03-18T05:00:00"/>
    <b v="0"/>
    <b v="0"/>
    <s v="publishing/fiction"/>
    <n v="107.56122448979592"/>
    <x v="5"/>
    <s v="fiction"/>
  </r>
  <r>
    <n v="45"/>
    <s v="Woods-Clark"/>
    <s v="Networked tertiary Graphical User Interface"/>
    <n v="9500"/>
    <n v="4530"/>
    <n v="0.4768421052631579"/>
    <x v="0"/>
    <n v="48"/>
    <s v="US"/>
    <s v="USD"/>
    <n v="1478062800"/>
    <n v="1479362400"/>
    <x v="45"/>
    <d v="2016-11-17T06:00:00"/>
    <b v="0"/>
    <b v="1"/>
    <s v="theater/plays"/>
    <n v="94.375"/>
    <x v="3"/>
    <s v="plays"/>
  </r>
  <r>
    <n v="46"/>
    <s v="Vaughn, Hunt and Caldwell"/>
    <s v="Virtual grid-enabled task-force"/>
    <n v="3700"/>
    <n v="4247"/>
    <n v="1.1478378378378378"/>
    <x v="1"/>
    <n v="92"/>
    <s v="US"/>
    <s v="USD"/>
    <n v="1278565200"/>
    <n v="1280552400"/>
    <x v="46"/>
    <d v="2010-07-31T05:00:00"/>
    <b v="0"/>
    <b v="0"/>
    <s v="music/rock"/>
    <n v="46.163043478260867"/>
    <x v="1"/>
    <s v="rock"/>
  </r>
  <r>
    <n v="47"/>
    <s v="Bennett and Sons"/>
    <s v="Function-based multi-state software"/>
    <n v="1500"/>
    <n v="7129"/>
    <n v="4.7526666666666664"/>
    <x v="1"/>
    <n v="149"/>
    <s v="US"/>
    <s v="USD"/>
    <n v="1396069200"/>
    <n v="1398661200"/>
    <x v="47"/>
    <d v="2014-04-28T05:00:00"/>
    <b v="0"/>
    <b v="0"/>
    <s v="theater/plays"/>
    <n v="47.845637583892618"/>
    <x v="3"/>
    <s v="plays"/>
  </r>
  <r>
    <n v="48"/>
    <s v="Lamb Inc"/>
    <s v="Optimized leadingedge concept"/>
    <n v="33300"/>
    <n v="128862"/>
    <n v="3.86972972972973"/>
    <x v="1"/>
    <n v="2431"/>
    <s v="US"/>
    <s v="USD"/>
    <n v="1435208400"/>
    <n v="1436245200"/>
    <x v="48"/>
    <d v="2015-07-07T05:00:00"/>
    <b v="0"/>
    <b v="0"/>
    <s v="theater/plays"/>
    <n v="53.007815713698065"/>
    <x v="3"/>
    <s v="plays"/>
  </r>
  <r>
    <n v="49"/>
    <s v="Casey-Kelly"/>
    <s v="Sharable holistic interface"/>
    <n v="7200"/>
    <n v="13653"/>
    <n v="1.89625"/>
    <x v="1"/>
    <n v="303"/>
    <s v="US"/>
    <s v="USD"/>
    <n v="1571547600"/>
    <n v="1575439200"/>
    <x v="49"/>
    <d v="2019-12-04T06:00:00"/>
    <b v="0"/>
    <b v="0"/>
    <s v="music/rock"/>
    <n v="45.059405940594061"/>
    <x v="1"/>
    <s v="rock"/>
  </r>
  <r>
    <n v="50"/>
    <s v="Jones, Taylor and Moore"/>
    <s v="Down-sized system-worthy secured line"/>
    <n v="100"/>
    <n v="2"/>
    <n v="0.02"/>
    <x v="0"/>
    <n v="1"/>
    <s v="IT"/>
    <s v="EUR"/>
    <n v="1375333200"/>
    <n v="1377752400"/>
    <x v="50"/>
    <d v="2013-08-29T05:00:00"/>
    <b v="0"/>
    <b v="0"/>
    <s v="music/metal"/>
    <n v="2"/>
    <x v="1"/>
    <s v="metal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n v="1334206800"/>
    <x v="51"/>
    <d v="2012-04-12T05:00:00"/>
    <b v="0"/>
    <b v="1"/>
    <s v="technology/wearables"/>
    <n v="99.006816632583508"/>
    <x v="2"/>
    <s v="wearables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n v="1284872400"/>
    <x v="52"/>
    <d v="2010-09-19T05:00:00"/>
    <b v="0"/>
    <b v="0"/>
    <s v="theater/plays"/>
    <n v="32.786666666666669"/>
    <x v="3"/>
    <s v="plays"/>
  </r>
  <r>
    <n v="53"/>
    <s v="Smith-Jones"/>
    <s v="Reverse-engineered static concept"/>
    <n v="8800"/>
    <n v="12356"/>
    <n v="1.4040909090909091"/>
    <x v="1"/>
    <n v="209"/>
    <s v="US"/>
    <s v="USD"/>
    <n v="1400562000"/>
    <n v="1403931600"/>
    <x v="53"/>
    <d v="2014-06-28T05:00:00"/>
    <b v="0"/>
    <b v="0"/>
    <s v="film &amp; video/drama"/>
    <n v="59.119617224880386"/>
    <x v="4"/>
    <s v="drama"/>
  </r>
  <r>
    <n v="54"/>
    <s v="Roy PLC"/>
    <s v="Multi-channeled neutral customer loyalty"/>
    <n v="6000"/>
    <n v="5392"/>
    <n v="0.89866666666666661"/>
    <x v="0"/>
    <n v="120"/>
    <s v="US"/>
    <s v="USD"/>
    <n v="1520748000"/>
    <n v="1521262800"/>
    <x v="54"/>
    <d v="2018-03-17T05:00:00"/>
    <b v="0"/>
    <b v="0"/>
    <s v="technology/wearables"/>
    <n v="44.93333333333333"/>
    <x v="2"/>
    <s v="wearables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n v="1533358800"/>
    <x v="55"/>
    <d v="2018-08-04T05:00:00"/>
    <b v="0"/>
    <b v="0"/>
    <s v="music/jazz"/>
    <n v="89.664122137404576"/>
    <x v="1"/>
    <s v="jazz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n v="1421474400"/>
    <x v="56"/>
    <d v="2015-01-17T06:00:00"/>
    <b v="0"/>
    <b v="0"/>
    <s v="technology/wearables"/>
    <n v="70.079268292682926"/>
    <x v="2"/>
    <s v="wearables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n v="1505278800"/>
    <x v="57"/>
    <d v="2017-09-13T05:00:00"/>
    <b v="0"/>
    <b v="0"/>
    <s v="games/video games"/>
    <n v="31.059701492537314"/>
    <x v="6"/>
    <s v="video games"/>
  </r>
  <r>
    <n v="58"/>
    <s v="Anderson-Perez"/>
    <s v="Expanded 3rdgeneration strategy"/>
    <n v="2700"/>
    <n v="6132"/>
    <n v="2.2711111111111113"/>
    <x v="1"/>
    <n v="211"/>
    <s v="US"/>
    <s v="USD"/>
    <n v="1442811600"/>
    <n v="1443934800"/>
    <x v="58"/>
    <d v="2015-10-04T05:00:00"/>
    <b v="0"/>
    <b v="0"/>
    <s v="theater/plays"/>
    <n v="29.061611374407583"/>
    <x v="3"/>
    <s v="plays"/>
  </r>
  <r>
    <n v="59"/>
    <s v="Wright, Fox and Marks"/>
    <s v="Assimilated real-time support"/>
    <n v="1400"/>
    <n v="3851"/>
    <n v="2.7507142857142859"/>
    <x v="1"/>
    <n v="128"/>
    <s v="US"/>
    <s v="USD"/>
    <n v="1497243600"/>
    <n v="1498539600"/>
    <x v="59"/>
    <d v="2017-06-27T05:00:00"/>
    <b v="0"/>
    <b v="1"/>
    <s v="theater/plays"/>
    <n v="30.0859375"/>
    <x v="3"/>
    <s v="plays"/>
  </r>
  <r>
    <n v="60"/>
    <s v="Crawford-Peters"/>
    <s v="User-centric regional database"/>
    <n v="94200"/>
    <n v="135997"/>
    <n v="1.4437048832271762"/>
    <x v="1"/>
    <n v="1600"/>
    <s v="CA"/>
    <s v="CAD"/>
    <n v="1342501200"/>
    <n v="1342760400"/>
    <x v="60"/>
    <d v="2012-07-20T05:00:00"/>
    <b v="0"/>
    <b v="0"/>
    <s v="theater/plays"/>
    <n v="84.998125000000002"/>
    <x v="3"/>
    <s v="plays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n v="1301720400"/>
    <x v="61"/>
    <d v="2011-04-02T05:00:00"/>
    <b v="0"/>
    <b v="0"/>
    <s v="theater/plays"/>
    <n v="82.001775410563695"/>
    <x v="3"/>
    <s v="plays"/>
  </r>
  <r>
    <n v="62"/>
    <s v="Sparks-West"/>
    <s v="Organized incremental standardization"/>
    <n v="2000"/>
    <n v="14452"/>
    <n v="7.226"/>
    <x v="1"/>
    <n v="249"/>
    <s v="US"/>
    <s v="USD"/>
    <n v="1433480400"/>
    <n v="1433566800"/>
    <x v="62"/>
    <d v="2015-06-06T05:00:00"/>
    <b v="0"/>
    <b v="0"/>
    <s v="technology/web"/>
    <n v="58.040160642570278"/>
    <x v="2"/>
    <s v="web"/>
  </r>
  <r>
    <n v="63"/>
    <s v="Baker, Morgan and Brown"/>
    <s v="Assimilated didactic open system"/>
    <n v="4700"/>
    <n v="557"/>
    <n v="0.11851063829787234"/>
    <x v="0"/>
    <n v="5"/>
    <s v="US"/>
    <s v="USD"/>
    <n v="1493355600"/>
    <n v="1493874000"/>
    <x v="63"/>
    <d v="2017-05-04T05:00:00"/>
    <b v="0"/>
    <b v="0"/>
    <s v="theater/plays"/>
    <n v="111.4"/>
    <x v="3"/>
    <s v="plays"/>
  </r>
  <r>
    <n v="64"/>
    <s v="Mosley-Gilbert"/>
    <s v="Vision-oriented logistical intranet"/>
    <n v="2800"/>
    <n v="2734"/>
    <n v="0.97642857142857142"/>
    <x v="0"/>
    <n v="38"/>
    <s v="US"/>
    <s v="USD"/>
    <n v="1530507600"/>
    <n v="1531803600"/>
    <x v="64"/>
    <d v="2018-07-17T05:00:00"/>
    <b v="0"/>
    <b v="1"/>
    <s v="technology/web"/>
    <n v="71.94736842105263"/>
    <x v="2"/>
    <s v="web"/>
  </r>
  <r>
    <n v="65"/>
    <s v="Berry-Boyer"/>
    <s v="Mandatory incremental projection"/>
    <n v="6100"/>
    <n v="14405"/>
    <n v="2.3614754098360655"/>
    <x v="1"/>
    <n v="236"/>
    <s v="US"/>
    <s v="USD"/>
    <n v="1296108000"/>
    <n v="1296712800"/>
    <x v="65"/>
    <d v="2011-02-03T06:00:00"/>
    <b v="0"/>
    <b v="0"/>
    <s v="theater/plays"/>
    <n v="61.038135593220339"/>
    <x v="3"/>
    <s v="plays"/>
  </r>
  <r>
    <n v="66"/>
    <s v="Sanders-Allen"/>
    <s v="Grass-roots needs-based encryption"/>
    <n v="2900"/>
    <n v="1307"/>
    <n v="0.45068965517241377"/>
    <x v="0"/>
    <n v="12"/>
    <s v="US"/>
    <s v="USD"/>
    <n v="1428469200"/>
    <n v="1428901200"/>
    <x v="66"/>
    <d v="2015-04-13T05:00:00"/>
    <b v="0"/>
    <b v="1"/>
    <s v="theater/plays"/>
    <n v="108.91666666666667"/>
    <x v="3"/>
    <s v="plays"/>
  </r>
  <r>
    <n v="67"/>
    <s v="Lopez Inc"/>
    <s v="Team-oriented 6thgeneration middleware"/>
    <n v="72600"/>
    <n v="117892"/>
    <n v="1.6238567493112948"/>
    <x v="1"/>
    <n v="4065"/>
    <s v="GB"/>
    <s v="GBP"/>
    <n v="1264399200"/>
    <n v="1264831200"/>
    <x v="67"/>
    <d v="2010-01-30T06:00:00"/>
    <b v="0"/>
    <b v="1"/>
    <s v="technology/wearables"/>
    <n v="29.001722017220171"/>
    <x v="2"/>
    <s v="wearables"/>
  </r>
  <r>
    <n v="68"/>
    <s v="Moreno-Turner"/>
    <s v="Inverse multi-tasking installation"/>
    <n v="5700"/>
    <n v="14508"/>
    <n v="2.5452631578947367"/>
    <x v="1"/>
    <n v="246"/>
    <s v="IT"/>
    <s v="EUR"/>
    <n v="1501131600"/>
    <n v="1505192400"/>
    <x v="68"/>
    <d v="2017-09-12T05:00:00"/>
    <b v="0"/>
    <b v="1"/>
    <s v="theater/plays"/>
    <n v="58.975609756097562"/>
    <x v="3"/>
    <s v="plays"/>
  </r>
  <r>
    <n v="69"/>
    <s v="Jones-Watson"/>
    <s v="Switchable disintermediate moderator"/>
    <n v="7900"/>
    <n v="1901"/>
    <n v="0.24063291139240506"/>
    <x v="3"/>
    <n v="17"/>
    <s v="US"/>
    <s v="USD"/>
    <n v="1292738400"/>
    <n v="1295676000"/>
    <x v="69"/>
    <d v="2011-01-22T06:00:00"/>
    <b v="0"/>
    <b v="0"/>
    <s v="theater/plays"/>
    <n v="111.82352941176471"/>
    <x v="3"/>
    <s v="plays"/>
  </r>
  <r>
    <n v="70"/>
    <s v="Barker Inc"/>
    <s v="Re-engineered 24/7 task-force"/>
    <n v="128000"/>
    <n v="158389"/>
    <n v="1.2374140625000001"/>
    <x v="1"/>
    <n v="2475"/>
    <s v="IT"/>
    <s v="EUR"/>
    <n v="1288674000"/>
    <n v="1292911200"/>
    <x v="70"/>
    <d v="2010-12-21T06:00:00"/>
    <b v="0"/>
    <b v="1"/>
    <s v="theater/plays"/>
    <n v="63.995555555555555"/>
    <x v="3"/>
    <s v="plays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n v="1575439200"/>
    <x v="71"/>
    <d v="2019-12-04T06:00:00"/>
    <b v="0"/>
    <b v="0"/>
    <s v="theater/plays"/>
    <n v="85.315789473684205"/>
    <x v="3"/>
    <s v="plays"/>
  </r>
  <r>
    <n v="72"/>
    <s v="Hampton, Lewis and Ray"/>
    <s v="Seamless coherent parallelism"/>
    <n v="600"/>
    <n v="4022"/>
    <n v="6.7033333333333331"/>
    <x v="1"/>
    <n v="54"/>
    <s v="US"/>
    <s v="USD"/>
    <n v="1435726800"/>
    <n v="1438837200"/>
    <x v="72"/>
    <d v="2015-08-06T05:00:00"/>
    <b v="0"/>
    <b v="0"/>
    <s v="film &amp; video/animation"/>
    <n v="74.481481481481481"/>
    <x v="4"/>
    <s v="animation"/>
  </r>
  <r>
    <n v="73"/>
    <s v="Collins-Goodman"/>
    <s v="Cross-platform even-keeled initiative"/>
    <n v="1400"/>
    <n v="9253"/>
    <n v="6.609285714285714"/>
    <x v="1"/>
    <n v="88"/>
    <s v="US"/>
    <s v="USD"/>
    <n v="1480226400"/>
    <n v="1480485600"/>
    <x v="73"/>
    <d v="2016-11-30T06:00:00"/>
    <b v="0"/>
    <b v="0"/>
    <s v="music/jazz"/>
    <n v="105.14772727272727"/>
    <x v="1"/>
    <s v="jazz"/>
  </r>
  <r>
    <n v="74"/>
    <s v="Davis-Michael"/>
    <s v="Progressive tertiary framework"/>
    <n v="3900"/>
    <n v="4776"/>
    <n v="1.2246153846153847"/>
    <x v="1"/>
    <n v="85"/>
    <s v="GB"/>
    <s v="GBP"/>
    <n v="1459054800"/>
    <n v="1459141200"/>
    <x v="74"/>
    <d v="2016-03-28T05:00:00"/>
    <b v="0"/>
    <b v="0"/>
    <s v="music/metal"/>
    <n v="56.188235294117646"/>
    <x v="1"/>
    <s v="metal"/>
  </r>
  <r>
    <n v="75"/>
    <s v="White, Torres and Bishop"/>
    <s v="Multi-layered dynamic protocol"/>
    <n v="9700"/>
    <n v="14606"/>
    <n v="1.5057731958762886"/>
    <x v="1"/>
    <n v="170"/>
    <s v="US"/>
    <s v="USD"/>
    <n v="1531630800"/>
    <n v="1532322000"/>
    <x v="75"/>
    <d v="2018-07-23T05:00:00"/>
    <b v="0"/>
    <b v="0"/>
    <s v="photography/photography books"/>
    <n v="85.917647058823533"/>
    <x v="7"/>
    <s v="photography books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n v="1426222800"/>
    <x v="76"/>
    <d v="2015-03-13T05:00:00"/>
    <b v="1"/>
    <b v="1"/>
    <s v="theater/plays"/>
    <n v="57.00296912114014"/>
    <x v="3"/>
    <s v="plays"/>
  </r>
  <r>
    <n v="77"/>
    <s v="Acevedo-Huffman"/>
    <s v="Pre-emptive impactful model"/>
    <n v="9500"/>
    <n v="4460"/>
    <n v="0.46947368421052632"/>
    <x v="0"/>
    <n v="56"/>
    <s v="US"/>
    <s v="USD"/>
    <n v="1285563600"/>
    <n v="1286773200"/>
    <x v="77"/>
    <d v="2010-10-11T05:00:00"/>
    <b v="0"/>
    <b v="1"/>
    <s v="film &amp; video/animation"/>
    <n v="79.642857142857139"/>
    <x v="4"/>
    <s v="animation"/>
  </r>
  <r>
    <n v="78"/>
    <s v="Montgomery, Larson and Spencer"/>
    <s v="User-centric bifurcated knowledge user"/>
    <n v="4500"/>
    <n v="13536"/>
    <n v="3.008"/>
    <x v="1"/>
    <n v="330"/>
    <s v="US"/>
    <s v="USD"/>
    <n v="1523854800"/>
    <n v="1523941200"/>
    <x v="78"/>
    <d v="2018-04-17T05:00:00"/>
    <b v="0"/>
    <b v="0"/>
    <s v="publishing/translations"/>
    <n v="41.018181818181816"/>
    <x v="5"/>
    <s v="translations"/>
  </r>
  <r>
    <n v="79"/>
    <s v="Soto LLC"/>
    <s v="Triple-buffered reciprocal project"/>
    <n v="57800"/>
    <n v="40228"/>
    <n v="0.6959861591695502"/>
    <x v="0"/>
    <n v="838"/>
    <s v="US"/>
    <s v="USD"/>
    <n v="1529125200"/>
    <n v="1529557200"/>
    <x v="79"/>
    <d v="2018-06-21T05:00:00"/>
    <b v="0"/>
    <b v="0"/>
    <s v="theater/plays"/>
    <n v="48.004773269689736"/>
    <x v="3"/>
    <s v="plays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n v="1506574800"/>
    <x v="80"/>
    <d v="2017-09-28T05:00:00"/>
    <b v="0"/>
    <b v="0"/>
    <s v="games/video games"/>
    <n v="55.212598425196852"/>
    <x v="6"/>
    <s v="video games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n v="1513576800"/>
    <x v="81"/>
    <d v="2017-12-18T06:00:00"/>
    <b v="0"/>
    <b v="0"/>
    <s v="music/rock"/>
    <n v="92.109489051094897"/>
    <x v="1"/>
    <s v="rock"/>
  </r>
  <r>
    <n v="82"/>
    <s v="Porter-George"/>
    <s v="Reactive content-based framework"/>
    <n v="1000"/>
    <n v="14973"/>
    <n v="14.973000000000001"/>
    <x v="1"/>
    <n v="180"/>
    <s v="GB"/>
    <s v="GBP"/>
    <n v="1547704800"/>
    <n v="1548309600"/>
    <x v="82"/>
    <d v="2019-01-24T06:00:00"/>
    <b v="0"/>
    <b v="1"/>
    <s v="games/video games"/>
    <n v="83.183333333333337"/>
    <x v="6"/>
    <s v="video games"/>
  </r>
  <r>
    <n v="83"/>
    <s v="Fitzgerald PLC"/>
    <s v="Realigned user-facing concept"/>
    <n v="106400"/>
    <n v="39996"/>
    <n v="0.37590225563909774"/>
    <x v="0"/>
    <n v="1000"/>
    <s v="US"/>
    <s v="USD"/>
    <n v="1469682000"/>
    <n v="1471582800"/>
    <x v="83"/>
    <d v="2016-08-19T05:00:00"/>
    <b v="0"/>
    <b v="0"/>
    <s v="music/electric music"/>
    <n v="39.996000000000002"/>
    <x v="1"/>
    <s v="electric music"/>
  </r>
  <r>
    <n v="84"/>
    <s v="Cisneros-Burton"/>
    <s v="Public-key zero tolerance orchestration"/>
    <n v="31400"/>
    <n v="41564"/>
    <n v="1.3236942675159236"/>
    <x v="1"/>
    <n v="374"/>
    <s v="US"/>
    <s v="USD"/>
    <n v="1343451600"/>
    <n v="1344315600"/>
    <x v="84"/>
    <d v="2012-08-07T05:00:00"/>
    <b v="0"/>
    <b v="0"/>
    <s v="technology/wearables"/>
    <n v="111.1336898395722"/>
    <x v="2"/>
    <s v="wearables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n v="1316408400"/>
    <x v="85"/>
    <d v="2011-09-19T05:00:00"/>
    <b v="0"/>
    <b v="0"/>
    <s v="music/indie rock"/>
    <n v="90.563380281690144"/>
    <x v="1"/>
    <s v="indie rock"/>
  </r>
  <r>
    <n v="86"/>
    <s v="Davis-Smith"/>
    <s v="Organic motivating firmware"/>
    <n v="7400"/>
    <n v="12405"/>
    <n v="1.6763513513513513"/>
    <x v="1"/>
    <n v="203"/>
    <s v="US"/>
    <s v="USD"/>
    <n v="1430715600"/>
    <n v="1431838800"/>
    <x v="86"/>
    <d v="2015-05-17T05:00:00"/>
    <b v="1"/>
    <b v="0"/>
    <s v="theater/plays"/>
    <n v="61.108374384236456"/>
    <x v="3"/>
    <s v="plays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n v="1300510800"/>
    <x v="87"/>
    <d v="2011-03-19T05:00:00"/>
    <b v="0"/>
    <b v="1"/>
    <s v="music/rock"/>
    <n v="83.022941970310384"/>
    <x v="1"/>
    <s v="rock"/>
  </r>
  <r>
    <n v="88"/>
    <s v="Clark Group"/>
    <s v="Grass-roots fault-tolerant policy"/>
    <n v="4800"/>
    <n v="12516"/>
    <n v="2.6074999999999999"/>
    <x v="1"/>
    <n v="113"/>
    <s v="US"/>
    <s v="USD"/>
    <n v="1429160400"/>
    <n v="1431061200"/>
    <x v="88"/>
    <d v="2015-05-08T05:00:00"/>
    <b v="0"/>
    <b v="0"/>
    <s v="publishing/translations"/>
    <n v="110.76106194690266"/>
    <x v="5"/>
    <s v="translations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n v="1271480400"/>
    <x v="89"/>
    <d v="2010-04-17T05:00:00"/>
    <b v="0"/>
    <b v="0"/>
    <s v="theater/plays"/>
    <n v="89.458333333333329"/>
    <x v="3"/>
    <s v="plays"/>
  </r>
  <r>
    <n v="90"/>
    <s v="Kramer Group"/>
    <s v="Synergistic explicit parallelism"/>
    <n v="7800"/>
    <n v="6132"/>
    <n v="0.7861538461538462"/>
    <x v="0"/>
    <n v="106"/>
    <s v="US"/>
    <s v="USD"/>
    <n v="1456380000"/>
    <n v="1456380000"/>
    <x v="90"/>
    <d v="2016-02-25T06:00:00"/>
    <b v="0"/>
    <b v="1"/>
    <s v="theater/plays"/>
    <n v="57.849056603773583"/>
    <x v="3"/>
    <s v="plays"/>
  </r>
  <r>
    <n v="91"/>
    <s v="Frazier, Patrick and Smith"/>
    <s v="Enhanced systemic analyzer"/>
    <n v="154300"/>
    <n v="74688"/>
    <n v="0.48404406999351912"/>
    <x v="0"/>
    <n v="679"/>
    <s v="IT"/>
    <s v="EUR"/>
    <n v="1470459600"/>
    <n v="1472878800"/>
    <x v="91"/>
    <d v="2016-09-03T05:00:00"/>
    <b v="0"/>
    <b v="0"/>
    <s v="publishing/translations"/>
    <n v="109.99705449189985"/>
    <x v="5"/>
    <s v="translations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n v="1277355600"/>
    <x v="92"/>
    <d v="2010-06-24T05:00:00"/>
    <b v="0"/>
    <b v="1"/>
    <s v="games/video games"/>
    <n v="103.96586345381526"/>
    <x v="6"/>
    <s v="video games"/>
  </r>
  <r>
    <n v="93"/>
    <s v="Hall and Sons"/>
    <s v="Pre-emptive radical architecture"/>
    <n v="108800"/>
    <n v="65877"/>
    <n v="0.60548713235294116"/>
    <x v="3"/>
    <n v="610"/>
    <s v="US"/>
    <s v="USD"/>
    <n v="1350709200"/>
    <n v="1351054800"/>
    <x v="93"/>
    <d v="2012-10-24T05:00:00"/>
    <b v="0"/>
    <b v="1"/>
    <s v="theater/plays"/>
    <n v="107.99508196721311"/>
    <x v="3"/>
    <s v="plays"/>
  </r>
  <r>
    <n v="94"/>
    <s v="Hanson Inc"/>
    <s v="Grass-roots web-enabled contingency"/>
    <n v="2900"/>
    <n v="8807"/>
    <n v="3.036896551724138"/>
    <x v="1"/>
    <n v="180"/>
    <s v="GB"/>
    <s v="GBP"/>
    <n v="1554613200"/>
    <n v="1555563600"/>
    <x v="94"/>
    <d v="2019-04-18T05:00:00"/>
    <b v="0"/>
    <b v="0"/>
    <s v="technology/web"/>
    <n v="48.927777777777777"/>
    <x v="2"/>
    <s v="web"/>
  </r>
  <r>
    <n v="95"/>
    <s v="Sanchez LLC"/>
    <s v="Stand-alone system-worthy standardization"/>
    <n v="900"/>
    <n v="1017"/>
    <n v="1.1299999999999999"/>
    <x v="1"/>
    <n v="27"/>
    <s v="US"/>
    <s v="USD"/>
    <n v="1571029200"/>
    <n v="1571634000"/>
    <x v="95"/>
    <d v="2019-10-21T05:00:00"/>
    <b v="0"/>
    <b v="0"/>
    <s v="film &amp; video/documentary"/>
    <n v="37.666666666666664"/>
    <x v="4"/>
    <s v="documentary"/>
  </r>
  <r>
    <n v="96"/>
    <s v="Howard Ltd"/>
    <s v="Down-sized systematic policy"/>
    <n v="69700"/>
    <n v="151513"/>
    <n v="2.1737876614060259"/>
    <x v="1"/>
    <n v="2331"/>
    <s v="US"/>
    <s v="USD"/>
    <n v="1299736800"/>
    <n v="1300856400"/>
    <x v="96"/>
    <d v="2011-03-23T05:00:00"/>
    <b v="0"/>
    <b v="0"/>
    <s v="theater/plays"/>
    <n v="64.999141999141997"/>
    <x v="3"/>
    <s v="plays"/>
  </r>
  <r>
    <n v="97"/>
    <s v="Stewart LLC"/>
    <s v="Cloned bi-directional architecture"/>
    <n v="1300"/>
    <n v="12047"/>
    <n v="9.2669230769230762"/>
    <x v="1"/>
    <n v="113"/>
    <s v="US"/>
    <s v="USD"/>
    <n v="1435208400"/>
    <n v="1439874000"/>
    <x v="48"/>
    <d v="2015-08-18T05:00:00"/>
    <b v="0"/>
    <b v="0"/>
    <s v="food/food trucks"/>
    <n v="106.61061946902655"/>
    <x v="0"/>
    <s v="food trucks"/>
  </r>
  <r>
    <n v="98"/>
    <s v="Arias, Allen and Miller"/>
    <s v="Seamless transitional portal"/>
    <n v="97800"/>
    <n v="32951"/>
    <n v="0.33692229038854804"/>
    <x v="0"/>
    <n v="1220"/>
    <s v="AU"/>
    <s v="AUD"/>
    <n v="1437973200"/>
    <n v="1438318800"/>
    <x v="97"/>
    <d v="2015-07-31T05:00:00"/>
    <b v="0"/>
    <b v="0"/>
    <s v="games/video games"/>
    <n v="27.009016393442622"/>
    <x v="6"/>
    <s v="video games"/>
  </r>
  <r>
    <n v="99"/>
    <s v="Baker-Morris"/>
    <s v="Fully-configurable motivating approach"/>
    <n v="7600"/>
    <n v="14951"/>
    <n v="1.9672368421052631"/>
    <x v="1"/>
    <n v="164"/>
    <s v="US"/>
    <s v="USD"/>
    <n v="1416895200"/>
    <n v="1419400800"/>
    <x v="98"/>
    <d v="2014-12-24T06:00:00"/>
    <b v="0"/>
    <b v="0"/>
    <s v="theater/plays"/>
    <n v="91.16463414634147"/>
    <x v="3"/>
    <s v="plays"/>
  </r>
  <r>
    <n v="100"/>
    <s v="Tucker, Fox and Green"/>
    <s v="Upgradable fault-tolerant approach"/>
    <n v="100"/>
    <n v="1"/>
    <n v="0.01"/>
    <x v="0"/>
    <n v="1"/>
    <s v="US"/>
    <s v="USD"/>
    <n v="1319000400"/>
    <n v="1320555600"/>
    <x v="99"/>
    <d v="2011-11-06T05:00:00"/>
    <b v="0"/>
    <b v="0"/>
    <s v="theater/plays"/>
    <n v="1"/>
    <x v="3"/>
    <s v="plays"/>
  </r>
  <r>
    <n v="101"/>
    <s v="Douglas LLC"/>
    <s v="Reduced heuristic moratorium"/>
    <n v="900"/>
    <n v="9193"/>
    <n v="10.214444444444444"/>
    <x v="1"/>
    <n v="164"/>
    <s v="US"/>
    <s v="USD"/>
    <n v="1424498400"/>
    <n v="1425103200"/>
    <x v="100"/>
    <d v="2015-02-28T06:00:00"/>
    <b v="0"/>
    <b v="1"/>
    <s v="music/electric music"/>
    <n v="56.054878048780488"/>
    <x v="1"/>
    <s v="electric music"/>
  </r>
  <r>
    <n v="102"/>
    <s v="Garcia Inc"/>
    <s v="Front-line web-enabled model"/>
    <n v="3700"/>
    <n v="10422"/>
    <n v="2.8167567567567566"/>
    <x v="1"/>
    <n v="336"/>
    <s v="US"/>
    <s v="USD"/>
    <n v="1526274000"/>
    <n v="1526878800"/>
    <x v="101"/>
    <d v="2018-05-21T05:00:00"/>
    <b v="0"/>
    <b v="1"/>
    <s v="technology/wearables"/>
    <n v="31.017857142857142"/>
    <x v="2"/>
    <s v="wearables"/>
  </r>
  <r>
    <n v="103"/>
    <s v="Frye, Hunt and Powell"/>
    <s v="Polarized incremental emulation"/>
    <n v="10000"/>
    <n v="2461"/>
    <n v="0.24610000000000001"/>
    <x v="0"/>
    <n v="37"/>
    <s v="IT"/>
    <s v="EUR"/>
    <n v="1287896400"/>
    <n v="1288674000"/>
    <x v="102"/>
    <d v="2010-11-02T05:00:00"/>
    <b v="0"/>
    <b v="0"/>
    <s v="music/electric music"/>
    <n v="66.513513513513516"/>
    <x v="1"/>
    <s v="electric music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n v="1495602000"/>
    <x v="103"/>
    <d v="2017-05-24T05:00:00"/>
    <b v="0"/>
    <b v="0"/>
    <s v="music/indie rock"/>
    <n v="89.005216484089729"/>
    <x v="1"/>
    <s v="indie rock"/>
  </r>
  <r>
    <n v="105"/>
    <s v="Charles-Johnson"/>
    <s v="Total fresh-thinking system engine"/>
    <n v="6800"/>
    <n v="9829"/>
    <n v="1.4454411764705883"/>
    <x v="1"/>
    <n v="95"/>
    <s v="US"/>
    <s v="USD"/>
    <n v="1364878800"/>
    <n v="1366434000"/>
    <x v="104"/>
    <d v="2013-04-20T05:00:00"/>
    <b v="0"/>
    <b v="0"/>
    <s v="technology/web"/>
    <n v="103.46315789473684"/>
    <x v="2"/>
    <s v="web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n v="1568350800"/>
    <x v="105"/>
    <d v="2019-09-13T05:00:00"/>
    <b v="0"/>
    <b v="0"/>
    <s v="theater/plays"/>
    <n v="95.278911564625844"/>
    <x v="3"/>
    <s v="plays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n v="1525928400"/>
    <x v="106"/>
    <d v="2018-05-10T05:00:00"/>
    <b v="0"/>
    <b v="1"/>
    <s v="theater/plays"/>
    <n v="75.895348837209298"/>
    <x v="3"/>
    <s v="plays"/>
  </r>
  <r>
    <n v="108"/>
    <s v="Decker Inc"/>
    <s v="Universal encompassing implementation"/>
    <n v="1500"/>
    <n v="8929"/>
    <n v="5.9526666666666666"/>
    <x v="1"/>
    <n v="83"/>
    <s v="US"/>
    <s v="USD"/>
    <n v="1333688400"/>
    <n v="1336885200"/>
    <x v="107"/>
    <d v="2012-05-13T05:00:00"/>
    <b v="0"/>
    <b v="0"/>
    <s v="film &amp; video/documentary"/>
    <n v="107.57831325301204"/>
    <x v="4"/>
    <s v="documentary"/>
  </r>
  <r>
    <n v="109"/>
    <s v="Romero and Sons"/>
    <s v="Object-based client-server application"/>
    <n v="5200"/>
    <n v="3079"/>
    <n v="0.5921153846153846"/>
    <x v="0"/>
    <n v="60"/>
    <s v="US"/>
    <s v="USD"/>
    <n v="1389506400"/>
    <n v="1389679200"/>
    <x v="108"/>
    <d v="2014-01-14T06:00:00"/>
    <b v="0"/>
    <b v="0"/>
    <s v="film &amp; video/television"/>
    <n v="51.31666666666667"/>
    <x v="4"/>
    <s v="television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n v="1538283600"/>
    <x v="109"/>
    <d v="2018-09-30T05:00:00"/>
    <b v="0"/>
    <b v="0"/>
    <s v="food/food trucks"/>
    <n v="71.983108108108112"/>
    <x v="0"/>
    <s v="food trucks"/>
  </r>
  <r>
    <n v="111"/>
    <s v="Hart-Briggs"/>
    <s v="Re-engineered user-facing approach"/>
    <n v="61400"/>
    <n v="73653"/>
    <n v="1.1995602605863191"/>
    <x v="1"/>
    <n v="676"/>
    <s v="US"/>
    <s v="USD"/>
    <n v="1348290000"/>
    <n v="1348808400"/>
    <x v="110"/>
    <d v="2012-09-28T05:00:00"/>
    <b v="0"/>
    <b v="0"/>
    <s v="publishing/radio &amp; podcasts"/>
    <n v="108.95414201183432"/>
    <x v="5"/>
    <s v="radio &amp; podcasts"/>
  </r>
  <r>
    <n v="112"/>
    <s v="Jones-Meyer"/>
    <s v="Re-engineered client-driven hub"/>
    <n v="4700"/>
    <n v="12635"/>
    <n v="2.6882978723404256"/>
    <x v="1"/>
    <n v="361"/>
    <s v="AU"/>
    <s v="AUD"/>
    <n v="1408856400"/>
    <n v="1410152400"/>
    <x v="111"/>
    <d v="2014-09-08T05:00:00"/>
    <b v="0"/>
    <b v="0"/>
    <s v="technology/web"/>
    <n v="35"/>
    <x v="2"/>
    <s v="web"/>
  </r>
  <r>
    <n v="113"/>
    <s v="Wright, Hartman and Yu"/>
    <s v="User-friendly tertiary array"/>
    <n v="3300"/>
    <n v="12437"/>
    <n v="3.7687878787878786"/>
    <x v="1"/>
    <n v="131"/>
    <s v="US"/>
    <s v="USD"/>
    <n v="1505192400"/>
    <n v="1505797200"/>
    <x v="112"/>
    <d v="2017-09-19T05:00:00"/>
    <b v="0"/>
    <b v="0"/>
    <s v="food/food trucks"/>
    <n v="94.938931297709928"/>
    <x v="0"/>
    <s v="food trucks"/>
  </r>
  <r>
    <n v="114"/>
    <s v="Harper-Davis"/>
    <s v="Robust heuristic encoding"/>
    <n v="1900"/>
    <n v="13816"/>
    <n v="7.2715789473684209"/>
    <x v="1"/>
    <n v="126"/>
    <s v="US"/>
    <s v="USD"/>
    <n v="1554786000"/>
    <n v="1554872400"/>
    <x v="113"/>
    <d v="2019-04-10T05:00:00"/>
    <b v="0"/>
    <b v="1"/>
    <s v="technology/wearables"/>
    <n v="109.65079365079364"/>
    <x v="2"/>
    <s v="wearables"/>
  </r>
  <r>
    <n v="115"/>
    <s v="Barrett PLC"/>
    <s v="Team-oriented clear-thinking capacity"/>
    <n v="166700"/>
    <n v="145382"/>
    <n v="0.87211757648470301"/>
    <x v="0"/>
    <n v="3304"/>
    <s v="IT"/>
    <s v="EUR"/>
    <n v="1510898400"/>
    <n v="1513922400"/>
    <x v="114"/>
    <d v="2017-12-22T06:00:00"/>
    <b v="0"/>
    <b v="0"/>
    <s v="publishing/fiction"/>
    <n v="44.001815980629537"/>
    <x v="5"/>
    <s v="fiction"/>
  </r>
  <r>
    <n v="116"/>
    <s v="David-Clark"/>
    <s v="De-engineered motivating standardization"/>
    <n v="7200"/>
    <n v="6336"/>
    <n v="0.88"/>
    <x v="0"/>
    <n v="73"/>
    <s v="US"/>
    <s v="USD"/>
    <n v="1442552400"/>
    <n v="1442638800"/>
    <x v="115"/>
    <d v="2015-09-19T05:00:00"/>
    <b v="0"/>
    <b v="0"/>
    <s v="theater/plays"/>
    <n v="86.794520547945211"/>
    <x v="3"/>
    <s v="plays"/>
  </r>
  <r>
    <n v="117"/>
    <s v="Chaney-Dennis"/>
    <s v="Business-focused 24hour groupware"/>
    <n v="4900"/>
    <n v="8523"/>
    <n v="1.7393877551020409"/>
    <x v="1"/>
    <n v="275"/>
    <s v="US"/>
    <s v="USD"/>
    <n v="1316667600"/>
    <n v="1317186000"/>
    <x v="116"/>
    <d v="2011-09-28T05:00:00"/>
    <b v="0"/>
    <b v="0"/>
    <s v="film &amp; video/television"/>
    <n v="30.992727272727272"/>
    <x v="4"/>
    <s v="television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n v="1391234400"/>
    <x v="117"/>
    <d v="2014-02-01T06:00:00"/>
    <b v="0"/>
    <b v="0"/>
    <s v="photography/photography books"/>
    <n v="94.791044776119406"/>
    <x v="7"/>
    <s v="photography books"/>
  </r>
  <r>
    <n v="119"/>
    <s v="Clark and Sons"/>
    <s v="Reverse-engineered full-range Internet solution"/>
    <n v="5000"/>
    <n v="10748"/>
    <n v="2.1496"/>
    <x v="1"/>
    <n v="154"/>
    <s v="US"/>
    <s v="USD"/>
    <n v="1402894800"/>
    <n v="1404363600"/>
    <x v="118"/>
    <d v="2014-07-03T05:00:00"/>
    <b v="0"/>
    <b v="1"/>
    <s v="film &amp; video/documentary"/>
    <n v="69.79220779220779"/>
    <x v="4"/>
    <s v="documentary"/>
  </r>
  <r>
    <n v="120"/>
    <s v="Vega Group"/>
    <s v="Synchronized regional synergy"/>
    <n v="75100"/>
    <n v="112272"/>
    <n v="1.4949667110519307"/>
    <x v="1"/>
    <n v="1782"/>
    <s v="US"/>
    <s v="USD"/>
    <n v="1429246800"/>
    <n v="1429592400"/>
    <x v="119"/>
    <d v="2015-04-21T05:00:00"/>
    <b v="0"/>
    <b v="1"/>
    <s v="games/mobile games"/>
    <n v="63.003367003367003"/>
    <x v="6"/>
    <s v="mobile games"/>
  </r>
  <r>
    <n v="121"/>
    <s v="Brown-Brown"/>
    <s v="Multi-lateral homogeneous success"/>
    <n v="45300"/>
    <n v="99361"/>
    <n v="2.1933995584988963"/>
    <x v="1"/>
    <n v="903"/>
    <s v="US"/>
    <s v="USD"/>
    <n v="1412485200"/>
    <n v="1413608400"/>
    <x v="33"/>
    <d v="2014-10-18T05:00:00"/>
    <b v="0"/>
    <b v="0"/>
    <s v="games/video games"/>
    <n v="110.0343300110742"/>
    <x v="6"/>
    <s v="video games"/>
  </r>
  <r>
    <n v="122"/>
    <s v="Taylor PLC"/>
    <s v="Seamless zero-defect solution"/>
    <n v="136800"/>
    <n v="88055"/>
    <n v="0.64367690058479532"/>
    <x v="0"/>
    <n v="3387"/>
    <s v="US"/>
    <s v="USD"/>
    <n v="1417068000"/>
    <n v="1419400800"/>
    <x v="120"/>
    <d v="2014-12-24T06:00:00"/>
    <b v="0"/>
    <b v="0"/>
    <s v="publishing/fiction"/>
    <n v="25.997933274284026"/>
    <x v="5"/>
    <s v="fiction"/>
  </r>
  <r>
    <n v="123"/>
    <s v="Edwards-Lewis"/>
    <s v="Enhanced scalable concept"/>
    <n v="177700"/>
    <n v="33092"/>
    <n v="0.18622397298818233"/>
    <x v="0"/>
    <n v="662"/>
    <s v="CA"/>
    <s v="CAD"/>
    <n v="1448344800"/>
    <n v="1448604000"/>
    <x v="121"/>
    <d v="2015-11-27T06:00:00"/>
    <b v="1"/>
    <b v="0"/>
    <s v="theater/plays"/>
    <n v="49.987915407854985"/>
    <x v="3"/>
    <s v="plays"/>
  </r>
  <r>
    <n v="124"/>
    <s v="Stanton, Neal and Rodriguez"/>
    <s v="Polarized uniform software"/>
    <n v="2600"/>
    <n v="9562"/>
    <n v="3.6776923076923076"/>
    <x v="1"/>
    <n v="94"/>
    <s v="IT"/>
    <s v="EUR"/>
    <n v="1557723600"/>
    <n v="1562302800"/>
    <x v="122"/>
    <d v="2019-07-05T05:00:00"/>
    <b v="0"/>
    <b v="0"/>
    <s v="photography/photography books"/>
    <n v="101.72340425531915"/>
    <x v="7"/>
    <s v="photography books"/>
  </r>
  <r>
    <n v="125"/>
    <s v="Pratt LLC"/>
    <s v="Stand-alone web-enabled moderator"/>
    <n v="5300"/>
    <n v="8475"/>
    <n v="1.5990566037735849"/>
    <x v="1"/>
    <n v="180"/>
    <s v="US"/>
    <s v="USD"/>
    <n v="1537333200"/>
    <n v="1537678800"/>
    <x v="123"/>
    <d v="2018-09-23T05:00:00"/>
    <b v="0"/>
    <b v="0"/>
    <s v="theater/plays"/>
    <n v="47.083333333333336"/>
    <x v="3"/>
    <s v="plays"/>
  </r>
  <r>
    <n v="126"/>
    <s v="Gross PLC"/>
    <s v="Proactive methodical benchmark"/>
    <n v="180200"/>
    <n v="69617"/>
    <n v="0.38633185349611543"/>
    <x v="0"/>
    <n v="774"/>
    <s v="US"/>
    <s v="USD"/>
    <n v="1471150800"/>
    <n v="1473570000"/>
    <x v="124"/>
    <d v="2016-09-11T05:00:00"/>
    <b v="0"/>
    <b v="1"/>
    <s v="theater/plays"/>
    <n v="89.944444444444443"/>
    <x v="3"/>
    <s v="plays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n v="1273899600"/>
    <x v="125"/>
    <d v="2010-05-15T05:00:00"/>
    <b v="0"/>
    <b v="0"/>
    <s v="theater/plays"/>
    <n v="78.96875"/>
    <x v="3"/>
    <s v="plays"/>
  </r>
  <r>
    <n v="128"/>
    <s v="Allen-Curtis"/>
    <s v="Phased human-resource core"/>
    <n v="70600"/>
    <n v="42596"/>
    <n v="0.60334277620396604"/>
    <x v="3"/>
    <n v="532"/>
    <s v="US"/>
    <s v="USD"/>
    <n v="1282885200"/>
    <n v="1284008400"/>
    <x v="126"/>
    <d v="2010-09-09T05:00:00"/>
    <b v="0"/>
    <b v="0"/>
    <s v="music/rock"/>
    <n v="80.067669172932327"/>
    <x v="1"/>
    <s v="rock"/>
  </r>
  <r>
    <n v="129"/>
    <s v="Morgan-Martinez"/>
    <s v="Mandatory tertiary implementation"/>
    <n v="148500"/>
    <n v="4756"/>
    <n v="3.2026936026936029E-2"/>
    <x v="3"/>
    <n v="55"/>
    <s v="AU"/>
    <s v="AUD"/>
    <n v="1422943200"/>
    <n v="1425103200"/>
    <x v="127"/>
    <d v="2015-02-28T06:00:00"/>
    <b v="0"/>
    <b v="0"/>
    <s v="food/food trucks"/>
    <n v="86.472727272727269"/>
    <x v="0"/>
    <s v="food trucks"/>
  </r>
  <r>
    <n v="130"/>
    <s v="Luna, Anderson and Fox"/>
    <s v="Secured directional encryption"/>
    <n v="9600"/>
    <n v="14925"/>
    <n v="1.5546875"/>
    <x v="1"/>
    <n v="533"/>
    <s v="DK"/>
    <s v="DKK"/>
    <n v="1319605200"/>
    <n v="1320991200"/>
    <x v="128"/>
    <d v="2011-11-11T06:00:00"/>
    <b v="0"/>
    <b v="0"/>
    <s v="film &amp; video/drama"/>
    <n v="28.001876172607879"/>
    <x v="4"/>
    <s v="drama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n v="1386828000"/>
    <x v="129"/>
    <d v="2013-12-12T06:00:00"/>
    <b v="0"/>
    <b v="0"/>
    <s v="technology/web"/>
    <n v="67.996725337699544"/>
    <x v="2"/>
    <s v="web"/>
  </r>
  <r>
    <n v="132"/>
    <s v="Flowers and Sons"/>
    <s v="Virtual static core"/>
    <n v="3300"/>
    <n v="3834"/>
    <n v="1.1618181818181819"/>
    <x v="1"/>
    <n v="89"/>
    <s v="US"/>
    <s v="USD"/>
    <n v="1515736800"/>
    <n v="1517119200"/>
    <x v="130"/>
    <d v="2018-01-28T06:00:00"/>
    <b v="0"/>
    <b v="1"/>
    <s v="theater/plays"/>
    <n v="43.078651685393261"/>
    <x v="3"/>
    <s v="plays"/>
  </r>
  <r>
    <n v="133"/>
    <s v="Gates PLC"/>
    <s v="Secured content-based product"/>
    <n v="4500"/>
    <n v="13985"/>
    <n v="3.1077777777777778"/>
    <x v="1"/>
    <n v="159"/>
    <s v="US"/>
    <s v="USD"/>
    <n v="1313125200"/>
    <n v="1315026000"/>
    <x v="131"/>
    <d v="2011-09-03T05:00:00"/>
    <b v="0"/>
    <b v="0"/>
    <s v="music/world music"/>
    <n v="87.95597484276729"/>
    <x v="1"/>
    <s v="world music"/>
  </r>
  <r>
    <n v="134"/>
    <s v="Caldwell LLC"/>
    <s v="Secured executive concept"/>
    <n v="99500"/>
    <n v="89288"/>
    <n v="0.89736683417085428"/>
    <x v="0"/>
    <n v="940"/>
    <s v="CH"/>
    <s v="CHF"/>
    <n v="1308459600"/>
    <n v="1312693200"/>
    <x v="132"/>
    <d v="2011-08-07T05:00:00"/>
    <b v="0"/>
    <b v="1"/>
    <s v="film &amp; video/documentary"/>
    <n v="94.987234042553197"/>
    <x v="4"/>
    <s v="documentary"/>
  </r>
  <r>
    <n v="135"/>
    <s v="Le, Burton and Evans"/>
    <s v="Balanced zero-defect software"/>
    <n v="7700"/>
    <n v="5488"/>
    <n v="0.71272727272727276"/>
    <x v="0"/>
    <n v="117"/>
    <s v="US"/>
    <s v="USD"/>
    <n v="1362636000"/>
    <n v="1363064400"/>
    <x v="133"/>
    <d v="2013-03-12T05:00:00"/>
    <b v="0"/>
    <b v="1"/>
    <s v="theater/plays"/>
    <n v="46.905982905982903"/>
    <x v="3"/>
    <s v="plays"/>
  </r>
  <r>
    <n v="136"/>
    <s v="Briggs PLC"/>
    <s v="Distributed context-sensitive flexibility"/>
    <n v="82800"/>
    <n v="2721"/>
    <n v="3.2862318840579711E-2"/>
    <x v="3"/>
    <n v="58"/>
    <s v="US"/>
    <s v="USD"/>
    <n v="1402117200"/>
    <n v="1403154000"/>
    <x v="134"/>
    <d v="2014-06-19T05:00:00"/>
    <b v="0"/>
    <b v="1"/>
    <s v="film &amp; video/drama"/>
    <n v="46.913793103448278"/>
    <x v="4"/>
    <s v="drama"/>
  </r>
  <r>
    <n v="137"/>
    <s v="Hudson-Nguyen"/>
    <s v="Down-sized disintermediate support"/>
    <n v="1800"/>
    <n v="4712"/>
    <n v="2.617777777777778"/>
    <x v="1"/>
    <n v="50"/>
    <s v="US"/>
    <s v="USD"/>
    <n v="1286341200"/>
    <n v="1286859600"/>
    <x v="135"/>
    <d v="2010-10-12T05:00:00"/>
    <b v="0"/>
    <b v="0"/>
    <s v="publishing/nonfiction"/>
    <n v="94.24"/>
    <x v="5"/>
    <s v="nonfiction"/>
  </r>
  <r>
    <n v="138"/>
    <s v="Hogan Ltd"/>
    <s v="Stand-alone mission-critical moratorium"/>
    <n v="9600"/>
    <n v="9216"/>
    <n v="0.96"/>
    <x v="0"/>
    <n v="115"/>
    <s v="US"/>
    <s v="USD"/>
    <n v="1348808400"/>
    <n v="1349326800"/>
    <x v="136"/>
    <d v="2012-10-04T05:00:00"/>
    <b v="0"/>
    <b v="0"/>
    <s v="games/mobile games"/>
    <n v="80.139130434782615"/>
    <x v="6"/>
    <s v="mobile games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n v="1430974800"/>
    <x v="137"/>
    <d v="2015-05-07T05:00:00"/>
    <b v="0"/>
    <b v="1"/>
    <s v="technology/wearables"/>
    <n v="59.036809815950917"/>
    <x v="2"/>
    <s v="wearables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n v="1519970400"/>
    <x v="138"/>
    <d v="2018-03-02T06:00:00"/>
    <b v="0"/>
    <b v="0"/>
    <s v="film &amp; video/documentary"/>
    <n v="65.989247311827953"/>
    <x v="4"/>
    <s v="documentary"/>
  </r>
  <r>
    <n v="141"/>
    <s v="Jackson LLC"/>
    <s v="Distributed motivating algorithm"/>
    <n v="64300"/>
    <n v="65323"/>
    <n v="1.0159097978227061"/>
    <x v="1"/>
    <n v="1071"/>
    <s v="US"/>
    <s v="USD"/>
    <n v="1434085200"/>
    <n v="1434603600"/>
    <x v="139"/>
    <d v="2015-06-18T05:00:00"/>
    <b v="0"/>
    <b v="0"/>
    <s v="technology/web"/>
    <n v="60.992530345471522"/>
    <x v="2"/>
    <s v="web"/>
  </r>
  <r>
    <n v="142"/>
    <s v="Figueroa Ltd"/>
    <s v="Expanded solution-oriented benchmark"/>
    <n v="5000"/>
    <n v="11502"/>
    <n v="2.3003999999999998"/>
    <x v="1"/>
    <n v="117"/>
    <s v="US"/>
    <s v="USD"/>
    <n v="1333688400"/>
    <n v="1337230800"/>
    <x v="107"/>
    <d v="2012-05-17T05:00:00"/>
    <b v="0"/>
    <b v="0"/>
    <s v="technology/web"/>
    <n v="98.307692307692307"/>
    <x v="2"/>
    <s v="web"/>
  </r>
  <r>
    <n v="143"/>
    <s v="Avila-Jones"/>
    <s v="Implemented discrete secured line"/>
    <n v="5400"/>
    <n v="7322"/>
    <n v="1.355925925925926"/>
    <x v="1"/>
    <n v="70"/>
    <s v="US"/>
    <s v="USD"/>
    <n v="1277701200"/>
    <n v="1279429200"/>
    <x v="140"/>
    <d v="2010-07-18T05:00:00"/>
    <b v="0"/>
    <b v="0"/>
    <s v="music/indie rock"/>
    <n v="104.6"/>
    <x v="1"/>
    <s v="indie rock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n v="1561438800"/>
    <x v="141"/>
    <d v="2019-06-25T05:00:00"/>
    <b v="0"/>
    <b v="0"/>
    <s v="theater/plays"/>
    <n v="86.066666666666663"/>
    <x v="3"/>
    <s v="plays"/>
  </r>
  <r>
    <n v="145"/>
    <s v="Fields-Moore"/>
    <s v="Secured reciprocal array"/>
    <n v="25000"/>
    <n v="59128"/>
    <n v="2.3651200000000001"/>
    <x v="1"/>
    <n v="768"/>
    <s v="CH"/>
    <s v="CHF"/>
    <n v="1410066000"/>
    <n v="1410498000"/>
    <x v="142"/>
    <d v="2014-09-12T05:00:00"/>
    <b v="0"/>
    <b v="0"/>
    <s v="technology/wearables"/>
    <n v="76.989583333333329"/>
    <x v="2"/>
    <s v="wearables"/>
  </r>
  <r>
    <n v="146"/>
    <s v="Harris-Golden"/>
    <s v="Optional bandwidth-monitored middleware"/>
    <n v="8800"/>
    <n v="1518"/>
    <n v="0.17249999999999999"/>
    <x v="3"/>
    <n v="51"/>
    <s v="US"/>
    <s v="USD"/>
    <n v="1320732000"/>
    <n v="1322460000"/>
    <x v="143"/>
    <d v="2011-11-28T06:00:00"/>
    <b v="0"/>
    <b v="0"/>
    <s v="theater/plays"/>
    <n v="29.764705882352942"/>
    <x v="3"/>
    <s v="plays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n v="1466312400"/>
    <x v="144"/>
    <d v="2016-06-19T05:00:00"/>
    <b v="0"/>
    <b v="1"/>
    <s v="theater/plays"/>
    <n v="46.91959798994975"/>
    <x v="3"/>
    <s v="plays"/>
  </r>
  <r>
    <n v="148"/>
    <s v="White, Larson and Wright"/>
    <s v="Upgradable hybrid capability"/>
    <n v="9300"/>
    <n v="11255"/>
    <n v="1.2102150537634409"/>
    <x v="1"/>
    <n v="107"/>
    <s v="US"/>
    <s v="USD"/>
    <n v="1500958800"/>
    <n v="1501736400"/>
    <x v="145"/>
    <d v="2017-08-03T05:00:00"/>
    <b v="0"/>
    <b v="0"/>
    <s v="technology/wearables"/>
    <n v="105.18691588785046"/>
    <x v="2"/>
    <s v="wearables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n v="1361512800"/>
    <x v="146"/>
    <d v="2013-02-22T06:00:00"/>
    <b v="0"/>
    <b v="0"/>
    <s v="music/indie rock"/>
    <n v="69.907692307692301"/>
    <x v="1"/>
    <s v="indie rock"/>
  </r>
  <r>
    <n v="150"/>
    <s v="Brown, Palmer and Pace"/>
    <s v="Networked stable workforce"/>
    <n v="100"/>
    <n v="1"/>
    <n v="0.01"/>
    <x v="0"/>
    <n v="1"/>
    <s v="US"/>
    <s v="USD"/>
    <n v="1544940000"/>
    <n v="1545026400"/>
    <x v="147"/>
    <d v="2018-12-17T06:00:00"/>
    <b v="0"/>
    <b v="0"/>
    <s v="music/rock"/>
    <n v="1"/>
    <x v="1"/>
    <s v="rock"/>
  </r>
  <r>
    <n v="151"/>
    <s v="Parker LLC"/>
    <s v="Customizable intermediate extranet"/>
    <n v="137200"/>
    <n v="88037"/>
    <n v="0.64166909620991253"/>
    <x v="0"/>
    <n v="1467"/>
    <s v="US"/>
    <s v="USD"/>
    <n v="1402290000"/>
    <n v="1406696400"/>
    <x v="148"/>
    <d v="2014-07-30T05:00:00"/>
    <b v="0"/>
    <b v="0"/>
    <s v="music/electric music"/>
    <n v="60.011588275391958"/>
    <x v="1"/>
    <s v="electric music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n v="1487916000"/>
    <x v="149"/>
    <d v="2017-02-24T06:00:00"/>
    <b v="0"/>
    <b v="0"/>
    <s v="music/indie rock"/>
    <n v="52.006220379146917"/>
    <x v="1"/>
    <s v="indie rock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n v="1351141200"/>
    <x v="150"/>
    <d v="2012-10-25T05:00:00"/>
    <b v="0"/>
    <b v="0"/>
    <s v="theater/plays"/>
    <n v="31.000176025347649"/>
    <x v="3"/>
    <s v="plays"/>
  </r>
  <r>
    <n v="154"/>
    <s v="Rodriguez-Brown"/>
    <s v="Devolved foreground benchmark"/>
    <n v="171300"/>
    <n v="100650"/>
    <n v="0.58756567425569173"/>
    <x v="0"/>
    <n v="1059"/>
    <s v="US"/>
    <s v="USD"/>
    <n v="1463029200"/>
    <n v="1465016400"/>
    <x v="151"/>
    <d v="2016-06-04T05:00:00"/>
    <b v="0"/>
    <b v="1"/>
    <s v="music/indie rock"/>
    <n v="95.042492917847028"/>
    <x v="1"/>
    <s v="indie rock"/>
  </r>
  <r>
    <n v="155"/>
    <s v="Hall-Schaefer"/>
    <s v="Distributed eco-centric methodology"/>
    <n v="139500"/>
    <n v="90706"/>
    <n v="0.65022222222222226"/>
    <x v="0"/>
    <n v="1194"/>
    <s v="US"/>
    <s v="USD"/>
    <n v="1269493200"/>
    <n v="1270789200"/>
    <x v="152"/>
    <d v="2010-04-09T05:00:00"/>
    <b v="0"/>
    <b v="0"/>
    <s v="theater/plays"/>
    <n v="75.968174204355108"/>
    <x v="3"/>
    <s v="plays"/>
  </r>
  <r>
    <n v="156"/>
    <s v="Meza-Rogers"/>
    <s v="Streamlined encompassing encryption"/>
    <n v="36400"/>
    <n v="26914"/>
    <n v="0.73939560439560437"/>
    <x v="3"/>
    <n v="379"/>
    <s v="AU"/>
    <s v="AUD"/>
    <n v="1570251600"/>
    <n v="1572325200"/>
    <x v="153"/>
    <d v="2019-10-29T05:00:00"/>
    <b v="0"/>
    <b v="0"/>
    <s v="music/rock"/>
    <n v="71.013192612137203"/>
    <x v="1"/>
    <s v="rock"/>
  </r>
  <r>
    <n v="157"/>
    <s v="Curtis-Curtis"/>
    <s v="User-friendly reciprocal initiative"/>
    <n v="4200"/>
    <n v="2212"/>
    <n v="0.52666666666666662"/>
    <x v="0"/>
    <n v="30"/>
    <s v="AU"/>
    <s v="AUD"/>
    <n v="1388383200"/>
    <n v="1389420000"/>
    <x v="154"/>
    <d v="2014-01-11T06:00:00"/>
    <b v="0"/>
    <b v="0"/>
    <s v="photography/photography books"/>
    <n v="73.733333333333334"/>
    <x v="7"/>
    <s v="photography books"/>
  </r>
  <r>
    <n v="158"/>
    <s v="Carlson Inc"/>
    <s v="Ergonomic fresh-thinking installation"/>
    <n v="2100"/>
    <n v="4640"/>
    <n v="2.2095238095238097"/>
    <x v="1"/>
    <n v="41"/>
    <s v="US"/>
    <s v="USD"/>
    <n v="1449554400"/>
    <n v="1449640800"/>
    <x v="155"/>
    <d v="2015-12-09T06:00:00"/>
    <b v="0"/>
    <b v="0"/>
    <s v="music/rock"/>
    <n v="113.17073170731707"/>
    <x v="1"/>
    <s v="rock"/>
  </r>
  <r>
    <n v="159"/>
    <s v="Clarke, Anderson and Lee"/>
    <s v="Robust explicit hardware"/>
    <n v="191200"/>
    <n v="191222"/>
    <n v="1.0001150627615063"/>
    <x v="1"/>
    <n v="1821"/>
    <s v="US"/>
    <s v="USD"/>
    <n v="1553662800"/>
    <n v="1555218000"/>
    <x v="156"/>
    <d v="2019-04-14T05:00:00"/>
    <b v="0"/>
    <b v="1"/>
    <s v="theater/plays"/>
    <n v="105.00933552992861"/>
    <x v="3"/>
    <s v="plays"/>
  </r>
  <r>
    <n v="160"/>
    <s v="Evans Group"/>
    <s v="Stand-alone actuating support"/>
    <n v="8000"/>
    <n v="12985"/>
    <n v="1.6231249999999999"/>
    <x v="1"/>
    <n v="164"/>
    <s v="US"/>
    <s v="USD"/>
    <n v="1556341200"/>
    <n v="1557723600"/>
    <x v="157"/>
    <d v="2019-05-13T05:00:00"/>
    <b v="0"/>
    <b v="0"/>
    <s v="technology/wearables"/>
    <n v="79.176829268292678"/>
    <x v="2"/>
    <s v="wearables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n v="1443502800"/>
    <x v="158"/>
    <d v="2015-09-29T05:00:00"/>
    <b v="0"/>
    <b v="1"/>
    <s v="technology/web"/>
    <n v="57.333333333333336"/>
    <x v="2"/>
    <s v="web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n v="1546840800"/>
    <x v="159"/>
    <d v="2019-01-07T06:00:00"/>
    <b v="0"/>
    <b v="0"/>
    <s v="music/rock"/>
    <n v="58.178343949044589"/>
    <x v="1"/>
    <s v="rock"/>
  </r>
  <r>
    <n v="163"/>
    <s v="Burton-Watkins"/>
    <s v="Extended reciprocal circuit"/>
    <n v="3500"/>
    <n v="8864"/>
    <n v="2.5325714285714285"/>
    <x v="1"/>
    <n v="246"/>
    <s v="US"/>
    <s v="USD"/>
    <n v="1508475600"/>
    <n v="1512712800"/>
    <x v="160"/>
    <d v="2017-12-08T06:00:00"/>
    <b v="0"/>
    <b v="1"/>
    <s v="photography/photography books"/>
    <n v="36.032520325203251"/>
    <x v="7"/>
    <s v="photography books"/>
  </r>
  <r>
    <n v="164"/>
    <s v="Lopez and Sons"/>
    <s v="Polarized human-resource protocol"/>
    <n v="150500"/>
    <n v="150755"/>
    <n v="1.0016943521594683"/>
    <x v="1"/>
    <n v="1396"/>
    <s v="US"/>
    <s v="USD"/>
    <n v="1507438800"/>
    <n v="1507525200"/>
    <x v="161"/>
    <d v="2017-10-09T05:00:00"/>
    <b v="0"/>
    <b v="0"/>
    <s v="theater/plays"/>
    <n v="107.99068767908309"/>
    <x v="3"/>
    <s v="plays"/>
  </r>
  <r>
    <n v="165"/>
    <s v="Cordova Ltd"/>
    <s v="Synergized radical product"/>
    <n v="90400"/>
    <n v="110279"/>
    <n v="1.2199004424778761"/>
    <x v="1"/>
    <n v="2506"/>
    <s v="US"/>
    <s v="USD"/>
    <n v="1501563600"/>
    <n v="1504328400"/>
    <x v="162"/>
    <d v="2017-09-02T05:00:00"/>
    <b v="0"/>
    <b v="0"/>
    <s v="technology/web"/>
    <n v="44.005985634477256"/>
    <x v="2"/>
    <s v="web"/>
  </r>
  <r>
    <n v="166"/>
    <s v="Brown-Vang"/>
    <s v="Robust heuristic artificial intelligence"/>
    <n v="9800"/>
    <n v="13439"/>
    <n v="1.3713265306122449"/>
    <x v="1"/>
    <n v="244"/>
    <s v="US"/>
    <s v="USD"/>
    <n v="1292997600"/>
    <n v="1293343200"/>
    <x v="163"/>
    <d v="2010-12-26T06:00:00"/>
    <b v="0"/>
    <b v="0"/>
    <s v="photography/photography books"/>
    <n v="55.077868852459019"/>
    <x v="7"/>
    <s v="photography books"/>
  </r>
  <r>
    <n v="167"/>
    <s v="Cruz-Ward"/>
    <s v="Robust content-based emulation"/>
    <n v="2600"/>
    <n v="10804"/>
    <n v="4.155384615384615"/>
    <x v="1"/>
    <n v="146"/>
    <s v="AU"/>
    <s v="AUD"/>
    <n v="1370840400"/>
    <n v="1371704400"/>
    <x v="164"/>
    <d v="2013-06-20T05:00:00"/>
    <b v="0"/>
    <b v="0"/>
    <s v="theater/plays"/>
    <n v="74"/>
    <x v="3"/>
    <s v="plays"/>
  </r>
  <r>
    <n v="168"/>
    <s v="Hernandez Group"/>
    <s v="Ergonomic uniform open system"/>
    <n v="128100"/>
    <n v="40107"/>
    <n v="0.3130913348946136"/>
    <x v="0"/>
    <n v="955"/>
    <s v="DK"/>
    <s v="DKK"/>
    <n v="1550815200"/>
    <n v="1552798800"/>
    <x v="165"/>
    <d v="2019-03-17T05:00:00"/>
    <b v="0"/>
    <b v="1"/>
    <s v="music/indie rock"/>
    <n v="41.996858638743454"/>
    <x v="1"/>
    <s v="indie rock"/>
  </r>
  <r>
    <n v="169"/>
    <s v="Tran, Steele and Wilson"/>
    <s v="Profit-focused modular product"/>
    <n v="23300"/>
    <n v="98811"/>
    <n v="4.240815450643777"/>
    <x v="1"/>
    <n v="1267"/>
    <s v="US"/>
    <s v="USD"/>
    <n v="1339909200"/>
    <n v="1342328400"/>
    <x v="166"/>
    <d v="2012-07-15T05:00:00"/>
    <b v="0"/>
    <b v="1"/>
    <s v="film &amp; video/shorts"/>
    <n v="77.988161010260455"/>
    <x v="4"/>
    <s v="shorts"/>
  </r>
  <r>
    <n v="170"/>
    <s v="Summers, Gallegos and Stein"/>
    <s v="Mandatory mobile product"/>
    <n v="188100"/>
    <n v="5528"/>
    <n v="2.9388623072833599E-2"/>
    <x v="0"/>
    <n v="67"/>
    <s v="US"/>
    <s v="USD"/>
    <n v="1501736400"/>
    <n v="1502341200"/>
    <x v="167"/>
    <d v="2017-08-10T05:00:00"/>
    <b v="0"/>
    <b v="0"/>
    <s v="music/indie rock"/>
    <n v="82.507462686567166"/>
    <x v="1"/>
    <s v="indie rock"/>
  </r>
  <r>
    <n v="171"/>
    <s v="Blair Group"/>
    <s v="Public-key 3rdgeneration budgetary management"/>
    <n v="4900"/>
    <n v="521"/>
    <n v="0.1063265306122449"/>
    <x v="0"/>
    <n v="5"/>
    <s v="US"/>
    <s v="USD"/>
    <n v="1395291600"/>
    <n v="1397192400"/>
    <x v="168"/>
    <d v="2014-04-11T05:00:00"/>
    <b v="0"/>
    <b v="0"/>
    <s v="publishing/translations"/>
    <n v="104.2"/>
    <x v="5"/>
    <s v="translations"/>
  </r>
  <r>
    <n v="172"/>
    <s v="Nixon Inc"/>
    <s v="Centralized national firmware"/>
    <n v="800"/>
    <n v="663"/>
    <n v="0.82874999999999999"/>
    <x v="0"/>
    <n v="26"/>
    <s v="US"/>
    <s v="USD"/>
    <n v="1405746000"/>
    <n v="1407042000"/>
    <x v="169"/>
    <d v="2014-08-03T05:00:00"/>
    <b v="0"/>
    <b v="1"/>
    <s v="film &amp; video/documentary"/>
    <n v="25.5"/>
    <x v="4"/>
    <s v="documentary"/>
  </r>
  <r>
    <n v="173"/>
    <s v="White LLC"/>
    <s v="Cross-group 4thgeneration middleware"/>
    <n v="96700"/>
    <n v="157635"/>
    <n v="1.6301447776628748"/>
    <x v="1"/>
    <n v="1561"/>
    <s v="US"/>
    <s v="USD"/>
    <n v="1368853200"/>
    <n v="1369371600"/>
    <x v="170"/>
    <d v="2013-05-24T05:00:00"/>
    <b v="0"/>
    <b v="0"/>
    <s v="theater/plays"/>
    <n v="100.98334401024984"/>
    <x v="3"/>
    <s v="plays"/>
  </r>
  <r>
    <n v="174"/>
    <s v="Santos, Black and Donovan"/>
    <s v="Pre-emptive scalable access"/>
    <n v="600"/>
    <n v="5368"/>
    <n v="8.9466666666666672"/>
    <x v="1"/>
    <n v="48"/>
    <s v="US"/>
    <s v="USD"/>
    <n v="1444021200"/>
    <n v="1444107600"/>
    <x v="171"/>
    <d v="2015-10-06T05:00:00"/>
    <b v="0"/>
    <b v="1"/>
    <s v="technology/wearables"/>
    <n v="111.83333333333333"/>
    <x v="2"/>
    <s v="wearables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n v="1474261200"/>
    <x v="172"/>
    <d v="2016-09-19T05:00:00"/>
    <b v="0"/>
    <b v="0"/>
    <s v="theater/plays"/>
    <n v="41.999115044247787"/>
    <x v="3"/>
    <s v="plays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n v="1473656400"/>
    <x v="173"/>
    <d v="2016-09-12T05:00:00"/>
    <b v="0"/>
    <b v="0"/>
    <s v="theater/plays"/>
    <n v="110.05115089514067"/>
    <x v="3"/>
    <s v="plays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n v="1291960800"/>
    <x v="174"/>
    <d v="2010-12-10T06:00:00"/>
    <b v="0"/>
    <b v="0"/>
    <s v="theater/plays"/>
    <n v="58.997079225994888"/>
    <x v="3"/>
    <s v="plays"/>
  </r>
  <r>
    <n v="178"/>
    <s v="Alexander-Williams"/>
    <s v="Triple-buffered cohesive structure"/>
    <n v="7200"/>
    <n v="6927"/>
    <n v="0.96208333333333329"/>
    <x v="0"/>
    <n v="210"/>
    <s v="US"/>
    <s v="USD"/>
    <n v="1505970000"/>
    <n v="1506747600"/>
    <x v="175"/>
    <d v="2017-09-30T05:00:00"/>
    <b v="0"/>
    <b v="0"/>
    <s v="food/food trucks"/>
    <n v="32.985714285714288"/>
    <x v="0"/>
    <s v="food trucks"/>
  </r>
  <r>
    <n v="179"/>
    <s v="Marks Ltd"/>
    <s v="Realigned human-resource orchestration"/>
    <n v="44500"/>
    <n v="159185"/>
    <n v="3.5771910112359548"/>
    <x v="1"/>
    <n v="3537"/>
    <s v="CA"/>
    <s v="CAD"/>
    <n v="1363496400"/>
    <n v="1363582800"/>
    <x v="176"/>
    <d v="2013-03-18T05:00:00"/>
    <b v="0"/>
    <b v="1"/>
    <s v="theater/plays"/>
    <n v="45.005654509471306"/>
    <x v="3"/>
    <s v="plays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n v="1269666000"/>
    <x v="177"/>
    <d v="2010-03-27T05:00:00"/>
    <b v="0"/>
    <b v="0"/>
    <s v="technology/wearables"/>
    <n v="81.98196487897485"/>
    <x v="2"/>
    <s v="wearables"/>
  </r>
  <r>
    <n v="181"/>
    <s v="Daniels, Rose and Tyler"/>
    <s v="Centralized global approach"/>
    <n v="8600"/>
    <n v="5315"/>
    <n v="0.61802325581395345"/>
    <x v="0"/>
    <n v="136"/>
    <s v="US"/>
    <s v="USD"/>
    <n v="1507093200"/>
    <n v="1508648400"/>
    <x v="178"/>
    <d v="2017-10-22T05:00:00"/>
    <b v="0"/>
    <b v="0"/>
    <s v="technology/web"/>
    <n v="39.080882352941174"/>
    <x v="2"/>
    <s v="web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n v="1561957200"/>
    <x v="179"/>
    <d v="2019-07-01T05:00:00"/>
    <b v="0"/>
    <b v="0"/>
    <s v="theater/plays"/>
    <n v="58.996383363471971"/>
    <x v="3"/>
    <s v="plays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n v="1285131600"/>
    <x v="180"/>
    <d v="2010-09-22T05:00:00"/>
    <b v="0"/>
    <b v="0"/>
    <s v="music/rock"/>
    <n v="40.988372093023258"/>
    <x v="1"/>
    <s v="rock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n v="1556946000"/>
    <x v="181"/>
    <d v="2019-05-04T05:00:00"/>
    <b v="0"/>
    <b v="0"/>
    <s v="theater/plays"/>
    <n v="31.029411764705884"/>
    <x v="3"/>
    <s v="plays"/>
  </r>
  <r>
    <n v="185"/>
    <s v="Bailey PLC"/>
    <s v="Innovative actuating conglomeration"/>
    <n v="1000"/>
    <n v="718"/>
    <n v="0.71799999999999997"/>
    <x v="0"/>
    <n v="19"/>
    <s v="US"/>
    <s v="USD"/>
    <n v="1526187600"/>
    <n v="1527138000"/>
    <x v="182"/>
    <d v="2018-05-24T05:00:00"/>
    <b v="0"/>
    <b v="0"/>
    <s v="film &amp; video/television"/>
    <n v="37.789473684210527"/>
    <x v="4"/>
    <s v="television"/>
  </r>
  <r>
    <n v="186"/>
    <s v="Parker Group"/>
    <s v="Grass-roots foreground policy"/>
    <n v="88800"/>
    <n v="28358"/>
    <n v="0.31934684684684683"/>
    <x v="0"/>
    <n v="886"/>
    <s v="US"/>
    <s v="USD"/>
    <n v="1400821200"/>
    <n v="1402117200"/>
    <x v="183"/>
    <d v="2014-06-07T05:00:00"/>
    <b v="0"/>
    <b v="0"/>
    <s v="theater/plays"/>
    <n v="32.006772009029348"/>
    <x v="3"/>
    <s v="plays"/>
  </r>
  <r>
    <n v="187"/>
    <s v="Fox Group"/>
    <s v="Horizontal transitional paradigm"/>
    <n v="60200"/>
    <n v="138384"/>
    <n v="2.2987375415282392"/>
    <x v="1"/>
    <n v="1442"/>
    <s v="CA"/>
    <s v="CAD"/>
    <n v="1361599200"/>
    <n v="1364014800"/>
    <x v="184"/>
    <d v="2013-03-23T05:00:00"/>
    <b v="0"/>
    <b v="1"/>
    <s v="film &amp; video/shorts"/>
    <n v="95.966712898751737"/>
    <x v="4"/>
    <s v="shorts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n v="1417586400"/>
    <x v="185"/>
    <d v="2014-12-03T06:00:00"/>
    <b v="0"/>
    <b v="0"/>
    <s v="theater/plays"/>
    <n v="75"/>
    <x v="3"/>
    <s v="plays"/>
  </r>
  <r>
    <n v="189"/>
    <s v="Anthony-Shaw"/>
    <s v="Switchable contextually-based access"/>
    <n v="191300"/>
    <n v="45004"/>
    <n v="0.23525352848928385"/>
    <x v="3"/>
    <n v="441"/>
    <s v="US"/>
    <s v="USD"/>
    <n v="1457071200"/>
    <n v="1457071200"/>
    <x v="186"/>
    <d v="2016-03-04T06:00:00"/>
    <b v="0"/>
    <b v="0"/>
    <s v="theater/plays"/>
    <n v="102.0498866213152"/>
    <x v="3"/>
    <s v="plays"/>
  </r>
  <r>
    <n v="190"/>
    <s v="Cook LLC"/>
    <s v="Up-sized dynamic throughput"/>
    <n v="3700"/>
    <n v="2538"/>
    <n v="0.68594594594594593"/>
    <x v="0"/>
    <n v="24"/>
    <s v="US"/>
    <s v="USD"/>
    <n v="1370322000"/>
    <n v="1370408400"/>
    <x v="187"/>
    <d v="2013-06-05T05:00:00"/>
    <b v="0"/>
    <b v="1"/>
    <s v="theater/plays"/>
    <n v="105.75"/>
    <x v="3"/>
    <s v="plays"/>
  </r>
  <r>
    <n v="191"/>
    <s v="Sutton PLC"/>
    <s v="Mandatory reciprocal superstructure"/>
    <n v="8400"/>
    <n v="3188"/>
    <n v="0.37952380952380954"/>
    <x v="0"/>
    <n v="86"/>
    <s v="IT"/>
    <s v="EUR"/>
    <n v="1552366800"/>
    <n v="1552626000"/>
    <x v="188"/>
    <d v="2019-03-15T05:00:00"/>
    <b v="0"/>
    <b v="0"/>
    <s v="theater/plays"/>
    <n v="37.069767441860463"/>
    <x v="3"/>
    <s v="plays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n v="1404190800"/>
    <x v="189"/>
    <d v="2014-07-01T05:00:00"/>
    <b v="0"/>
    <b v="0"/>
    <s v="music/rock"/>
    <n v="35.049382716049379"/>
    <x v="1"/>
    <s v="rock"/>
  </r>
  <r>
    <n v="193"/>
    <s v="Calhoun, Rogers and Long"/>
    <s v="Progressive discrete hub"/>
    <n v="6600"/>
    <n v="3012"/>
    <n v="0.45636363636363636"/>
    <x v="0"/>
    <n v="65"/>
    <s v="US"/>
    <s v="USD"/>
    <n v="1523163600"/>
    <n v="1523509200"/>
    <x v="190"/>
    <d v="2018-04-12T05:00:00"/>
    <b v="1"/>
    <b v="0"/>
    <s v="music/indie rock"/>
    <n v="46.338461538461537"/>
    <x v="1"/>
    <s v="indie rock"/>
  </r>
  <r>
    <n v="194"/>
    <s v="Sandoval Group"/>
    <s v="Assimilated multi-tasking archive"/>
    <n v="7100"/>
    <n v="8716"/>
    <n v="1.227605633802817"/>
    <x v="1"/>
    <n v="126"/>
    <s v="US"/>
    <s v="USD"/>
    <n v="1442206800"/>
    <n v="1443589200"/>
    <x v="191"/>
    <d v="2015-09-30T05:00:00"/>
    <b v="0"/>
    <b v="0"/>
    <s v="music/metal"/>
    <n v="69.174603174603178"/>
    <x v="1"/>
    <s v="metal"/>
  </r>
  <r>
    <n v="195"/>
    <s v="Smith and Sons"/>
    <s v="Upgradable high-level solution"/>
    <n v="15800"/>
    <n v="57157"/>
    <n v="3.61753164556962"/>
    <x v="1"/>
    <n v="524"/>
    <s v="US"/>
    <s v="USD"/>
    <n v="1532840400"/>
    <n v="1533445200"/>
    <x v="192"/>
    <d v="2018-08-05T05:00:00"/>
    <b v="0"/>
    <b v="0"/>
    <s v="music/electric music"/>
    <n v="109.07824427480917"/>
    <x v="1"/>
    <s v="electric music"/>
  </r>
  <r>
    <n v="196"/>
    <s v="King Inc"/>
    <s v="Organic bandwidth-monitored frame"/>
    <n v="8200"/>
    <n v="5178"/>
    <n v="0.63146341463414635"/>
    <x v="0"/>
    <n v="100"/>
    <s v="DK"/>
    <s v="DKK"/>
    <n v="1472878800"/>
    <n v="1474520400"/>
    <x v="173"/>
    <d v="2016-09-22T05:00:00"/>
    <b v="0"/>
    <b v="0"/>
    <s v="technology/wearables"/>
    <n v="51.78"/>
    <x v="2"/>
    <s v="wearables"/>
  </r>
  <r>
    <n v="197"/>
    <s v="Perry and Sons"/>
    <s v="Business-focused logistical framework"/>
    <n v="54700"/>
    <n v="163118"/>
    <n v="2.9820475319926874"/>
    <x v="1"/>
    <n v="1989"/>
    <s v="US"/>
    <s v="USD"/>
    <n v="1498194000"/>
    <n v="1499403600"/>
    <x v="193"/>
    <d v="2017-07-07T05:00:00"/>
    <b v="0"/>
    <b v="0"/>
    <s v="film &amp; video/drama"/>
    <n v="82.010055304172951"/>
    <x v="4"/>
    <s v="drama"/>
  </r>
  <r>
    <n v="198"/>
    <s v="Palmer Inc"/>
    <s v="Universal multi-state capability"/>
    <n v="63200"/>
    <n v="6041"/>
    <n v="9.5585443037974685E-2"/>
    <x v="0"/>
    <n v="168"/>
    <s v="US"/>
    <s v="USD"/>
    <n v="1281070800"/>
    <n v="1283576400"/>
    <x v="194"/>
    <d v="2010-09-04T05:00:00"/>
    <b v="0"/>
    <b v="0"/>
    <s v="music/electric music"/>
    <n v="35.958333333333336"/>
    <x v="1"/>
    <s v="electric music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n v="1436590800"/>
    <x v="195"/>
    <d v="2015-07-11T05:00:00"/>
    <b v="0"/>
    <b v="0"/>
    <s v="music/rock"/>
    <n v="74.461538461538467"/>
    <x v="1"/>
    <s v="rock"/>
  </r>
  <r>
    <n v="200"/>
    <s v="Becker, Rice and White"/>
    <s v="Reduced dedicated capability"/>
    <n v="100"/>
    <n v="2"/>
    <n v="0.02"/>
    <x v="0"/>
    <n v="1"/>
    <s v="CA"/>
    <s v="CAD"/>
    <n v="1269493200"/>
    <n v="1270443600"/>
    <x v="152"/>
    <d v="2010-04-05T05:00:00"/>
    <b v="0"/>
    <b v="0"/>
    <s v="theater/plays"/>
    <n v="2"/>
    <x v="3"/>
    <s v="plays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n v="1407819600"/>
    <x v="196"/>
    <d v="2014-08-12T05:00:00"/>
    <b v="0"/>
    <b v="0"/>
    <s v="technology/web"/>
    <n v="91.114649681528661"/>
    <x v="2"/>
    <s v="web"/>
  </r>
  <r>
    <n v="202"/>
    <s v="Mcknight-Freeman"/>
    <s v="Upgradable scalable methodology"/>
    <n v="8300"/>
    <n v="6543"/>
    <n v="0.78831325301204824"/>
    <x v="3"/>
    <n v="82"/>
    <s v="US"/>
    <s v="USD"/>
    <n v="1317531600"/>
    <n v="1317877200"/>
    <x v="197"/>
    <d v="2011-10-06T05:00:00"/>
    <b v="0"/>
    <b v="0"/>
    <s v="food/food trucks"/>
    <n v="79.792682926829272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n v="1484805600"/>
    <x v="198"/>
    <d v="2017-01-19T06:00:00"/>
    <b v="0"/>
    <b v="0"/>
    <s v="theater/plays"/>
    <n v="42.999777678968428"/>
    <x v="3"/>
    <s v="plays"/>
  </r>
  <r>
    <n v="204"/>
    <s v="Daniel-Luna"/>
    <s v="Mandatory multimedia leverage"/>
    <n v="75000"/>
    <n v="2529"/>
    <n v="3.372E-2"/>
    <x v="0"/>
    <n v="40"/>
    <s v="US"/>
    <s v="USD"/>
    <n v="1301806800"/>
    <n v="1302670800"/>
    <x v="199"/>
    <d v="2011-04-13T05:00:00"/>
    <b v="0"/>
    <b v="0"/>
    <s v="music/jazz"/>
    <n v="63.225000000000001"/>
    <x v="1"/>
    <s v="jazz"/>
  </r>
  <r>
    <n v="205"/>
    <s v="Weaver-Marquez"/>
    <s v="Focused analyzing circuit"/>
    <n v="1300"/>
    <n v="5614"/>
    <n v="4.3184615384615386"/>
    <x v="1"/>
    <n v="80"/>
    <s v="US"/>
    <s v="USD"/>
    <n v="1539752400"/>
    <n v="1540789200"/>
    <x v="200"/>
    <d v="2018-10-29T05:00:00"/>
    <b v="1"/>
    <b v="0"/>
    <s v="theater/plays"/>
    <n v="70.174999999999997"/>
    <x v="3"/>
    <s v="plays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n v="1268028000"/>
    <x v="201"/>
    <d v="2010-03-08T06:00:00"/>
    <b v="0"/>
    <b v="0"/>
    <s v="publishing/fiction"/>
    <n v="61.333333333333336"/>
    <x v="5"/>
    <s v="fiction"/>
  </r>
  <r>
    <n v="207"/>
    <s v="Carney-Anderson"/>
    <s v="Digitized 5thgeneration knowledgebase"/>
    <n v="1000"/>
    <n v="4257"/>
    <n v="4.2569999999999997"/>
    <x v="1"/>
    <n v="43"/>
    <s v="US"/>
    <s v="USD"/>
    <n v="1535432400"/>
    <n v="1537160400"/>
    <x v="202"/>
    <d v="2018-09-17T05:00:00"/>
    <b v="0"/>
    <b v="1"/>
    <s v="music/rock"/>
    <n v="99"/>
    <x v="1"/>
    <s v="rock"/>
  </r>
  <r>
    <n v="208"/>
    <s v="Jackson Inc"/>
    <s v="Mandatory multi-tasking encryption"/>
    <n v="196900"/>
    <n v="199110"/>
    <n v="1.0112239715591671"/>
    <x v="1"/>
    <n v="2053"/>
    <s v="US"/>
    <s v="USD"/>
    <n v="1510207200"/>
    <n v="1512280800"/>
    <x v="203"/>
    <d v="2017-12-03T06:00:00"/>
    <b v="0"/>
    <b v="0"/>
    <s v="film &amp; video/documentary"/>
    <n v="96.984900146127615"/>
    <x v="4"/>
    <s v="documentary"/>
  </r>
  <r>
    <n v="209"/>
    <s v="Warren Ltd"/>
    <s v="Distributed system-worthy application"/>
    <n v="194500"/>
    <n v="41212"/>
    <n v="0.21188688946015424"/>
    <x v="2"/>
    <n v="808"/>
    <s v="AU"/>
    <s v="AUD"/>
    <n v="1462510800"/>
    <n v="1463115600"/>
    <x v="204"/>
    <d v="2016-05-13T05:00:00"/>
    <b v="0"/>
    <b v="0"/>
    <s v="film &amp; video/documentary"/>
    <n v="51.004950495049506"/>
    <x v="4"/>
    <s v="documentary"/>
  </r>
  <r>
    <n v="210"/>
    <s v="Schultz Inc"/>
    <s v="Synergistic tertiary time-frame"/>
    <n v="9400"/>
    <n v="6338"/>
    <n v="0.67425531914893622"/>
    <x v="0"/>
    <n v="226"/>
    <s v="DK"/>
    <s v="DKK"/>
    <n v="1488520800"/>
    <n v="1490850000"/>
    <x v="205"/>
    <d v="2017-03-30T05:00:00"/>
    <b v="0"/>
    <b v="0"/>
    <s v="film &amp; video/science fiction"/>
    <n v="28.044247787610619"/>
    <x v="4"/>
    <s v="science fiction"/>
  </r>
  <r>
    <n v="211"/>
    <s v="Thompson LLC"/>
    <s v="Customer-focused impactful benchmark"/>
    <n v="104400"/>
    <n v="99100"/>
    <n v="0.9492337164750958"/>
    <x v="0"/>
    <n v="1625"/>
    <s v="US"/>
    <s v="USD"/>
    <n v="1377579600"/>
    <n v="1379653200"/>
    <x v="206"/>
    <d v="2013-09-20T05:00:00"/>
    <b v="0"/>
    <b v="0"/>
    <s v="theater/plays"/>
    <n v="60.984615384615381"/>
    <x v="3"/>
    <s v="plays"/>
  </r>
  <r>
    <n v="212"/>
    <s v="Johnson Inc"/>
    <s v="Profound next generation infrastructure"/>
    <n v="8100"/>
    <n v="12300"/>
    <n v="1.5185185185185186"/>
    <x v="1"/>
    <n v="168"/>
    <s v="US"/>
    <s v="USD"/>
    <n v="1576389600"/>
    <n v="1580364000"/>
    <x v="207"/>
    <d v="2020-01-30T06:00:00"/>
    <b v="0"/>
    <b v="0"/>
    <s v="theater/plays"/>
    <n v="73.214285714285708"/>
    <x v="3"/>
    <s v="plays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n v="1289714400"/>
    <x v="208"/>
    <d v="2010-11-14T06:00:00"/>
    <b v="0"/>
    <b v="1"/>
    <s v="music/indie rock"/>
    <n v="39.997435299603637"/>
    <x v="1"/>
    <s v="indie rock"/>
  </r>
  <r>
    <n v="214"/>
    <s v="Sullivan Group"/>
    <s v="Open-source fresh-thinking policy"/>
    <n v="1400"/>
    <n v="14324"/>
    <n v="10.231428571428571"/>
    <x v="1"/>
    <n v="165"/>
    <s v="US"/>
    <s v="USD"/>
    <n v="1282194000"/>
    <n v="1282712400"/>
    <x v="209"/>
    <d v="2010-08-25T05:00:00"/>
    <b v="0"/>
    <b v="0"/>
    <s v="music/rock"/>
    <n v="86.812121212121212"/>
    <x v="1"/>
    <s v="rock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n v="1550210400"/>
    <x v="210"/>
    <d v="2019-02-15T06:00:00"/>
    <b v="0"/>
    <b v="0"/>
    <s v="theater/plays"/>
    <n v="42.125874125874127"/>
    <x v="3"/>
    <s v="plays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n v="1322114400"/>
    <x v="211"/>
    <d v="2011-11-24T06:00:00"/>
    <b v="0"/>
    <b v="0"/>
    <s v="theater/plays"/>
    <n v="103.97851239669421"/>
    <x v="3"/>
    <s v="plays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n v="1557205200"/>
    <x v="212"/>
    <d v="2019-05-07T05:00:00"/>
    <b v="0"/>
    <b v="0"/>
    <s v="film &amp; video/science fiction"/>
    <n v="62.003211991434689"/>
    <x v="4"/>
    <s v="science fiction"/>
  </r>
  <r>
    <n v="218"/>
    <s v="Price-Rodriguez"/>
    <s v="Adaptive logistical initiative"/>
    <n v="5700"/>
    <n v="12309"/>
    <n v="2.1594736842105262"/>
    <x v="1"/>
    <n v="397"/>
    <s v="GB"/>
    <s v="GBP"/>
    <n v="1320991200"/>
    <n v="1323928800"/>
    <x v="213"/>
    <d v="2011-12-15T06:00:00"/>
    <b v="0"/>
    <b v="1"/>
    <s v="film &amp; video/shorts"/>
    <n v="31.005037783375315"/>
    <x v="4"/>
    <s v="shorts"/>
  </r>
  <r>
    <n v="219"/>
    <s v="Huang-Henderson"/>
    <s v="Stand-alone mobile customer loyalty"/>
    <n v="41700"/>
    <n v="138497"/>
    <n v="3.3212709832134291"/>
    <x v="1"/>
    <n v="1539"/>
    <s v="US"/>
    <s v="USD"/>
    <n v="1345093200"/>
    <n v="1346130000"/>
    <x v="214"/>
    <d v="2012-08-28T05:00:00"/>
    <b v="0"/>
    <b v="0"/>
    <s v="film &amp; video/animation"/>
    <n v="89.991552956465242"/>
    <x v="4"/>
    <s v="animation"/>
  </r>
  <r>
    <n v="220"/>
    <s v="Owens-Le"/>
    <s v="Focused composite approach"/>
    <n v="7900"/>
    <n v="667"/>
    <n v="8.4430379746835441E-2"/>
    <x v="0"/>
    <n v="17"/>
    <s v="US"/>
    <s v="USD"/>
    <n v="1309496400"/>
    <n v="1311051600"/>
    <x v="215"/>
    <d v="2011-07-19T05:00:00"/>
    <b v="1"/>
    <b v="0"/>
    <s v="theater/plays"/>
    <n v="39.235294117647058"/>
    <x v="3"/>
    <s v="plays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n v="1340427600"/>
    <x v="216"/>
    <d v="2012-06-23T05:00:00"/>
    <b v="1"/>
    <b v="0"/>
    <s v="food/food trucks"/>
    <n v="54.993116108306566"/>
    <x v="0"/>
    <s v="food trucks"/>
  </r>
  <r>
    <n v="222"/>
    <s v="Johnson LLC"/>
    <s v="Cross-group cohesive circuit"/>
    <n v="4800"/>
    <n v="6623"/>
    <n v="1.3797916666666667"/>
    <x v="1"/>
    <n v="138"/>
    <s v="US"/>
    <s v="USD"/>
    <n v="1412226000"/>
    <n v="1412312400"/>
    <x v="217"/>
    <d v="2014-10-03T05:00:00"/>
    <b v="0"/>
    <b v="0"/>
    <s v="photography/photography books"/>
    <n v="47.992753623188406"/>
    <x v="7"/>
    <s v="photography books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n v="1459314000"/>
    <x v="218"/>
    <d v="2016-03-30T05:00:00"/>
    <b v="0"/>
    <b v="0"/>
    <s v="theater/plays"/>
    <n v="87.966702470461868"/>
    <x v="3"/>
    <s v="plays"/>
  </r>
  <r>
    <n v="224"/>
    <s v="Lester-Moore"/>
    <s v="Diverse analyzing definition"/>
    <n v="46300"/>
    <n v="186885"/>
    <n v="4.0363930885529156"/>
    <x v="1"/>
    <n v="3594"/>
    <s v="US"/>
    <s v="USD"/>
    <n v="1411534800"/>
    <n v="1415426400"/>
    <x v="219"/>
    <d v="2014-11-08T06:00:00"/>
    <b v="0"/>
    <b v="0"/>
    <s v="film &amp; video/science fiction"/>
    <n v="51.999165275459099"/>
    <x v="4"/>
    <s v="science fiction"/>
  </r>
  <r>
    <n v="225"/>
    <s v="Fox-Quinn"/>
    <s v="Enterprise-wide reciprocal success"/>
    <n v="67800"/>
    <n v="176398"/>
    <n v="2.6017404129793511"/>
    <x v="1"/>
    <n v="5880"/>
    <s v="US"/>
    <s v="USD"/>
    <n v="1399093200"/>
    <n v="1399093200"/>
    <x v="220"/>
    <d v="2014-05-03T05:00:00"/>
    <b v="1"/>
    <b v="0"/>
    <s v="music/rock"/>
    <n v="29.999659863945578"/>
    <x v="1"/>
    <s v="rock"/>
  </r>
  <r>
    <n v="226"/>
    <s v="Garcia Inc"/>
    <s v="Progressive neutral middleware"/>
    <n v="3000"/>
    <n v="10999"/>
    <n v="3.6663333333333332"/>
    <x v="1"/>
    <n v="112"/>
    <s v="US"/>
    <s v="USD"/>
    <n v="1270702800"/>
    <n v="1273899600"/>
    <x v="221"/>
    <d v="2010-05-15T05:00:00"/>
    <b v="0"/>
    <b v="0"/>
    <s v="photography/photography books"/>
    <n v="98.205357142857139"/>
    <x v="7"/>
    <s v="photography books"/>
  </r>
  <r>
    <n v="227"/>
    <s v="Johnson-Lee"/>
    <s v="Intuitive exuding process improvement"/>
    <n v="60900"/>
    <n v="102751"/>
    <n v="1.687208538587849"/>
    <x v="1"/>
    <n v="943"/>
    <s v="US"/>
    <s v="USD"/>
    <n v="1431666000"/>
    <n v="1432184400"/>
    <x v="222"/>
    <d v="2015-05-21T05:00:00"/>
    <b v="0"/>
    <b v="0"/>
    <s v="games/mobile games"/>
    <n v="108.96182396606575"/>
    <x v="6"/>
    <s v="mobile games"/>
  </r>
  <r>
    <n v="228"/>
    <s v="Pineda Group"/>
    <s v="Exclusive real-time protocol"/>
    <n v="137900"/>
    <n v="165352"/>
    <n v="1.1990717911530093"/>
    <x v="1"/>
    <n v="2468"/>
    <s v="US"/>
    <s v="USD"/>
    <n v="1472619600"/>
    <n v="1474779600"/>
    <x v="172"/>
    <d v="2016-09-25T05:00:00"/>
    <b v="0"/>
    <b v="0"/>
    <s v="film &amp; video/animation"/>
    <n v="66.998379254457049"/>
    <x v="4"/>
    <s v="animation"/>
  </r>
  <r>
    <n v="229"/>
    <s v="Hoffman-Howard"/>
    <s v="Extended encompassing application"/>
    <n v="85600"/>
    <n v="165798"/>
    <n v="1.936892523364486"/>
    <x v="1"/>
    <n v="2551"/>
    <s v="US"/>
    <s v="USD"/>
    <n v="1496293200"/>
    <n v="1500440400"/>
    <x v="223"/>
    <d v="2017-07-19T05:00:00"/>
    <b v="0"/>
    <b v="1"/>
    <s v="games/mobile games"/>
    <n v="64.99333594668758"/>
    <x v="6"/>
    <s v="mobile games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n v="1575612000"/>
    <x v="224"/>
    <d v="2019-12-06T06:00:00"/>
    <b v="0"/>
    <b v="0"/>
    <s v="games/video games"/>
    <n v="99.841584158415841"/>
    <x v="6"/>
    <s v="video games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n v="1374123600"/>
    <x v="225"/>
    <d v="2013-07-18T05:00:00"/>
    <b v="0"/>
    <b v="0"/>
    <s v="theater/plays"/>
    <n v="82.432835820895519"/>
    <x v="3"/>
    <s v="plays"/>
  </r>
  <r>
    <n v="232"/>
    <s v="Davis-Rodriguez"/>
    <s v="Progressive secondary portal"/>
    <n v="3400"/>
    <n v="5823"/>
    <n v="1.7126470588235294"/>
    <x v="1"/>
    <n v="92"/>
    <s v="US"/>
    <s v="USD"/>
    <n v="1469422800"/>
    <n v="1469509200"/>
    <x v="226"/>
    <d v="2016-07-26T05:00:00"/>
    <b v="0"/>
    <b v="0"/>
    <s v="theater/plays"/>
    <n v="63.293478260869563"/>
    <x v="3"/>
    <s v="plays"/>
  </r>
  <r>
    <n v="233"/>
    <s v="Reid, Rivera and Perry"/>
    <s v="Multi-lateral national adapter"/>
    <n v="3800"/>
    <n v="6000"/>
    <n v="1.5789473684210527"/>
    <x v="1"/>
    <n v="62"/>
    <s v="US"/>
    <s v="USD"/>
    <n v="1307854800"/>
    <n v="1309237200"/>
    <x v="227"/>
    <d v="2011-06-28T05:00:00"/>
    <b v="0"/>
    <b v="0"/>
    <s v="film &amp; video/animation"/>
    <n v="96.774193548387103"/>
    <x v="4"/>
    <s v="animation"/>
  </r>
  <r>
    <n v="234"/>
    <s v="Mendoza-Parker"/>
    <s v="Enterprise-wide motivating matrices"/>
    <n v="7500"/>
    <n v="8181"/>
    <n v="1.0908"/>
    <x v="1"/>
    <n v="149"/>
    <s v="IT"/>
    <s v="EUR"/>
    <n v="1503378000"/>
    <n v="1503982800"/>
    <x v="228"/>
    <d v="2017-08-29T05:00:00"/>
    <b v="0"/>
    <b v="1"/>
    <s v="games/video games"/>
    <n v="54.906040268456373"/>
    <x v="6"/>
    <s v="video games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n v="1487397600"/>
    <x v="229"/>
    <d v="2017-02-18T06:00:00"/>
    <b v="0"/>
    <b v="0"/>
    <s v="film &amp; video/animation"/>
    <n v="39.010869565217391"/>
    <x v="4"/>
    <s v="animation"/>
  </r>
  <r>
    <n v="236"/>
    <s v="Gallegos-Cobb"/>
    <s v="Object-based directional function"/>
    <n v="39500"/>
    <n v="4323"/>
    <n v="0.10944303797468355"/>
    <x v="0"/>
    <n v="57"/>
    <s v="AU"/>
    <s v="AUD"/>
    <n v="1561438800"/>
    <n v="1562043600"/>
    <x v="230"/>
    <d v="2019-07-02T05:00:00"/>
    <b v="0"/>
    <b v="1"/>
    <s v="music/rock"/>
    <n v="75.84210526315789"/>
    <x v="1"/>
    <s v="rock"/>
  </r>
  <r>
    <n v="237"/>
    <s v="Ellison PLC"/>
    <s v="Re-contextualized tangible open architecture"/>
    <n v="9300"/>
    <n v="14822"/>
    <n v="1.593763440860215"/>
    <x v="1"/>
    <n v="329"/>
    <s v="US"/>
    <s v="USD"/>
    <n v="1398402000"/>
    <n v="1398574800"/>
    <x v="231"/>
    <d v="2014-04-27T05:00:00"/>
    <b v="0"/>
    <b v="0"/>
    <s v="film &amp; video/animation"/>
    <n v="45.051671732522799"/>
    <x v="4"/>
    <s v="animation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n v="1515391200"/>
    <x v="232"/>
    <d v="2018-01-08T06:00:00"/>
    <b v="0"/>
    <b v="1"/>
    <s v="theater/plays"/>
    <n v="104.51546391752578"/>
    <x v="3"/>
    <s v="plays"/>
  </r>
  <r>
    <n v="239"/>
    <s v="Mason-Sanders"/>
    <s v="Networked web-enabled instruction set"/>
    <n v="3200"/>
    <n v="3127"/>
    <n v="0.97718749999999999"/>
    <x v="0"/>
    <n v="41"/>
    <s v="US"/>
    <s v="USD"/>
    <n v="1440824400"/>
    <n v="1441170000"/>
    <x v="233"/>
    <d v="2015-09-02T05:00:00"/>
    <b v="0"/>
    <b v="0"/>
    <s v="technology/wearables"/>
    <n v="76.268292682926827"/>
    <x v="2"/>
    <s v="wearables"/>
  </r>
  <r>
    <n v="240"/>
    <s v="Pitts-Reed"/>
    <s v="Vision-oriented dynamic service-desk"/>
    <n v="29400"/>
    <n v="123124"/>
    <n v="4.1878911564625847"/>
    <x v="1"/>
    <n v="1784"/>
    <s v="US"/>
    <s v="USD"/>
    <n v="1281070800"/>
    <n v="1281157200"/>
    <x v="194"/>
    <d v="2010-08-07T05:00:00"/>
    <b v="0"/>
    <b v="0"/>
    <s v="theater/plays"/>
    <n v="69.015695067264573"/>
    <x v="3"/>
    <s v="plays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n v="1398229200"/>
    <x v="234"/>
    <d v="2014-04-23T05:00:00"/>
    <b v="0"/>
    <b v="1"/>
    <s v="publishing/nonfiction"/>
    <n v="101.97684085510689"/>
    <x v="5"/>
    <s v="nonfiction"/>
  </r>
  <r>
    <n v="242"/>
    <s v="Hill, Martin and Garcia"/>
    <s v="Sharable scalable core"/>
    <n v="8400"/>
    <n v="10729"/>
    <n v="1.2772619047619047"/>
    <x v="1"/>
    <n v="250"/>
    <s v="US"/>
    <s v="USD"/>
    <n v="1494392400"/>
    <n v="1495256400"/>
    <x v="235"/>
    <d v="2017-05-20T05:00:00"/>
    <b v="0"/>
    <b v="1"/>
    <s v="music/rock"/>
    <n v="42.915999999999997"/>
    <x v="1"/>
    <s v="rock"/>
  </r>
  <r>
    <n v="243"/>
    <s v="Garcia PLC"/>
    <s v="Customer-focused attitude-oriented function"/>
    <n v="2300"/>
    <n v="10240"/>
    <n v="4.4521739130434783"/>
    <x v="1"/>
    <n v="238"/>
    <s v="US"/>
    <s v="USD"/>
    <n v="1520143200"/>
    <n v="1520402400"/>
    <x v="236"/>
    <d v="2018-03-07T06:00:00"/>
    <b v="0"/>
    <b v="0"/>
    <s v="theater/plays"/>
    <n v="43.025210084033617"/>
    <x v="3"/>
    <s v="plays"/>
  </r>
  <r>
    <n v="244"/>
    <s v="Herring-Bailey"/>
    <s v="Reverse-engineered system-worthy extranet"/>
    <n v="700"/>
    <n v="3988"/>
    <n v="5.6971428571428575"/>
    <x v="1"/>
    <n v="53"/>
    <s v="US"/>
    <s v="USD"/>
    <n v="1405314000"/>
    <n v="1409806800"/>
    <x v="237"/>
    <d v="2014-09-04T05:00:00"/>
    <b v="0"/>
    <b v="0"/>
    <s v="theater/plays"/>
    <n v="75.245283018867923"/>
    <x v="3"/>
    <s v="plays"/>
  </r>
  <r>
    <n v="245"/>
    <s v="Russell-Gardner"/>
    <s v="Re-engineered systematic monitoring"/>
    <n v="2900"/>
    <n v="14771"/>
    <n v="5.0934482758620687"/>
    <x v="1"/>
    <n v="214"/>
    <s v="US"/>
    <s v="USD"/>
    <n v="1396846800"/>
    <n v="1396933200"/>
    <x v="238"/>
    <d v="2014-04-08T05:00:00"/>
    <b v="0"/>
    <b v="0"/>
    <s v="theater/plays"/>
    <n v="69.023364485981304"/>
    <x v="3"/>
    <s v="plays"/>
  </r>
  <r>
    <n v="246"/>
    <s v="Walters-Carter"/>
    <s v="Seamless value-added standardization"/>
    <n v="4500"/>
    <n v="14649"/>
    <n v="3.2553333333333332"/>
    <x v="1"/>
    <n v="222"/>
    <s v="US"/>
    <s v="USD"/>
    <n v="1375678800"/>
    <n v="1376024400"/>
    <x v="239"/>
    <d v="2013-08-09T05:00:00"/>
    <b v="0"/>
    <b v="0"/>
    <s v="technology/web"/>
    <n v="65.986486486486484"/>
    <x v="2"/>
    <s v="web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n v="1483682400"/>
    <x v="240"/>
    <d v="2017-01-06T06:00:00"/>
    <b v="0"/>
    <b v="1"/>
    <s v="publishing/fiction"/>
    <n v="98.013800424628457"/>
    <x v="5"/>
    <s v="fiction"/>
  </r>
  <r>
    <n v="248"/>
    <s v="Roberts and Sons"/>
    <s v="Streamlined holistic knowledgebase"/>
    <n v="6200"/>
    <n v="13103"/>
    <n v="2.1133870967741935"/>
    <x v="1"/>
    <n v="218"/>
    <s v="AU"/>
    <s v="AUD"/>
    <n v="1420005600"/>
    <n v="1420437600"/>
    <x v="241"/>
    <d v="2015-01-05T06:00:00"/>
    <b v="0"/>
    <b v="0"/>
    <s v="games/mobile games"/>
    <n v="60.105504587155963"/>
    <x v="6"/>
    <s v="mobile games"/>
  </r>
  <r>
    <n v="249"/>
    <s v="Avila-Nelson"/>
    <s v="Up-sized intermediate website"/>
    <n v="61500"/>
    <n v="168095"/>
    <n v="2.7332520325203253"/>
    <x v="1"/>
    <n v="6465"/>
    <s v="US"/>
    <s v="USD"/>
    <n v="1420178400"/>
    <n v="1420783200"/>
    <x v="242"/>
    <d v="2015-01-09T06:00:00"/>
    <b v="0"/>
    <b v="0"/>
    <s v="publishing/translations"/>
    <n v="26.000773395204948"/>
    <x v="5"/>
    <s v="translations"/>
  </r>
  <r>
    <n v="250"/>
    <s v="Robbins and Sons"/>
    <s v="Future-proofed directional synergy"/>
    <n v="100"/>
    <n v="3"/>
    <n v="0.03"/>
    <x v="0"/>
    <n v="1"/>
    <s v="US"/>
    <s v="USD"/>
    <n v="1264399200"/>
    <n v="1267423200"/>
    <x v="67"/>
    <d v="2010-03-01T06:00:00"/>
    <b v="0"/>
    <b v="0"/>
    <s v="music/rock"/>
    <n v="3"/>
    <x v="1"/>
    <s v="rock"/>
  </r>
  <r>
    <n v="251"/>
    <s v="Singleton Ltd"/>
    <s v="Enhanced user-facing function"/>
    <n v="7100"/>
    <n v="3840"/>
    <n v="0.54084507042253516"/>
    <x v="0"/>
    <n v="101"/>
    <s v="US"/>
    <s v="USD"/>
    <n v="1355032800"/>
    <n v="1355205600"/>
    <x v="243"/>
    <d v="2012-12-11T06:00:00"/>
    <b v="0"/>
    <b v="0"/>
    <s v="theater/plays"/>
    <n v="38.019801980198018"/>
    <x v="3"/>
    <s v="plays"/>
  </r>
  <r>
    <n v="252"/>
    <s v="Perez PLC"/>
    <s v="Operative bandwidth-monitored interface"/>
    <n v="1000"/>
    <n v="6263"/>
    <n v="6.2629999999999999"/>
    <x v="1"/>
    <n v="59"/>
    <s v="US"/>
    <s v="USD"/>
    <n v="1382677200"/>
    <n v="1383109200"/>
    <x v="244"/>
    <d v="2013-10-30T05:00:00"/>
    <b v="0"/>
    <b v="0"/>
    <s v="theater/plays"/>
    <n v="106.15254237288136"/>
    <x v="3"/>
    <s v="plays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n v="1303275600"/>
    <x v="245"/>
    <d v="2011-04-20T05:00:00"/>
    <b v="0"/>
    <b v="0"/>
    <s v="film &amp; video/drama"/>
    <n v="81.019475655430711"/>
    <x v="4"/>
    <s v="drama"/>
  </r>
  <r>
    <n v="254"/>
    <s v="Barry Group"/>
    <s v="De-engineered static Local Area Network"/>
    <n v="4600"/>
    <n v="8505"/>
    <n v="1.8489130434782608"/>
    <x v="1"/>
    <n v="88"/>
    <s v="US"/>
    <s v="USD"/>
    <n v="1487656800"/>
    <n v="1487829600"/>
    <x v="246"/>
    <d v="2017-02-23T06:00:00"/>
    <b v="0"/>
    <b v="0"/>
    <s v="publishing/nonfiction"/>
    <n v="96.647727272727266"/>
    <x v="5"/>
    <s v="nonfiction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n v="1298268000"/>
    <x v="247"/>
    <d v="2011-02-21T06:00:00"/>
    <b v="0"/>
    <b v="1"/>
    <s v="music/rock"/>
    <n v="57.003535651149086"/>
    <x v="1"/>
    <s v="rock"/>
  </r>
  <r>
    <n v="256"/>
    <s v="Smith-Reid"/>
    <s v="Optimized actuating toolset"/>
    <n v="4100"/>
    <n v="959"/>
    <n v="0.23390243902439026"/>
    <x v="0"/>
    <n v="15"/>
    <s v="GB"/>
    <s v="GBP"/>
    <n v="1453615200"/>
    <n v="1456812000"/>
    <x v="248"/>
    <d v="2016-03-01T06:00:00"/>
    <b v="0"/>
    <b v="0"/>
    <s v="music/rock"/>
    <n v="63.93333333333333"/>
    <x v="1"/>
    <s v="rock"/>
  </r>
  <r>
    <n v="257"/>
    <s v="Williams Inc"/>
    <s v="Decentralized exuding strategy"/>
    <n v="5700"/>
    <n v="8322"/>
    <n v="1.46"/>
    <x v="1"/>
    <n v="92"/>
    <s v="US"/>
    <s v="USD"/>
    <n v="1362463200"/>
    <n v="1363669200"/>
    <x v="249"/>
    <d v="2013-03-19T05:00:00"/>
    <b v="0"/>
    <b v="0"/>
    <s v="theater/plays"/>
    <n v="90.456521739130437"/>
    <x v="3"/>
    <s v="plays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n v="1482904800"/>
    <x v="250"/>
    <d v="2016-12-28T06:00:00"/>
    <b v="0"/>
    <b v="1"/>
    <s v="theater/plays"/>
    <n v="72.172043010752688"/>
    <x v="3"/>
    <s v="plays"/>
  </r>
  <r>
    <n v="259"/>
    <s v="Watkins Ltd"/>
    <s v="Multi-channeled responsive implementation"/>
    <n v="1800"/>
    <n v="10755"/>
    <n v="5.9749999999999996"/>
    <x v="1"/>
    <n v="138"/>
    <s v="US"/>
    <s v="USD"/>
    <n v="1354946400"/>
    <n v="1356588000"/>
    <x v="251"/>
    <d v="2012-12-27T06:00:00"/>
    <b v="1"/>
    <b v="0"/>
    <s v="photography/photography books"/>
    <n v="77.934782608695656"/>
    <x v="7"/>
    <s v="photography books"/>
  </r>
  <r>
    <n v="260"/>
    <s v="Allen-Jones"/>
    <s v="Centralized modular initiative"/>
    <n v="6300"/>
    <n v="9935"/>
    <n v="1.5769841269841269"/>
    <x v="1"/>
    <n v="261"/>
    <s v="US"/>
    <s v="USD"/>
    <n v="1348808400"/>
    <n v="1349845200"/>
    <x v="136"/>
    <d v="2012-10-10T05:00:00"/>
    <b v="0"/>
    <b v="0"/>
    <s v="music/rock"/>
    <n v="38.065134099616856"/>
    <x v="1"/>
    <s v="rock"/>
  </r>
  <r>
    <n v="261"/>
    <s v="Mason-Smith"/>
    <s v="Reverse-engineered cohesive migration"/>
    <n v="84300"/>
    <n v="26303"/>
    <n v="0.31201660735468567"/>
    <x v="0"/>
    <n v="454"/>
    <s v="US"/>
    <s v="USD"/>
    <n v="1282712400"/>
    <n v="1283058000"/>
    <x v="252"/>
    <d v="2010-08-29T05:00:00"/>
    <b v="0"/>
    <b v="1"/>
    <s v="music/rock"/>
    <n v="57.936123348017624"/>
    <x v="1"/>
    <s v="rock"/>
  </r>
  <r>
    <n v="262"/>
    <s v="Lloyd, Kennedy and Davis"/>
    <s v="Compatible multimedia hub"/>
    <n v="1700"/>
    <n v="5328"/>
    <n v="3.1341176470588237"/>
    <x v="1"/>
    <n v="107"/>
    <s v="US"/>
    <s v="USD"/>
    <n v="1301979600"/>
    <n v="1304226000"/>
    <x v="253"/>
    <d v="2011-05-01T05:00:00"/>
    <b v="0"/>
    <b v="1"/>
    <s v="music/indie rock"/>
    <n v="49.794392523364486"/>
    <x v="1"/>
    <s v="indie rock"/>
  </r>
  <r>
    <n v="263"/>
    <s v="Walker Ltd"/>
    <s v="Organic eco-centric success"/>
    <n v="2900"/>
    <n v="10756"/>
    <n v="3.7089655172413791"/>
    <x v="1"/>
    <n v="199"/>
    <s v="US"/>
    <s v="USD"/>
    <n v="1263016800"/>
    <n v="1263016800"/>
    <x v="254"/>
    <d v="2010-01-09T06:00:00"/>
    <b v="0"/>
    <b v="0"/>
    <s v="photography/photography books"/>
    <n v="54.050251256281406"/>
    <x v="7"/>
    <s v="photography books"/>
  </r>
  <r>
    <n v="264"/>
    <s v="Gordon PLC"/>
    <s v="Virtual reciprocal policy"/>
    <n v="45600"/>
    <n v="165375"/>
    <n v="3.6266447368421053"/>
    <x v="1"/>
    <n v="5512"/>
    <s v="US"/>
    <s v="USD"/>
    <n v="1360648800"/>
    <n v="1362031200"/>
    <x v="255"/>
    <d v="2013-02-28T06:00:00"/>
    <b v="0"/>
    <b v="0"/>
    <s v="theater/plays"/>
    <n v="30.002721335268504"/>
    <x v="3"/>
    <s v="plays"/>
  </r>
  <r>
    <n v="265"/>
    <s v="Lee and Sons"/>
    <s v="Persevering interactive emulation"/>
    <n v="4900"/>
    <n v="6031"/>
    <n v="1.2308163265306122"/>
    <x v="1"/>
    <n v="86"/>
    <s v="US"/>
    <s v="USD"/>
    <n v="1451800800"/>
    <n v="1455602400"/>
    <x v="256"/>
    <d v="2016-02-16T06:00:00"/>
    <b v="0"/>
    <b v="0"/>
    <s v="theater/plays"/>
    <n v="70.127906976744185"/>
    <x v="3"/>
    <s v="plays"/>
  </r>
  <r>
    <n v="266"/>
    <s v="Cole LLC"/>
    <s v="Proactive responsive emulation"/>
    <n v="111900"/>
    <n v="85902"/>
    <n v="0.76766756032171579"/>
    <x v="0"/>
    <n v="3182"/>
    <s v="IT"/>
    <s v="EUR"/>
    <n v="1415340000"/>
    <n v="1418191200"/>
    <x v="257"/>
    <d v="2014-12-10T06:00:00"/>
    <b v="0"/>
    <b v="1"/>
    <s v="music/jazz"/>
    <n v="26.996228786926462"/>
    <x v="1"/>
    <s v="jazz"/>
  </r>
  <r>
    <n v="267"/>
    <s v="Acosta PLC"/>
    <s v="Extended eco-centric function"/>
    <n v="61600"/>
    <n v="143910"/>
    <n v="2.3362012987012988"/>
    <x v="1"/>
    <n v="2768"/>
    <s v="AU"/>
    <s v="AUD"/>
    <n v="1351054800"/>
    <n v="1352440800"/>
    <x v="258"/>
    <d v="2012-11-09T06:00:00"/>
    <b v="0"/>
    <b v="0"/>
    <s v="theater/plays"/>
    <n v="51.990606936416185"/>
    <x v="3"/>
    <s v="plays"/>
  </r>
  <r>
    <n v="268"/>
    <s v="Brown-Mckee"/>
    <s v="Networked optimal productivity"/>
    <n v="1500"/>
    <n v="2708"/>
    <n v="1.8053333333333332"/>
    <x v="1"/>
    <n v="48"/>
    <s v="US"/>
    <s v="USD"/>
    <n v="1349326800"/>
    <n v="1353304800"/>
    <x v="259"/>
    <d v="2012-11-19T06:00:00"/>
    <b v="0"/>
    <b v="0"/>
    <s v="film &amp; video/documentary"/>
    <n v="56.416666666666664"/>
    <x v="4"/>
    <s v="documentary"/>
  </r>
  <r>
    <n v="269"/>
    <s v="Miles and Sons"/>
    <s v="Persistent attitude-oriented approach"/>
    <n v="3500"/>
    <n v="8842"/>
    <n v="2.5262857142857142"/>
    <x v="1"/>
    <n v="87"/>
    <s v="US"/>
    <s v="USD"/>
    <n v="1548914400"/>
    <n v="1550728800"/>
    <x v="260"/>
    <d v="2019-02-21T06:00:00"/>
    <b v="0"/>
    <b v="0"/>
    <s v="film &amp; video/television"/>
    <n v="101.63218390804597"/>
    <x v="4"/>
    <s v="television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n v="1291442400"/>
    <x v="261"/>
    <d v="2010-12-04T06:00:00"/>
    <b v="0"/>
    <b v="0"/>
    <s v="games/video games"/>
    <n v="25.005291005291006"/>
    <x v="6"/>
    <s v="video games"/>
  </r>
  <r>
    <n v="271"/>
    <s v="Foley-Cox"/>
    <s v="Progressive zero administration leverage"/>
    <n v="153700"/>
    <n v="1953"/>
    <n v="1.2706571242680547E-2"/>
    <x v="2"/>
    <n v="61"/>
    <s v="US"/>
    <s v="USD"/>
    <n v="1449468000"/>
    <n v="1452146400"/>
    <x v="262"/>
    <d v="2016-01-07T06:00:00"/>
    <b v="0"/>
    <b v="0"/>
    <s v="photography/photography books"/>
    <n v="32.016393442622949"/>
    <x v="7"/>
    <s v="photography books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n v="1564894800"/>
    <x v="263"/>
    <d v="2019-08-04T05:00:00"/>
    <b v="0"/>
    <b v="1"/>
    <s v="theater/plays"/>
    <n v="82.021647307286173"/>
    <x v="3"/>
    <s v="plays"/>
  </r>
  <r>
    <n v="273"/>
    <s v="Thomas and Sons"/>
    <s v="Re-engineered heuristic forecast"/>
    <n v="7800"/>
    <n v="10704"/>
    <n v="1.3723076923076922"/>
    <x v="1"/>
    <n v="282"/>
    <s v="CA"/>
    <s v="CAD"/>
    <n v="1505624400"/>
    <n v="1505883600"/>
    <x v="264"/>
    <d v="2017-09-20T05:00:00"/>
    <b v="0"/>
    <b v="0"/>
    <s v="theater/plays"/>
    <n v="37.957446808510639"/>
    <x v="3"/>
    <s v="plays"/>
  </r>
  <r>
    <n v="274"/>
    <s v="Morgan-Jenkins"/>
    <s v="Fully-configurable background algorithm"/>
    <n v="2400"/>
    <n v="773"/>
    <n v="0.32208333333333333"/>
    <x v="0"/>
    <n v="15"/>
    <s v="US"/>
    <s v="USD"/>
    <n v="1509948000"/>
    <n v="1510380000"/>
    <x v="265"/>
    <d v="2017-11-11T06:00:00"/>
    <b v="0"/>
    <b v="0"/>
    <s v="theater/plays"/>
    <n v="51.533333333333331"/>
    <x v="3"/>
    <s v="plays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n v="1555218000"/>
    <x v="266"/>
    <d v="2019-04-14T05:00:00"/>
    <b v="0"/>
    <b v="0"/>
    <s v="publishing/translations"/>
    <n v="81.198275862068968"/>
    <x v="5"/>
    <s v="translations"/>
  </r>
  <r>
    <n v="276"/>
    <s v="Fields Ltd"/>
    <s v="Front-line foreground project"/>
    <n v="5500"/>
    <n v="5324"/>
    <n v="0.96799999999999997"/>
    <x v="0"/>
    <n v="133"/>
    <s v="US"/>
    <s v="USD"/>
    <n v="1334811600"/>
    <n v="1335243600"/>
    <x v="267"/>
    <d v="2012-04-24T05:00:00"/>
    <b v="0"/>
    <b v="1"/>
    <s v="games/video games"/>
    <n v="40.030075187969928"/>
    <x v="6"/>
    <s v="video games"/>
  </r>
  <r>
    <n v="277"/>
    <s v="Ramos-Mitchell"/>
    <s v="Persevering system-worthy info-mediaries"/>
    <n v="700"/>
    <n v="7465"/>
    <n v="10.664285714285715"/>
    <x v="1"/>
    <n v="83"/>
    <s v="US"/>
    <s v="USD"/>
    <n v="1279515600"/>
    <n v="1279688400"/>
    <x v="268"/>
    <d v="2010-07-21T05:00:00"/>
    <b v="0"/>
    <b v="0"/>
    <s v="theater/plays"/>
    <n v="89.939759036144579"/>
    <x v="3"/>
    <s v="plays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n v="1356069600"/>
    <x v="269"/>
    <d v="2012-12-21T06:00:00"/>
    <b v="0"/>
    <b v="0"/>
    <s v="technology/web"/>
    <n v="96.692307692307693"/>
    <x v="2"/>
    <s v="web"/>
  </r>
  <r>
    <n v="279"/>
    <s v="Smith-Jenkins"/>
    <s v="Vision-oriented methodical application"/>
    <n v="8000"/>
    <n v="13656"/>
    <n v="1.7070000000000001"/>
    <x v="1"/>
    <n v="546"/>
    <s v="US"/>
    <s v="USD"/>
    <n v="1535950800"/>
    <n v="1536210000"/>
    <x v="270"/>
    <d v="2018-09-06T05:00:00"/>
    <b v="0"/>
    <b v="0"/>
    <s v="theater/plays"/>
    <n v="25.010989010989011"/>
    <x v="3"/>
    <s v="plays"/>
  </r>
  <r>
    <n v="280"/>
    <s v="Braun PLC"/>
    <s v="Function-based high-level infrastructure"/>
    <n v="2500"/>
    <n v="14536"/>
    <n v="5.8144"/>
    <x v="1"/>
    <n v="393"/>
    <s v="US"/>
    <s v="USD"/>
    <n v="1511244000"/>
    <n v="1511762400"/>
    <x v="271"/>
    <d v="2017-11-27T06:00:00"/>
    <b v="0"/>
    <b v="0"/>
    <s v="film &amp; video/animation"/>
    <n v="36.987277353689571"/>
    <x v="4"/>
    <s v="animation"/>
  </r>
  <r>
    <n v="281"/>
    <s v="Drake PLC"/>
    <s v="Profound object-oriented paradigm"/>
    <n v="164500"/>
    <n v="150552"/>
    <n v="0.91520972644376897"/>
    <x v="0"/>
    <n v="2062"/>
    <s v="US"/>
    <s v="USD"/>
    <n v="1331445600"/>
    <n v="1333256400"/>
    <x v="272"/>
    <d v="2012-04-01T05:00:00"/>
    <b v="0"/>
    <b v="1"/>
    <s v="theater/plays"/>
    <n v="73.012609117361791"/>
    <x v="3"/>
    <s v="plays"/>
  </r>
  <r>
    <n v="282"/>
    <s v="Ross, Kelly and Brown"/>
    <s v="Virtual contextually-based circuit"/>
    <n v="8400"/>
    <n v="9076"/>
    <n v="1.0804761904761904"/>
    <x v="1"/>
    <n v="133"/>
    <s v="US"/>
    <s v="USD"/>
    <n v="1480226400"/>
    <n v="1480744800"/>
    <x v="73"/>
    <d v="2016-12-03T06:00:00"/>
    <b v="0"/>
    <b v="1"/>
    <s v="film &amp; video/television"/>
    <n v="68.240601503759393"/>
    <x v="4"/>
    <s v="television"/>
  </r>
  <r>
    <n v="283"/>
    <s v="Lucas-Mullins"/>
    <s v="Business-focused dynamic instruction set"/>
    <n v="8100"/>
    <n v="1517"/>
    <n v="0.18728395061728395"/>
    <x v="0"/>
    <n v="29"/>
    <s v="DK"/>
    <s v="DKK"/>
    <n v="1464584400"/>
    <n v="1465016400"/>
    <x v="273"/>
    <d v="2016-06-04T05:00:00"/>
    <b v="0"/>
    <b v="0"/>
    <s v="music/rock"/>
    <n v="52.310344827586206"/>
    <x v="1"/>
    <s v="rock"/>
  </r>
  <r>
    <n v="284"/>
    <s v="Tran LLC"/>
    <s v="Ameliorated fresh-thinking protocol"/>
    <n v="9800"/>
    <n v="8153"/>
    <n v="0.83193877551020412"/>
    <x v="0"/>
    <n v="132"/>
    <s v="US"/>
    <s v="USD"/>
    <n v="1335848400"/>
    <n v="1336280400"/>
    <x v="274"/>
    <d v="2012-05-06T05:00:00"/>
    <b v="0"/>
    <b v="0"/>
    <s v="technology/web"/>
    <n v="61.765151515151516"/>
    <x v="2"/>
    <s v="web"/>
  </r>
  <r>
    <n v="285"/>
    <s v="Dawson, Brady and Gilbert"/>
    <s v="Front-line optimizing emulation"/>
    <n v="900"/>
    <n v="6357"/>
    <n v="7.0633333333333335"/>
    <x v="1"/>
    <n v="254"/>
    <s v="US"/>
    <s v="USD"/>
    <n v="1473483600"/>
    <n v="1476766800"/>
    <x v="275"/>
    <d v="2016-10-18T05:00:00"/>
    <b v="0"/>
    <b v="0"/>
    <s v="theater/plays"/>
    <n v="25.027559055118111"/>
    <x v="3"/>
    <s v="plays"/>
  </r>
  <r>
    <n v="286"/>
    <s v="Obrien-Aguirre"/>
    <s v="Devolved uniform complexity"/>
    <n v="112100"/>
    <n v="19557"/>
    <n v="0.17446030330062445"/>
    <x v="3"/>
    <n v="184"/>
    <s v="US"/>
    <s v="USD"/>
    <n v="1479880800"/>
    <n v="1480485600"/>
    <x v="276"/>
    <d v="2016-11-30T06:00:00"/>
    <b v="0"/>
    <b v="0"/>
    <s v="theater/plays"/>
    <n v="106.28804347826087"/>
    <x v="3"/>
    <s v="plays"/>
  </r>
  <r>
    <n v="287"/>
    <s v="Ferguson PLC"/>
    <s v="Public-key intangible superstructure"/>
    <n v="6300"/>
    <n v="13213"/>
    <n v="2.0973015873015872"/>
    <x v="1"/>
    <n v="176"/>
    <s v="US"/>
    <s v="USD"/>
    <n v="1430197200"/>
    <n v="1430197200"/>
    <x v="277"/>
    <d v="2015-04-28T05:00:00"/>
    <b v="0"/>
    <b v="0"/>
    <s v="music/electric music"/>
    <n v="75.07386363636364"/>
    <x v="1"/>
    <s v="electric music"/>
  </r>
  <r>
    <n v="288"/>
    <s v="Garcia Ltd"/>
    <s v="Secured global success"/>
    <n v="5600"/>
    <n v="5476"/>
    <n v="0.97785714285714287"/>
    <x v="0"/>
    <n v="137"/>
    <s v="DK"/>
    <s v="DKK"/>
    <n v="1331701200"/>
    <n v="1331787600"/>
    <x v="278"/>
    <d v="2012-03-15T05:00:00"/>
    <b v="0"/>
    <b v="1"/>
    <s v="music/metal"/>
    <n v="39.970802919708028"/>
    <x v="1"/>
    <s v="metal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n v="1438837200"/>
    <x v="279"/>
    <d v="2015-08-06T05:00:00"/>
    <b v="0"/>
    <b v="0"/>
    <s v="theater/plays"/>
    <n v="39.982195845697326"/>
    <x v="3"/>
    <s v="plays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n v="1370926800"/>
    <x v="280"/>
    <d v="2013-06-11T05:00:00"/>
    <b v="0"/>
    <b v="1"/>
    <s v="film &amp; video/documentary"/>
    <n v="101.01541850220265"/>
    <x v="4"/>
    <s v="documentary"/>
  </r>
  <r>
    <n v="291"/>
    <s v="Bell, Grimes and Kerr"/>
    <s v="Self-enabling uniform complexity"/>
    <n v="1800"/>
    <n v="8219"/>
    <n v="4.5661111111111108"/>
    <x v="1"/>
    <n v="107"/>
    <s v="US"/>
    <s v="USD"/>
    <n v="1318654800"/>
    <n v="1319000400"/>
    <x v="281"/>
    <d v="2011-10-19T05:00:00"/>
    <b v="1"/>
    <b v="0"/>
    <s v="technology/web"/>
    <n v="76.813084112149539"/>
    <x v="2"/>
    <s v="web"/>
  </r>
  <r>
    <n v="292"/>
    <s v="Ho-Harris"/>
    <s v="Versatile cohesive encoding"/>
    <n v="7300"/>
    <n v="717"/>
    <n v="9.8219178082191785E-2"/>
    <x v="0"/>
    <n v="10"/>
    <s v="US"/>
    <s v="USD"/>
    <n v="1331874000"/>
    <n v="1333429200"/>
    <x v="282"/>
    <d v="2012-04-03T05:00:00"/>
    <b v="0"/>
    <b v="0"/>
    <s v="food/food trucks"/>
    <n v="71.7"/>
    <x v="0"/>
    <s v="food trucks"/>
  </r>
  <r>
    <n v="293"/>
    <s v="Ross Group"/>
    <s v="Organized executive solution"/>
    <n v="6500"/>
    <n v="1065"/>
    <n v="0.16384615384615384"/>
    <x v="3"/>
    <n v="32"/>
    <s v="IT"/>
    <s v="EUR"/>
    <n v="1286254800"/>
    <n v="1287032400"/>
    <x v="283"/>
    <d v="2010-10-14T05:00:00"/>
    <b v="0"/>
    <b v="0"/>
    <s v="theater/plays"/>
    <n v="33.28125"/>
    <x v="3"/>
    <s v="plays"/>
  </r>
  <r>
    <n v="294"/>
    <s v="Turner-Davis"/>
    <s v="Automated local emulation"/>
    <n v="600"/>
    <n v="8038"/>
    <n v="13.396666666666667"/>
    <x v="1"/>
    <n v="183"/>
    <s v="US"/>
    <s v="USD"/>
    <n v="1540530000"/>
    <n v="1541570400"/>
    <x v="284"/>
    <d v="2018-11-07T06:00:00"/>
    <b v="0"/>
    <b v="0"/>
    <s v="theater/plays"/>
    <n v="43.923497267759565"/>
    <x v="3"/>
    <s v="plays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n v="1383976800"/>
    <x v="285"/>
    <d v="2013-11-09T06:00:00"/>
    <b v="0"/>
    <b v="0"/>
    <s v="theater/plays"/>
    <n v="36.004712041884815"/>
    <x v="3"/>
    <s v="plays"/>
  </r>
  <r>
    <n v="296"/>
    <s v="Smith-Hess"/>
    <s v="Grass-roots real-time Local Area Network"/>
    <n v="6100"/>
    <n v="3352"/>
    <n v="0.54950819672131146"/>
    <x v="0"/>
    <n v="38"/>
    <s v="AU"/>
    <s v="AUD"/>
    <n v="1548655200"/>
    <n v="1550556000"/>
    <x v="286"/>
    <d v="2019-02-19T06:00:00"/>
    <b v="0"/>
    <b v="0"/>
    <s v="theater/plays"/>
    <n v="88.21052631578948"/>
    <x v="3"/>
    <s v="plays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n v="1390456800"/>
    <x v="287"/>
    <d v="2014-01-23T06:00:00"/>
    <b v="0"/>
    <b v="1"/>
    <s v="theater/plays"/>
    <n v="65.240384615384613"/>
    <x v="3"/>
    <s v="plays"/>
  </r>
  <r>
    <n v="298"/>
    <s v="Chase, Garcia and Johnson"/>
    <s v="Adaptive intangible database"/>
    <n v="3500"/>
    <n v="5037"/>
    <n v="1.4391428571428571"/>
    <x v="1"/>
    <n v="72"/>
    <s v="US"/>
    <s v="USD"/>
    <n v="1456466400"/>
    <n v="1458018000"/>
    <x v="288"/>
    <d v="2016-03-15T05:00:00"/>
    <b v="0"/>
    <b v="1"/>
    <s v="music/rock"/>
    <n v="69.958333333333329"/>
    <x v="1"/>
    <s v="rock"/>
  </r>
  <r>
    <n v="299"/>
    <s v="Ramsey and Sons"/>
    <s v="Grass-roots contextually-based algorithm"/>
    <n v="3800"/>
    <n v="1954"/>
    <n v="0.51421052631578945"/>
    <x v="0"/>
    <n v="49"/>
    <s v="US"/>
    <s v="USD"/>
    <n v="1456984800"/>
    <n v="1461819600"/>
    <x v="289"/>
    <d v="2016-04-28T05:00:00"/>
    <b v="0"/>
    <b v="0"/>
    <s v="food/food trucks"/>
    <n v="39.877551020408163"/>
    <x v="0"/>
    <s v="food trucks"/>
  </r>
  <r>
    <n v="300"/>
    <s v="Cooke PLC"/>
    <s v="Focused executive core"/>
    <n v="100"/>
    <n v="5"/>
    <n v="0.05"/>
    <x v="0"/>
    <n v="1"/>
    <s v="DK"/>
    <s v="DKK"/>
    <n v="1504069200"/>
    <n v="1504155600"/>
    <x v="290"/>
    <d v="2017-08-31T05:00:00"/>
    <b v="0"/>
    <b v="1"/>
    <s v="publishing/nonfiction"/>
    <n v="5"/>
    <x v="5"/>
    <s v="nonfiction"/>
  </r>
  <r>
    <n v="301"/>
    <s v="Wong-Walker"/>
    <s v="Multi-channeled disintermediate policy"/>
    <n v="900"/>
    <n v="12102"/>
    <n v="13.446666666666667"/>
    <x v="1"/>
    <n v="295"/>
    <s v="US"/>
    <s v="USD"/>
    <n v="1424930400"/>
    <n v="1426395600"/>
    <x v="291"/>
    <d v="2015-03-15T05:00:00"/>
    <b v="0"/>
    <b v="0"/>
    <s v="film &amp; video/documentary"/>
    <n v="41.023728813559323"/>
    <x v="4"/>
    <s v="documentary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n v="1537074000"/>
    <x v="292"/>
    <d v="2018-09-16T05:00:00"/>
    <b v="0"/>
    <b v="0"/>
    <s v="theater/plays"/>
    <n v="98.914285714285711"/>
    <x v="3"/>
    <s v="plays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n v="1452578400"/>
    <x v="293"/>
    <d v="2016-01-12T06:00:00"/>
    <b v="0"/>
    <b v="0"/>
    <s v="music/indie rock"/>
    <n v="87.78125"/>
    <x v="1"/>
    <s v="indie rock"/>
  </r>
  <r>
    <n v="304"/>
    <s v="Peterson PLC"/>
    <s v="User-friendly discrete benchmark"/>
    <n v="2100"/>
    <n v="11469"/>
    <n v="5.4614285714285717"/>
    <x v="1"/>
    <n v="142"/>
    <s v="US"/>
    <s v="USD"/>
    <n v="1470546000"/>
    <n v="1474088400"/>
    <x v="294"/>
    <d v="2016-09-17T05:00:00"/>
    <b v="0"/>
    <b v="0"/>
    <s v="film &amp; video/documentary"/>
    <n v="80.767605633802816"/>
    <x v="4"/>
    <s v="documentary"/>
  </r>
  <r>
    <n v="305"/>
    <s v="Townsend Ltd"/>
    <s v="Grass-roots actuating policy"/>
    <n v="2800"/>
    <n v="8014"/>
    <n v="2.8621428571428571"/>
    <x v="1"/>
    <n v="85"/>
    <s v="US"/>
    <s v="USD"/>
    <n v="1458363600"/>
    <n v="1461906000"/>
    <x v="295"/>
    <d v="2016-04-29T05:00:00"/>
    <b v="0"/>
    <b v="0"/>
    <s v="theater/plays"/>
    <n v="94.28235294117647"/>
    <x v="3"/>
    <s v="plays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n v="1500267600"/>
    <x v="296"/>
    <d v="2017-07-17T05:00:00"/>
    <b v="0"/>
    <b v="1"/>
    <s v="theater/plays"/>
    <n v="73.428571428571431"/>
    <x v="3"/>
    <s v="plays"/>
  </r>
  <r>
    <n v="307"/>
    <s v="Salazar-Dodson"/>
    <s v="Face-to-face zero tolerance moderator"/>
    <n v="32900"/>
    <n v="43473"/>
    <n v="1.3213677811550153"/>
    <x v="1"/>
    <n v="659"/>
    <s v="DK"/>
    <s v="DKK"/>
    <n v="1338958800"/>
    <n v="1340686800"/>
    <x v="297"/>
    <d v="2012-06-26T05:00:00"/>
    <b v="0"/>
    <b v="1"/>
    <s v="publishing/fiction"/>
    <n v="65.968133535660087"/>
    <x v="5"/>
    <s v="fiction"/>
  </r>
  <r>
    <n v="308"/>
    <s v="Davis Ltd"/>
    <s v="Grass-roots optimizing projection"/>
    <n v="118200"/>
    <n v="87560"/>
    <n v="0.74077834179357027"/>
    <x v="0"/>
    <n v="803"/>
    <s v="US"/>
    <s v="USD"/>
    <n v="1303102800"/>
    <n v="1303189200"/>
    <x v="298"/>
    <d v="2011-04-19T05:00:00"/>
    <b v="0"/>
    <b v="0"/>
    <s v="theater/plays"/>
    <n v="109.04109589041096"/>
    <x v="3"/>
    <s v="plays"/>
  </r>
  <r>
    <n v="309"/>
    <s v="Harris-Perry"/>
    <s v="User-centric 6thgeneration attitude"/>
    <n v="4100"/>
    <n v="3087"/>
    <n v="0.75292682926829269"/>
    <x v="3"/>
    <n v="75"/>
    <s v="US"/>
    <s v="USD"/>
    <n v="1316581200"/>
    <n v="1318309200"/>
    <x v="299"/>
    <d v="2011-10-11T05:00:00"/>
    <b v="0"/>
    <b v="1"/>
    <s v="music/indie rock"/>
    <n v="41.16"/>
    <x v="1"/>
    <s v="indie rock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n v="1272171600"/>
    <x v="300"/>
    <d v="2010-04-25T05:00:00"/>
    <b v="0"/>
    <b v="0"/>
    <s v="games/video games"/>
    <n v="99.125"/>
    <x v="6"/>
    <s v="video games"/>
  </r>
  <r>
    <n v="311"/>
    <s v="Flores PLC"/>
    <s v="Focused real-time help-desk"/>
    <n v="6300"/>
    <n v="12812"/>
    <n v="2.0336507936507937"/>
    <x v="1"/>
    <n v="121"/>
    <s v="US"/>
    <s v="USD"/>
    <n v="1297836000"/>
    <n v="1298872800"/>
    <x v="247"/>
    <d v="2011-02-28T06:00:00"/>
    <b v="0"/>
    <b v="0"/>
    <s v="theater/plays"/>
    <n v="105.88429752066116"/>
    <x v="3"/>
    <s v="plays"/>
  </r>
  <r>
    <n v="312"/>
    <s v="Martinez LLC"/>
    <s v="Robust impactful approach"/>
    <n v="59100"/>
    <n v="183345"/>
    <n v="3.1022842639593908"/>
    <x v="1"/>
    <n v="3742"/>
    <s v="US"/>
    <s v="USD"/>
    <n v="1382677200"/>
    <n v="1383282000"/>
    <x v="244"/>
    <d v="2013-11-01T05:00:00"/>
    <b v="0"/>
    <b v="0"/>
    <s v="theater/plays"/>
    <n v="48.996525921966864"/>
    <x v="3"/>
    <s v="plays"/>
  </r>
  <r>
    <n v="313"/>
    <s v="Miller-Irwin"/>
    <s v="Secured maximized policy"/>
    <n v="2200"/>
    <n v="8697"/>
    <n v="3.9531818181818181"/>
    <x v="1"/>
    <n v="223"/>
    <s v="US"/>
    <s v="USD"/>
    <n v="1330322400"/>
    <n v="1330495200"/>
    <x v="301"/>
    <d v="2012-02-29T06:00:00"/>
    <b v="0"/>
    <b v="0"/>
    <s v="music/rock"/>
    <n v="39"/>
    <x v="1"/>
    <s v="rock"/>
  </r>
  <r>
    <n v="314"/>
    <s v="Sanchez-Morgan"/>
    <s v="Realigned upward-trending strategy"/>
    <n v="1400"/>
    <n v="4126"/>
    <n v="2.9471428571428571"/>
    <x v="1"/>
    <n v="133"/>
    <s v="US"/>
    <s v="USD"/>
    <n v="1552366800"/>
    <n v="1552798800"/>
    <x v="188"/>
    <d v="2019-03-17T05:00:00"/>
    <b v="0"/>
    <b v="1"/>
    <s v="film &amp; video/documentary"/>
    <n v="31.022556390977442"/>
    <x v="4"/>
    <s v="documentary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n v="1403413200"/>
    <x v="302"/>
    <d v="2014-06-22T05:00:00"/>
    <b v="0"/>
    <b v="0"/>
    <s v="theater/plays"/>
    <n v="103.87096774193549"/>
    <x v="3"/>
    <s v="plays"/>
  </r>
  <r>
    <n v="316"/>
    <s v="Martin-Marshall"/>
    <s v="Configurable demand-driven matrix"/>
    <n v="9600"/>
    <n v="6401"/>
    <n v="0.66677083333333331"/>
    <x v="0"/>
    <n v="108"/>
    <s v="IT"/>
    <s v="EUR"/>
    <n v="1574143200"/>
    <n v="1574229600"/>
    <x v="303"/>
    <d v="2019-11-20T06:00:00"/>
    <b v="0"/>
    <b v="1"/>
    <s v="food/food trucks"/>
    <n v="59.268518518518519"/>
    <x v="0"/>
    <s v="food trucks"/>
  </r>
  <r>
    <n v="317"/>
    <s v="Summers PLC"/>
    <s v="Cross-group coherent hierarchy"/>
    <n v="6600"/>
    <n v="1269"/>
    <n v="0.19227272727272726"/>
    <x v="0"/>
    <n v="30"/>
    <s v="US"/>
    <s v="USD"/>
    <n v="1494738000"/>
    <n v="1495861200"/>
    <x v="304"/>
    <d v="2017-05-27T05:00:00"/>
    <b v="0"/>
    <b v="0"/>
    <s v="theater/plays"/>
    <n v="42.3"/>
    <x v="3"/>
    <s v="plays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n v="1392530400"/>
    <x v="305"/>
    <d v="2014-02-16T06:00:00"/>
    <b v="0"/>
    <b v="0"/>
    <s v="music/rock"/>
    <n v="53.117647058823529"/>
    <x v="1"/>
    <s v="rock"/>
  </r>
  <r>
    <n v="319"/>
    <s v="Mills Group"/>
    <s v="Advanced empowering matrix"/>
    <n v="8400"/>
    <n v="3251"/>
    <n v="0.38702380952380955"/>
    <x v="3"/>
    <n v="64"/>
    <s v="US"/>
    <s v="USD"/>
    <n v="1281589200"/>
    <n v="1283662800"/>
    <x v="306"/>
    <d v="2010-09-05T05:00:00"/>
    <b v="0"/>
    <b v="0"/>
    <s v="technology/web"/>
    <n v="50.796875"/>
    <x v="2"/>
    <s v="web"/>
  </r>
  <r>
    <n v="320"/>
    <s v="Sandoval-Powell"/>
    <s v="Phased holistic implementation"/>
    <n v="84400"/>
    <n v="8092"/>
    <n v="9.5876777251184833E-2"/>
    <x v="0"/>
    <n v="80"/>
    <s v="US"/>
    <s v="USD"/>
    <n v="1305003600"/>
    <n v="1305781200"/>
    <x v="307"/>
    <d v="2011-05-19T05:00:00"/>
    <b v="0"/>
    <b v="0"/>
    <s v="publishing/fiction"/>
    <n v="101.15"/>
    <x v="5"/>
    <s v="fiction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n v="1302325200"/>
    <x v="308"/>
    <d v="2011-04-09T05:00:00"/>
    <b v="0"/>
    <b v="0"/>
    <s v="film &amp; video/shorts"/>
    <n v="65.000810372771468"/>
    <x v="4"/>
    <s v="shorts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n v="1291788000"/>
    <x v="309"/>
    <d v="2010-12-08T06:00:00"/>
    <b v="0"/>
    <b v="0"/>
    <s v="theater/plays"/>
    <n v="37.998645510835914"/>
    <x v="3"/>
    <s v="plays"/>
  </r>
  <r>
    <n v="323"/>
    <s v="Cole, Smith and Wood"/>
    <s v="Integrated zero-defect help-desk"/>
    <n v="8900"/>
    <n v="2148"/>
    <n v="0.24134831460674158"/>
    <x v="0"/>
    <n v="26"/>
    <s v="GB"/>
    <s v="GBP"/>
    <n v="1395896400"/>
    <n v="1396069200"/>
    <x v="310"/>
    <d v="2014-03-29T05:00:00"/>
    <b v="0"/>
    <b v="0"/>
    <s v="film &amp; video/documentary"/>
    <n v="82.615384615384613"/>
    <x v="4"/>
    <s v="documentary"/>
  </r>
  <r>
    <n v="324"/>
    <s v="Harris, Hall and Harris"/>
    <s v="Inverse analyzing matrices"/>
    <n v="7100"/>
    <n v="11648"/>
    <n v="1.6405633802816901"/>
    <x v="1"/>
    <n v="307"/>
    <s v="US"/>
    <s v="USD"/>
    <n v="1434862800"/>
    <n v="1435899600"/>
    <x v="311"/>
    <d v="2015-07-03T05:00:00"/>
    <b v="0"/>
    <b v="1"/>
    <s v="theater/plays"/>
    <n v="37.941368078175898"/>
    <x v="3"/>
    <s v="plays"/>
  </r>
  <r>
    <n v="325"/>
    <s v="Saunders Group"/>
    <s v="Programmable systemic implementation"/>
    <n v="6500"/>
    <n v="5897"/>
    <n v="0.90723076923076929"/>
    <x v="0"/>
    <n v="73"/>
    <s v="US"/>
    <s v="USD"/>
    <n v="1529125200"/>
    <n v="1531112400"/>
    <x v="79"/>
    <d v="2018-07-09T05:00:00"/>
    <b v="0"/>
    <b v="1"/>
    <s v="theater/plays"/>
    <n v="80.780821917808225"/>
    <x v="3"/>
    <s v="plays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n v="1451628000"/>
    <x v="312"/>
    <d v="2016-01-01T06:00:00"/>
    <b v="0"/>
    <b v="0"/>
    <s v="film &amp; video/animation"/>
    <n v="25.984375"/>
    <x v="4"/>
    <s v="animation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n v="1567314000"/>
    <x v="313"/>
    <d v="2019-09-01T05:00:00"/>
    <b v="0"/>
    <b v="1"/>
    <s v="theater/plays"/>
    <n v="30.363636363636363"/>
    <x v="3"/>
    <s v="plays"/>
  </r>
  <r>
    <n v="328"/>
    <s v="Young PLC"/>
    <s v="Innovative well-modulated functionalities"/>
    <n v="98700"/>
    <n v="131826"/>
    <n v="1.3356231003039514"/>
    <x v="1"/>
    <n v="2441"/>
    <s v="US"/>
    <s v="USD"/>
    <n v="1543557600"/>
    <n v="1544508000"/>
    <x v="314"/>
    <d v="2018-12-11T06:00:00"/>
    <b v="0"/>
    <b v="0"/>
    <s v="music/rock"/>
    <n v="54.004916018025398"/>
    <x v="1"/>
    <s v="rock"/>
  </r>
  <r>
    <n v="329"/>
    <s v="Willis and Sons"/>
    <s v="Fundamental incremental database"/>
    <n v="93800"/>
    <n v="21477"/>
    <n v="0.22896588486140726"/>
    <x v="2"/>
    <n v="211"/>
    <s v="US"/>
    <s v="USD"/>
    <n v="1481522400"/>
    <n v="1482472800"/>
    <x v="315"/>
    <d v="2016-12-23T06:00:00"/>
    <b v="0"/>
    <b v="0"/>
    <s v="games/video games"/>
    <n v="101.78672985781991"/>
    <x v="6"/>
    <s v="video games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n v="1512799200"/>
    <x v="316"/>
    <d v="2017-12-09T06:00:00"/>
    <b v="0"/>
    <b v="0"/>
    <s v="film &amp; video/documentary"/>
    <n v="45.003610108303249"/>
    <x v="4"/>
    <s v="documentary"/>
  </r>
  <r>
    <n v="331"/>
    <s v="Rose-Silva"/>
    <s v="Intuitive static portal"/>
    <n v="3300"/>
    <n v="14643"/>
    <n v="4.4372727272727275"/>
    <x v="1"/>
    <n v="190"/>
    <s v="US"/>
    <s v="USD"/>
    <n v="1324274400"/>
    <n v="1324360800"/>
    <x v="317"/>
    <d v="2011-12-20T06:00:00"/>
    <b v="0"/>
    <b v="0"/>
    <s v="food/food trucks"/>
    <n v="77.068421052631578"/>
    <x v="0"/>
    <s v="food trucks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n v="1364533200"/>
    <x v="318"/>
    <d v="2013-03-29T05:00:00"/>
    <b v="0"/>
    <b v="0"/>
    <s v="technology/wearables"/>
    <n v="88.076595744680844"/>
    <x v="2"/>
    <s v="wearables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n v="1545112800"/>
    <x v="319"/>
    <d v="2018-12-18T06:00:00"/>
    <b v="0"/>
    <b v="0"/>
    <s v="theater/plays"/>
    <n v="47.035573122529641"/>
    <x v="3"/>
    <s v="plays"/>
  </r>
  <r>
    <n v="334"/>
    <s v="Mcgee Group"/>
    <s v="Assimilated discrete algorithm"/>
    <n v="66200"/>
    <n v="123538"/>
    <n v="1.8661329305135952"/>
    <x v="1"/>
    <n v="1113"/>
    <s v="US"/>
    <s v="USD"/>
    <n v="1515564000"/>
    <n v="1516168800"/>
    <x v="32"/>
    <d v="2018-01-17T06:00:00"/>
    <b v="0"/>
    <b v="0"/>
    <s v="music/rock"/>
    <n v="110.99550763701707"/>
    <x v="1"/>
    <s v="rock"/>
  </r>
  <r>
    <n v="335"/>
    <s v="Jordan-Acosta"/>
    <s v="Operative uniform hub"/>
    <n v="173800"/>
    <n v="198628"/>
    <n v="1.1428538550057536"/>
    <x v="1"/>
    <n v="2283"/>
    <s v="US"/>
    <s v="USD"/>
    <n v="1573797600"/>
    <n v="1574920800"/>
    <x v="320"/>
    <d v="2019-11-28T06:00:00"/>
    <b v="0"/>
    <b v="0"/>
    <s v="music/rock"/>
    <n v="87.003066141042481"/>
    <x v="1"/>
    <s v="rock"/>
  </r>
  <r>
    <n v="336"/>
    <s v="Nunez Inc"/>
    <s v="Customizable intangible capability"/>
    <n v="70700"/>
    <n v="68602"/>
    <n v="0.97032531824611035"/>
    <x v="0"/>
    <n v="1072"/>
    <s v="US"/>
    <s v="USD"/>
    <n v="1292392800"/>
    <n v="1292479200"/>
    <x v="321"/>
    <d v="2010-12-16T06:00:00"/>
    <b v="0"/>
    <b v="1"/>
    <s v="music/rock"/>
    <n v="63.994402985074629"/>
    <x v="1"/>
    <s v="rock"/>
  </r>
  <r>
    <n v="337"/>
    <s v="Hayden Ltd"/>
    <s v="Innovative didactic analyzer"/>
    <n v="94500"/>
    <n v="116064"/>
    <n v="1.2281904761904763"/>
    <x v="1"/>
    <n v="1095"/>
    <s v="US"/>
    <s v="USD"/>
    <n v="1573452000"/>
    <n v="1573538400"/>
    <x v="322"/>
    <d v="2019-11-12T06:00:00"/>
    <b v="0"/>
    <b v="0"/>
    <s v="theater/plays"/>
    <n v="105.9945205479452"/>
    <x v="3"/>
    <s v="plays"/>
  </r>
  <r>
    <n v="338"/>
    <s v="Gonzalez-Burton"/>
    <s v="Decentralized intangible encoding"/>
    <n v="69800"/>
    <n v="125042"/>
    <n v="1.7914326647564469"/>
    <x v="1"/>
    <n v="1690"/>
    <s v="US"/>
    <s v="USD"/>
    <n v="1317790800"/>
    <n v="1320382800"/>
    <x v="323"/>
    <d v="2011-11-04T05:00:00"/>
    <b v="0"/>
    <b v="0"/>
    <s v="theater/plays"/>
    <n v="73.989349112426041"/>
    <x v="3"/>
    <s v="plays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n v="1502859600"/>
    <x v="324"/>
    <d v="2017-08-16T05:00:00"/>
    <b v="0"/>
    <b v="0"/>
    <s v="theater/plays"/>
    <n v="84.02004626060139"/>
    <x v="3"/>
    <s v="plays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n v="1323756000"/>
    <x v="325"/>
    <d v="2011-12-13T06:00:00"/>
    <b v="0"/>
    <b v="0"/>
    <s v="photography/photography books"/>
    <n v="88.966921119592882"/>
    <x v="7"/>
    <s v="photography books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n v="1441342800"/>
    <x v="326"/>
    <d v="2015-09-04T05:00:00"/>
    <b v="0"/>
    <b v="0"/>
    <s v="music/indie rock"/>
    <n v="76.990453460620529"/>
    <x v="1"/>
    <s v="indie rock"/>
  </r>
  <r>
    <n v="342"/>
    <s v="Gibson-Hernandez"/>
    <s v="Visionary foreground middleware"/>
    <n v="47900"/>
    <n v="31864"/>
    <n v="0.66521920668058454"/>
    <x v="0"/>
    <n v="328"/>
    <s v="US"/>
    <s v="USD"/>
    <n v="1374296400"/>
    <n v="1375333200"/>
    <x v="327"/>
    <d v="2013-08-01T05:00:00"/>
    <b v="0"/>
    <b v="0"/>
    <s v="theater/plays"/>
    <n v="97.146341463414629"/>
    <x v="3"/>
    <s v="plays"/>
  </r>
  <r>
    <n v="343"/>
    <s v="Spencer-Weber"/>
    <s v="Optional zero-defect task-force"/>
    <n v="9000"/>
    <n v="4853"/>
    <n v="0.53922222222222227"/>
    <x v="0"/>
    <n v="147"/>
    <s v="US"/>
    <s v="USD"/>
    <n v="1384840800"/>
    <n v="1389420000"/>
    <x v="328"/>
    <d v="2014-01-11T06:00:00"/>
    <b v="0"/>
    <b v="0"/>
    <s v="theater/plays"/>
    <n v="33.013605442176868"/>
    <x v="3"/>
    <s v="plays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n v="1520056800"/>
    <x v="329"/>
    <d v="2018-03-03T06:00:00"/>
    <b v="0"/>
    <b v="0"/>
    <s v="games/video games"/>
    <n v="99.950602409638549"/>
    <x v="6"/>
    <s v="video games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n v="1436504400"/>
    <x v="330"/>
    <d v="2015-07-10T05:00:00"/>
    <b v="0"/>
    <b v="0"/>
    <s v="film &amp; video/drama"/>
    <n v="69.966767371601208"/>
    <x v="4"/>
    <s v="drama"/>
  </r>
  <r>
    <n v="346"/>
    <s v="Little-Marsh"/>
    <s v="Virtual attitude-oriented migration"/>
    <n v="8000"/>
    <n v="2758"/>
    <n v="0.34475"/>
    <x v="0"/>
    <n v="25"/>
    <s v="US"/>
    <s v="USD"/>
    <n v="1503550800"/>
    <n v="1508302800"/>
    <x v="331"/>
    <d v="2017-10-18T05:00:00"/>
    <b v="0"/>
    <b v="1"/>
    <s v="music/indie rock"/>
    <n v="110.32"/>
    <x v="1"/>
    <s v="indie rock"/>
  </r>
  <r>
    <n v="347"/>
    <s v="Petersen and Sons"/>
    <s v="Open-source full-range portal"/>
    <n v="900"/>
    <n v="12607"/>
    <n v="14.007777777777777"/>
    <x v="1"/>
    <n v="191"/>
    <s v="US"/>
    <s v="USD"/>
    <n v="1423634400"/>
    <n v="1425708000"/>
    <x v="332"/>
    <d v="2015-03-07T06:00:00"/>
    <b v="0"/>
    <b v="0"/>
    <s v="technology/web"/>
    <n v="66.005235602094245"/>
    <x v="2"/>
    <s v="web"/>
  </r>
  <r>
    <n v="348"/>
    <s v="Hensley Ltd"/>
    <s v="Versatile cohesive open system"/>
    <n v="199000"/>
    <n v="142823"/>
    <n v="0.71770351758793971"/>
    <x v="0"/>
    <n v="3483"/>
    <s v="US"/>
    <s v="USD"/>
    <n v="1487224800"/>
    <n v="1488348000"/>
    <x v="333"/>
    <d v="2017-03-01T06:00:00"/>
    <b v="0"/>
    <b v="0"/>
    <s v="food/food trucks"/>
    <n v="41.005742176284812"/>
    <x v="0"/>
    <s v="food trucks"/>
  </r>
  <r>
    <n v="349"/>
    <s v="Navarro and Sons"/>
    <s v="Multi-layered bottom-line frame"/>
    <n v="180800"/>
    <n v="95958"/>
    <n v="0.53074115044247783"/>
    <x v="0"/>
    <n v="923"/>
    <s v="US"/>
    <s v="USD"/>
    <n v="1500008400"/>
    <n v="1502600400"/>
    <x v="296"/>
    <d v="2017-08-13T05:00:00"/>
    <b v="0"/>
    <b v="0"/>
    <s v="theater/plays"/>
    <n v="103.96316359696641"/>
    <x v="3"/>
    <s v="plays"/>
  </r>
  <r>
    <n v="350"/>
    <s v="Shannon Ltd"/>
    <s v="Pre-emptive neutral capacity"/>
    <n v="100"/>
    <n v="5"/>
    <n v="0.05"/>
    <x v="0"/>
    <n v="1"/>
    <s v="US"/>
    <s v="USD"/>
    <n v="1432098000"/>
    <n v="1433653200"/>
    <x v="334"/>
    <d v="2015-06-07T05:00:00"/>
    <b v="0"/>
    <b v="1"/>
    <s v="music/jazz"/>
    <n v="5"/>
    <x v="1"/>
    <s v="jazz"/>
  </r>
  <r>
    <n v="351"/>
    <s v="Young LLC"/>
    <s v="Universal maximized methodology"/>
    <n v="74100"/>
    <n v="94631"/>
    <n v="1.2770715249662619"/>
    <x v="1"/>
    <n v="2013"/>
    <s v="US"/>
    <s v="USD"/>
    <n v="1440392400"/>
    <n v="1441602000"/>
    <x v="335"/>
    <d v="2015-09-07T05:00:00"/>
    <b v="0"/>
    <b v="0"/>
    <s v="music/rock"/>
    <n v="47.009935419771487"/>
    <x v="1"/>
    <s v="rock"/>
  </r>
  <r>
    <n v="352"/>
    <s v="Adams, Willis and Sanchez"/>
    <s v="Expanded hybrid hardware"/>
    <n v="2800"/>
    <n v="977"/>
    <n v="0.34892857142857142"/>
    <x v="0"/>
    <n v="33"/>
    <s v="CA"/>
    <s v="CAD"/>
    <n v="1446876000"/>
    <n v="1447567200"/>
    <x v="336"/>
    <d v="2015-11-15T06:00:00"/>
    <b v="0"/>
    <b v="0"/>
    <s v="theater/plays"/>
    <n v="29.606060606060606"/>
    <x v="3"/>
    <s v="plays"/>
  </r>
  <r>
    <n v="353"/>
    <s v="Mills-Roy"/>
    <s v="Profit-focused multi-tasking access"/>
    <n v="33600"/>
    <n v="137961"/>
    <n v="4.105982142857143"/>
    <x v="1"/>
    <n v="1703"/>
    <s v="US"/>
    <s v="USD"/>
    <n v="1562302800"/>
    <n v="1562389200"/>
    <x v="337"/>
    <d v="2019-07-06T05:00:00"/>
    <b v="0"/>
    <b v="0"/>
    <s v="theater/plays"/>
    <n v="81.010569583088667"/>
    <x v="3"/>
    <s v="plays"/>
  </r>
  <r>
    <n v="354"/>
    <s v="Brown Group"/>
    <s v="Profit-focused transitional capability"/>
    <n v="6100"/>
    <n v="7548"/>
    <n v="1.2373770491803278"/>
    <x v="1"/>
    <n v="80"/>
    <s v="DK"/>
    <s v="DKK"/>
    <n v="1378184400"/>
    <n v="1378789200"/>
    <x v="338"/>
    <d v="2013-09-10T05:00:00"/>
    <b v="0"/>
    <b v="0"/>
    <s v="film &amp; video/documentary"/>
    <n v="94.35"/>
    <x v="4"/>
    <s v="documentary"/>
  </r>
  <r>
    <n v="355"/>
    <s v="Burns-Burnett"/>
    <s v="Front-line scalable definition"/>
    <n v="3800"/>
    <n v="2241"/>
    <n v="0.58973684210526311"/>
    <x v="2"/>
    <n v="86"/>
    <s v="US"/>
    <s v="USD"/>
    <n v="1485064800"/>
    <n v="1488520800"/>
    <x v="339"/>
    <d v="2017-03-03T06:00:00"/>
    <b v="0"/>
    <b v="0"/>
    <s v="technology/wearables"/>
    <n v="26.058139534883722"/>
    <x v="2"/>
    <s v="wearables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n v="1327298400"/>
    <x v="340"/>
    <d v="2012-01-23T06:00:00"/>
    <b v="0"/>
    <b v="0"/>
    <s v="theater/plays"/>
    <n v="85.775000000000006"/>
    <x v="3"/>
    <s v="plays"/>
  </r>
  <r>
    <n v="357"/>
    <s v="Perez, Davis and Wilson"/>
    <s v="Implemented tangible algorithm"/>
    <n v="2300"/>
    <n v="4253"/>
    <n v="1.8491304347826087"/>
    <x v="1"/>
    <n v="41"/>
    <s v="US"/>
    <s v="USD"/>
    <n v="1441256400"/>
    <n v="1443416400"/>
    <x v="341"/>
    <d v="2015-09-28T05:00:00"/>
    <b v="0"/>
    <b v="0"/>
    <s v="games/video games"/>
    <n v="103.73170731707317"/>
    <x v="6"/>
    <s v="video games"/>
  </r>
  <r>
    <n v="358"/>
    <s v="Diaz-Garcia"/>
    <s v="Profit-focused 3rdgeneration circuit"/>
    <n v="9700"/>
    <n v="1146"/>
    <n v="0.11814432989690722"/>
    <x v="0"/>
    <n v="23"/>
    <s v="CA"/>
    <s v="CAD"/>
    <n v="1533877200"/>
    <n v="1534136400"/>
    <x v="342"/>
    <d v="2018-08-13T05:00:00"/>
    <b v="1"/>
    <b v="0"/>
    <s v="photography/photography books"/>
    <n v="49.826086956521742"/>
    <x v="7"/>
    <s v="photography books"/>
  </r>
  <r>
    <n v="359"/>
    <s v="Salazar-Moon"/>
    <s v="Compatible needs-based architecture"/>
    <n v="4000"/>
    <n v="11948"/>
    <n v="2.9870000000000001"/>
    <x v="1"/>
    <n v="187"/>
    <s v="US"/>
    <s v="USD"/>
    <n v="1314421200"/>
    <n v="1315026000"/>
    <x v="343"/>
    <d v="2011-09-03T05:00:00"/>
    <b v="0"/>
    <b v="0"/>
    <s v="film &amp; video/animation"/>
    <n v="63.893048128342244"/>
    <x v="4"/>
    <s v="animation"/>
  </r>
  <r>
    <n v="360"/>
    <s v="Larsen-Chung"/>
    <s v="Right-sized zero tolerance migration"/>
    <n v="59700"/>
    <n v="135132"/>
    <n v="2.2635175879396985"/>
    <x v="1"/>
    <n v="2875"/>
    <s v="GB"/>
    <s v="GBP"/>
    <n v="1293861600"/>
    <n v="1295071200"/>
    <x v="344"/>
    <d v="2011-01-15T06:00:00"/>
    <b v="0"/>
    <b v="1"/>
    <s v="theater/plays"/>
    <n v="47.002434782608695"/>
    <x v="3"/>
    <s v="plays"/>
  </r>
  <r>
    <n v="361"/>
    <s v="Anderson and Sons"/>
    <s v="Quality-focused reciprocal structure"/>
    <n v="5500"/>
    <n v="9546"/>
    <n v="1.7356363636363636"/>
    <x v="1"/>
    <n v="88"/>
    <s v="US"/>
    <s v="USD"/>
    <n v="1507352400"/>
    <n v="1509426000"/>
    <x v="345"/>
    <d v="2017-10-31T05:00:00"/>
    <b v="0"/>
    <b v="0"/>
    <s v="theater/plays"/>
    <n v="108.47727272727273"/>
    <x v="3"/>
    <s v="plays"/>
  </r>
  <r>
    <n v="362"/>
    <s v="Lawrence Group"/>
    <s v="Automated actuating conglomeration"/>
    <n v="3700"/>
    <n v="13755"/>
    <n v="3.7175675675675675"/>
    <x v="1"/>
    <n v="191"/>
    <s v="US"/>
    <s v="USD"/>
    <n v="1296108000"/>
    <n v="1299391200"/>
    <x v="65"/>
    <d v="2011-03-06T06:00:00"/>
    <b v="0"/>
    <b v="0"/>
    <s v="music/rock"/>
    <n v="72.015706806282722"/>
    <x v="1"/>
    <s v="rock"/>
  </r>
  <r>
    <n v="363"/>
    <s v="Gray-Davis"/>
    <s v="Re-contextualized local initiative"/>
    <n v="5200"/>
    <n v="8330"/>
    <n v="1.601923076923077"/>
    <x v="1"/>
    <n v="139"/>
    <s v="US"/>
    <s v="USD"/>
    <n v="1324965600"/>
    <n v="1325052000"/>
    <x v="346"/>
    <d v="2011-12-28T06:00:00"/>
    <b v="0"/>
    <b v="0"/>
    <s v="music/rock"/>
    <n v="59.928057553956833"/>
    <x v="1"/>
    <s v="rock"/>
  </r>
  <r>
    <n v="364"/>
    <s v="Ramirez-Myers"/>
    <s v="Switchable intangible definition"/>
    <n v="900"/>
    <n v="14547"/>
    <n v="16.163333333333334"/>
    <x v="1"/>
    <n v="186"/>
    <s v="US"/>
    <s v="USD"/>
    <n v="1520229600"/>
    <n v="1522818000"/>
    <x v="347"/>
    <d v="2018-04-04T05:00:00"/>
    <b v="0"/>
    <b v="0"/>
    <s v="music/indie rock"/>
    <n v="78.209677419354833"/>
    <x v="1"/>
    <s v="indie rock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n v="1485324000"/>
    <x v="348"/>
    <d v="2017-01-25T06:00:00"/>
    <b v="0"/>
    <b v="0"/>
    <s v="theater/plays"/>
    <n v="104.77678571428571"/>
    <x v="3"/>
    <s v="plays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n v="1294120800"/>
    <x v="349"/>
    <d v="2011-01-04T06:00:00"/>
    <b v="0"/>
    <b v="1"/>
    <s v="theater/plays"/>
    <n v="105.52475247524752"/>
    <x v="3"/>
    <s v="plays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n v="1415685600"/>
    <x v="350"/>
    <d v="2014-11-11T06:00:00"/>
    <b v="0"/>
    <b v="1"/>
    <s v="theater/plays"/>
    <n v="24.933333333333334"/>
    <x v="3"/>
    <s v="plays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n v="1288933200"/>
    <x v="351"/>
    <d v="2010-11-05T05:00:00"/>
    <b v="0"/>
    <b v="1"/>
    <s v="film &amp; video/documentary"/>
    <n v="69.873786407766985"/>
    <x v="4"/>
    <s v="documentary"/>
  </r>
  <r>
    <n v="369"/>
    <s v="Smith-Gonzalez"/>
    <s v="Polarized needs-based approach"/>
    <n v="5400"/>
    <n v="14743"/>
    <n v="2.730185185185185"/>
    <x v="1"/>
    <n v="154"/>
    <s v="US"/>
    <s v="USD"/>
    <n v="1359871200"/>
    <n v="1363237200"/>
    <x v="352"/>
    <d v="2013-03-14T05:00:00"/>
    <b v="0"/>
    <b v="1"/>
    <s v="film &amp; video/television"/>
    <n v="95.733766233766232"/>
    <x v="4"/>
    <s v="television"/>
  </r>
  <r>
    <n v="370"/>
    <s v="Skinner PLC"/>
    <s v="Intuitive well-modulated middleware"/>
    <n v="112300"/>
    <n v="178965"/>
    <n v="1.593633125556545"/>
    <x v="1"/>
    <n v="5966"/>
    <s v="US"/>
    <s v="USD"/>
    <n v="1555304400"/>
    <n v="1555822800"/>
    <x v="353"/>
    <d v="2019-04-21T05:00:00"/>
    <b v="0"/>
    <b v="0"/>
    <s v="theater/plays"/>
    <n v="29.997485752598056"/>
    <x v="3"/>
    <s v="plays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n v="1427778000"/>
    <x v="354"/>
    <d v="2015-03-31T05:00:00"/>
    <b v="0"/>
    <b v="0"/>
    <s v="theater/plays"/>
    <n v="59.011948529411768"/>
    <x v="3"/>
    <s v="plays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n v="1422424800"/>
    <x v="355"/>
    <d v="2015-01-28T06:00:00"/>
    <b v="0"/>
    <b v="1"/>
    <s v="film &amp; video/documentary"/>
    <n v="84.757396449704146"/>
    <x v="4"/>
    <s v="documentary"/>
  </r>
  <r>
    <n v="373"/>
    <s v="Brown-Parker"/>
    <s v="Down-sized coherent toolset"/>
    <n v="22500"/>
    <n v="164291"/>
    <n v="7.3018222222222224"/>
    <x v="1"/>
    <n v="2106"/>
    <s v="US"/>
    <s v="USD"/>
    <n v="1502946000"/>
    <n v="1503637200"/>
    <x v="356"/>
    <d v="2017-08-25T05:00:00"/>
    <b v="0"/>
    <b v="0"/>
    <s v="theater/plays"/>
    <n v="78.010921177587846"/>
    <x v="3"/>
    <s v="plays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n v="1547618400"/>
    <x v="357"/>
    <d v="2019-01-16T06:00:00"/>
    <b v="0"/>
    <b v="1"/>
    <s v="film &amp; video/documentary"/>
    <n v="50.05215419501134"/>
    <x v="4"/>
    <s v="documentary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n v="1449900000"/>
    <x v="358"/>
    <d v="2015-12-12T06:00:00"/>
    <b v="0"/>
    <b v="0"/>
    <s v="music/indie rock"/>
    <n v="59.16"/>
    <x v="1"/>
    <s v="indie rock"/>
  </r>
  <r>
    <n v="376"/>
    <s v="Perry PLC"/>
    <s v="Mandatory uniform matrix"/>
    <n v="3400"/>
    <n v="12275"/>
    <n v="3.6102941176470589"/>
    <x v="1"/>
    <n v="131"/>
    <s v="US"/>
    <s v="USD"/>
    <n v="1404622800"/>
    <n v="1405141200"/>
    <x v="359"/>
    <d v="2014-07-12T05:00:00"/>
    <b v="0"/>
    <b v="0"/>
    <s v="music/rock"/>
    <n v="93.702290076335885"/>
    <x v="1"/>
    <s v="rock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n v="1572933600"/>
    <x v="12"/>
    <d v="2019-11-05T06:00:00"/>
    <b v="0"/>
    <b v="0"/>
    <s v="theater/plays"/>
    <n v="40.14173228346457"/>
    <x v="3"/>
    <s v="plays"/>
  </r>
  <r>
    <n v="378"/>
    <s v="Fleming-Oliver"/>
    <s v="Managed stable function"/>
    <n v="178200"/>
    <n v="24882"/>
    <n v="0.13962962962962963"/>
    <x v="0"/>
    <n v="355"/>
    <s v="US"/>
    <s v="USD"/>
    <n v="1526878800"/>
    <n v="1530162000"/>
    <x v="360"/>
    <d v="2018-06-28T05:00:00"/>
    <b v="0"/>
    <b v="0"/>
    <s v="film &amp; video/documentary"/>
    <n v="70.090140845070422"/>
    <x v="4"/>
    <s v="documentary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n v="1320904800"/>
    <x v="361"/>
    <d v="2011-11-10T06:00:00"/>
    <b v="0"/>
    <b v="0"/>
    <s v="theater/plays"/>
    <n v="66.181818181818187"/>
    <x v="3"/>
    <s v="plays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n v="1372395600"/>
    <x v="362"/>
    <d v="2013-06-28T05:00:00"/>
    <b v="0"/>
    <b v="0"/>
    <s v="theater/plays"/>
    <n v="47.714285714285715"/>
    <x v="3"/>
    <s v="plays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n v="1437714000"/>
    <x v="363"/>
    <d v="2015-07-24T05:00:00"/>
    <b v="0"/>
    <b v="0"/>
    <s v="theater/plays"/>
    <n v="62.896774193548389"/>
    <x v="3"/>
    <s v="plays"/>
  </r>
  <r>
    <n v="382"/>
    <s v="King Ltd"/>
    <s v="Visionary systemic process improvement"/>
    <n v="9100"/>
    <n v="5803"/>
    <n v="0.63769230769230767"/>
    <x v="0"/>
    <n v="67"/>
    <s v="US"/>
    <s v="USD"/>
    <n v="1508130000"/>
    <n v="1509771600"/>
    <x v="364"/>
    <d v="2017-11-04T05:00:00"/>
    <b v="0"/>
    <b v="0"/>
    <s v="photography/photography books"/>
    <n v="86.611940298507463"/>
    <x v="7"/>
    <s v="photography books"/>
  </r>
  <r>
    <n v="383"/>
    <s v="Baker Ltd"/>
    <s v="Progressive intangible flexibility"/>
    <n v="6300"/>
    <n v="14199"/>
    <n v="2.2538095238095237"/>
    <x v="1"/>
    <n v="189"/>
    <s v="US"/>
    <s v="USD"/>
    <n v="1550037600"/>
    <n v="1550556000"/>
    <x v="210"/>
    <d v="2019-02-19T06:00:00"/>
    <b v="0"/>
    <b v="1"/>
    <s v="food/food trucks"/>
    <n v="75.126984126984127"/>
    <x v="0"/>
    <s v="food trucks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n v="1489039200"/>
    <x v="365"/>
    <d v="2017-03-09T06:00:00"/>
    <b v="1"/>
    <b v="1"/>
    <s v="film &amp; video/documentary"/>
    <n v="41.004167534903104"/>
    <x v="4"/>
    <s v="documentary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n v="1556600400"/>
    <x v="366"/>
    <d v="2019-04-30T05:00:00"/>
    <b v="0"/>
    <b v="0"/>
    <s v="publishing/nonfiction"/>
    <n v="50.007915567282325"/>
    <x v="5"/>
    <s v="nonfiction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n v="1278565200"/>
    <x v="367"/>
    <d v="2010-07-08T05:00:00"/>
    <b v="0"/>
    <b v="0"/>
    <s v="theater/plays"/>
    <n v="96.960674157303373"/>
    <x v="3"/>
    <s v="plays"/>
  </r>
  <r>
    <n v="387"/>
    <s v="Flores-Lambert"/>
    <s v="Triple-buffered logistical frame"/>
    <n v="109000"/>
    <n v="42795"/>
    <n v="0.39261467889908258"/>
    <x v="0"/>
    <n v="424"/>
    <s v="US"/>
    <s v="USD"/>
    <n v="1339477200"/>
    <n v="1339909200"/>
    <x v="368"/>
    <d v="2012-06-17T05:00:00"/>
    <b v="0"/>
    <b v="0"/>
    <s v="technology/wearables"/>
    <n v="100.93160377358491"/>
    <x v="2"/>
    <s v="wearables"/>
  </r>
  <r>
    <n v="388"/>
    <s v="Cruz Ltd"/>
    <s v="Exclusive dynamic adapter"/>
    <n v="114800"/>
    <n v="12938"/>
    <n v="0.11270034843205574"/>
    <x v="3"/>
    <n v="145"/>
    <s v="CH"/>
    <s v="CHF"/>
    <n v="1325656800"/>
    <n v="1325829600"/>
    <x v="369"/>
    <d v="2012-01-06T06:00:00"/>
    <b v="0"/>
    <b v="0"/>
    <s v="music/indie rock"/>
    <n v="89.227586206896547"/>
    <x v="1"/>
    <s v="indie rock"/>
  </r>
  <r>
    <n v="389"/>
    <s v="Knox-Garner"/>
    <s v="Automated systemic hierarchy"/>
    <n v="83000"/>
    <n v="101352"/>
    <n v="1.2211084337349398"/>
    <x v="1"/>
    <n v="1152"/>
    <s v="US"/>
    <s v="USD"/>
    <n v="1288242000"/>
    <n v="1290578400"/>
    <x v="370"/>
    <d v="2010-11-24T06:00:00"/>
    <b v="0"/>
    <b v="0"/>
    <s v="theater/plays"/>
    <n v="87.979166666666671"/>
    <x v="3"/>
    <s v="plays"/>
  </r>
  <r>
    <n v="390"/>
    <s v="Davis-Allen"/>
    <s v="Digitized eco-centric core"/>
    <n v="2400"/>
    <n v="4477"/>
    <n v="1.8654166666666667"/>
    <x v="1"/>
    <n v="50"/>
    <s v="US"/>
    <s v="USD"/>
    <n v="1379048400"/>
    <n v="1380344400"/>
    <x v="371"/>
    <d v="2013-09-28T05:00:00"/>
    <b v="0"/>
    <b v="0"/>
    <s v="photography/photography books"/>
    <n v="89.54"/>
    <x v="7"/>
    <s v="photography books"/>
  </r>
  <r>
    <n v="391"/>
    <s v="Miller-Patel"/>
    <s v="Mandatory uniform strategy"/>
    <n v="60400"/>
    <n v="4393"/>
    <n v="7.27317880794702E-2"/>
    <x v="0"/>
    <n v="151"/>
    <s v="US"/>
    <s v="USD"/>
    <n v="1389679200"/>
    <n v="1389852000"/>
    <x v="287"/>
    <d v="2014-01-16T06:00:00"/>
    <b v="0"/>
    <b v="0"/>
    <s v="publishing/nonfiction"/>
    <n v="29.09271523178808"/>
    <x v="5"/>
    <s v="nonfiction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n v="1294466400"/>
    <x v="372"/>
    <d v="2011-01-08T06:00:00"/>
    <b v="0"/>
    <b v="0"/>
    <s v="technology/wearables"/>
    <n v="42.006218905472636"/>
    <x v="2"/>
    <s v="wearables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n v="1500354000"/>
    <x v="373"/>
    <d v="2017-07-18T05:00:00"/>
    <b v="0"/>
    <b v="0"/>
    <s v="music/jazz"/>
    <n v="47.004903563255965"/>
    <x v="1"/>
    <s v="jazz"/>
  </r>
  <r>
    <n v="394"/>
    <s v="Noble-Bailey"/>
    <s v="Customizable dynamic info-mediaries"/>
    <n v="800"/>
    <n v="3755"/>
    <n v="4.6937499999999996"/>
    <x v="1"/>
    <n v="34"/>
    <s v="US"/>
    <s v="USD"/>
    <n v="1375074000"/>
    <n v="1375938000"/>
    <x v="374"/>
    <d v="2013-08-08T05:00:00"/>
    <b v="0"/>
    <b v="1"/>
    <s v="film &amp; video/documentary"/>
    <n v="110.44117647058823"/>
    <x v="4"/>
    <s v="documentary"/>
  </r>
  <r>
    <n v="395"/>
    <s v="Taylor PLC"/>
    <s v="Enhanced incremental budgetary management"/>
    <n v="7100"/>
    <n v="9238"/>
    <n v="1.3011267605633803"/>
    <x v="1"/>
    <n v="220"/>
    <s v="US"/>
    <s v="USD"/>
    <n v="1323324000"/>
    <n v="1323410400"/>
    <x v="375"/>
    <d v="2011-12-09T06:00:00"/>
    <b v="1"/>
    <b v="0"/>
    <s v="theater/plays"/>
    <n v="41.990909090909092"/>
    <x v="3"/>
    <s v="plays"/>
  </r>
  <r>
    <n v="396"/>
    <s v="Holmes PLC"/>
    <s v="Digitized local info-mediaries"/>
    <n v="46100"/>
    <n v="77012"/>
    <n v="1.6705422993492407"/>
    <x v="1"/>
    <n v="1604"/>
    <s v="AU"/>
    <s v="AUD"/>
    <n v="1538715600"/>
    <n v="1539406800"/>
    <x v="376"/>
    <d v="2018-10-13T05:00:00"/>
    <b v="0"/>
    <b v="0"/>
    <s v="film &amp; video/drama"/>
    <n v="48.012468827930178"/>
    <x v="4"/>
    <s v="drama"/>
  </r>
  <r>
    <n v="397"/>
    <s v="Jones-Martin"/>
    <s v="Virtual systematic monitoring"/>
    <n v="8100"/>
    <n v="14083"/>
    <n v="1.738641975308642"/>
    <x v="1"/>
    <n v="454"/>
    <s v="US"/>
    <s v="USD"/>
    <n v="1369285200"/>
    <n v="1369803600"/>
    <x v="377"/>
    <d v="2013-05-29T05:00:00"/>
    <b v="0"/>
    <b v="0"/>
    <s v="music/rock"/>
    <n v="31.019823788546255"/>
    <x v="1"/>
    <s v="rock"/>
  </r>
  <r>
    <n v="398"/>
    <s v="Myers LLC"/>
    <s v="Reactive bottom-line open architecture"/>
    <n v="1700"/>
    <n v="12202"/>
    <n v="7.1776470588235295"/>
    <x v="1"/>
    <n v="123"/>
    <s v="IT"/>
    <s v="EUR"/>
    <n v="1525755600"/>
    <n v="1525928400"/>
    <x v="378"/>
    <d v="2018-05-10T05:00:00"/>
    <b v="0"/>
    <b v="1"/>
    <s v="film &amp; video/animation"/>
    <n v="99.203252032520325"/>
    <x v="4"/>
    <s v="animation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n v="1297231200"/>
    <x v="379"/>
    <d v="2011-02-09T06:00:00"/>
    <b v="0"/>
    <b v="0"/>
    <s v="music/indie rock"/>
    <n v="66.022316684378325"/>
    <x v="1"/>
    <s v="indie rock"/>
  </r>
  <r>
    <n v="400"/>
    <s v="Bell PLC"/>
    <s v="Ergonomic eco-centric open architecture"/>
    <n v="100"/>
    <n v="2"/>
    <n v="0.02"/>
    <x v="0"/>
    <n v="1"/>
    <s v="US"/>
    <s v="USD"/>
    <n v="1376629200"/>
    <n v="1378530000"/>
    <x v="380"/>
    <d v="2013-09-07T05:00:00"/>
    <b v="0"/>
    <b v="1"/>
    <s v="photography/photography books"/>
    <n v="2"/>
    <x v="7"/>
    <s v="photography books"/>
  </r>
  <r>
    <n v="401"/>
    <s v="Smith-Schmidt"/>
    <s v="Inverse radical hierarchy"/>
    <n v="900"/>
    <n v="13772"/>
    <n v="15.302222222222222"/>
    <x v="1"/>
    <n v="299"/>
    <s v="US"/>
    <s v="USD"/>
    <n v="1572152400"/>
    <n v="1572152400"/>
    <x v="381"/>
    <d v="2019-10-27T05:00:00"/>
    <b v="0"/>
    <b v="0"/>
    <s v="theater/plays"/>
    <n v="46.060200668896321"/>
    <x v="3"/>
    <s v="plays"/>
  </r>
  <r>
    <n v="402"/>
    <s v="Ruiz, Richardson and Cole"/>
    <s v="Team-oriented static interface"/>
    <n v="7300"/>
    <n v="2946"/>
    <n v="0.40356164383561643"/>
    <x v="0"/>
    <n v="40"/>
    <s v="US"/>
    <s v="USD"/>
    <n v="1325829600"/>
    <n v="1329890400"/>
    <x v="382"/>
    <d v="2012-02-22T06:00:00"/>
    <b v="0"/>
    <b v="1"/>
    <s v="film &amp; video/shorts"/>
    <n v="73.650000000000006"/>
    <x v="4"/>
    <s v="shorts"/>
  </r>
  <r>
    <n v="403"/>
    <s v="Leonard-Mcclain"/>
    <s v="Virtual foreground throughput"/>
    <n v="195800"/>
    <n v="168820"/>
    <n v="0.86220633299284988"/>
    <x v="0"/>
    <n v="3015"/>
    <s v="CA"/>
    <s v="CAD"/>
    <n v="1273640400"/>
    <n v="1276750800"/>
    <x v="125"/>
    <d v="2010-06-17T05:00:00"/>
    <b v="0"/>
    <b v="1"/>
    <s v="theater/plays"/>
    <n v="55.99336650082919"/>
    <x v="3"/>
    <s v="plays"/>
  </r>
  <r>
    <n v="404"/>
    <s v="Bailey-Boyer"/>
    <s v="Visionary exuding Internet solution"/>
    <n v="48900"/>
    <n v="154321"/>
    <n v="3.1558486707566464"/>
    <x v="1"/>
    <n v="2237"/>
    <s v="US"/>
    <s v="USD"/>
    <n v="1510639200"/>
    <n v="1510898400"/>
    <x v="383"/>
    <d v="2017-11-17T06:00:00"/>
    <b v="0"/>
    <b v="0"/>
    <s v="theater/plays"/>
    <n v="68.985695127402778"/>
    <x v="3"/>
    <s v="plays"/>
  </r>
  <r>
    <n v="405"/>
    <s v="Lee LLC"/>
    <s v="Synchronized secondary analyzer"/>
    <n v="29600"/>
    <n v="26527"/>
    <n v="0.89618243243243245"/>
    <x v="0"/>
    <n v="435"/>
    <s v="US"/>
    <s v="USD"/>
    <n v="1528088400"/>
    <n v="1532408400"/>
    <x v="384"/>
    <d v="2018-07-24T05:00:00"/>
    <b v="0"/>
    <b v="0"/>
    <s v="theater/plays"/>
    <n v="60.981609195402299"/>
    <x v="3"/>
    <s v="plays"/>
  </r>
  <r>
    <n v="406"/>
    <s v="Lyons Inc"/>
    <s v="Balanced attitude-oriented parallelism"/>
    <n v="39300"/>
    <n v="71583"/>
    <n v="1.8214503816793892"/>
    <x v="1"/>
    <n v="645"/>
    <s v="US"/>
    <s v="USD"/>
    <n v="1359525600"/>
    <n v="1360562400"/>
    <x v="385"/>
    <d v="2013-02-11T06:00:00"/>
    <b v="1"/>
    <b v="0"/>
    <s v="film &amp; video/documentary"/>
    <n v="110.98139534883721"/>
    <x v="4"/>
    <s v="documentary"/>
  </r>
  <r>
    <n v="407"/>
    <s v="Herrera-Wilson"/>
    <s v="Organized bandwidth-monitored core"/>
    <n v="3400"/>
    <n v="12100"/>
    <n v="3.5588235294117645"/>
    <x v="1"/>
    <n v="484"/>
    <s v="DK"/>
    <s v="DKK"/>
    <n v="1570942800"/>
    <n v="1571547600"/>
    <x v="386"/>
    <d v="2019-10-20T05:00:00"/>
    <b v="0"/>
    <b v="0"/>
    <s v="theater/plays"/>
    <n v="25"/>
    <x v="3"/>
    <s v="plays"/>
  </r>
  <r>
    <n v="408"/>
    <s v="Mahoney, Adams and Lucas"/>
    <s v="Cloned leadingedge utilization"/>
    <n v="9200"/>
    <n v="12129"/>
    <n v="1.3183695652173912"/>
    <x v="1"/>
    <n v="154"/>
    <s v="CA"/>
    <s v="CAD"/>
    <n v="1466398800"/>
    <n v="1468126800"/>
    <x v="387"/>
    <d v="2016-07-10T05:00:00"/>
    <b v="0"/>
    <b v="0"/>
    <s v="film &amp; video/documentary"/>
    <n v="78.759740259740255"/>
    <x v="4"/>
    <s v="documentary"/>
  </r>
  <r>
    <n v="409"/>
    <s v="Stewart LLC"/>
    <s v="Secured asymmetric projection"/>
    <n v="135600"/>
    <n v="62804"/>
    <n v="0.46315634218289087"/>
    <x v="0"/>
    <n v="714"/>
    <s v="US"/>
    <s v="USD"/>
    <n v="1492491600"/>
    <n v="1492837200"/>
    <x v="388"/>
    <d v="2017-04-22T05:00:00"/>
    <b v="0"/>
    <b v="0"/>
    <s v="music/rock"/>
    <n v="87.960784313725483"/>
    <x v="1"/>
    <s v="rock"/>
  </r>
  <r>
    <n v="410"/>
    <s v="Mcmillan Group"/>
    <s v="Advanced cohesive Graphic Interface"/>
    <n v="153700"/>
    <n v="55536"/>
    <n v="0.36132726089785294"/>
    <x v="2"/>
    <n v="1111"/>
    <s v="US"/>
    <s v="USD"/>
    <n v="1430197200"/>
    <n v="1430197200"/>
    <x v="277"/>
    <d v="2015-04-28T05:00:00"/>
    <b v="0"/>
    <b v="0"/>
    <s v="games/mobile games"/>
    <n v="49.987398739873989"/>
    <x v="6"/>
    <s v="mobile games"/>
  </r>
  <r>
    <n v="411"/>
    <s v="Beck, Thompson and Martinez"/>
    <s v="Down-sized maximized function"/>
    <n v="7800"/>
    <n v="8161"/>
    <n v="1.0462820512820512"/>
    <x v="1"/>
    <n v="82"/>
    <s v="US"/>
    <s v="USD"/>
    <n v="1496034000"/>
    <n v="1496206800"/>
    <x v="389"/>
    <d v="2017-05-31T05:00:00"/>
    <b v="0"/>
    <b v="0"/>
    <s v="theater/plays"/>
    <n v="99.524390243902445"/>
    <x v="3"/>
    <s v="plays"/>
  </r>
  <r>
    <n v="412"/>
    <s v="Rodriguez-Scott"/>
    <s v="Realigned zero tolerance software"/>
    <n v="2100"/>
    <n v="14046"/>
    <n v="6.6885714285714286"/>
    <x v="1"/>
    <n v="134"/>
    <s v="US"/>
    <s v="USD"/>
    <n v="1388728800"/>
    <n v="1389592800"/>
    <x v="390"/>
    <d v="2014-01-13T06:00:00"/>
    <b v="0"/>
    <b v="0"/>
    <s v="publishing/fiction"/>
    <n v="104.82089552238806"/>
    <x v="5"/>
    <s v="fiction"/>
  </r>
  <r>
    <n v="413"/>
    <s v="Rush-Bowers"/>
    <s v="Persevering analyzing extranet"/>
    <n v="189500"/>
    <n v="117628"/>
    <n v="0.62072823218997364"/>
    <x v="2"/>
    <n v="1089"/>
    <s v="US"/>
    <s v="USD"/>
    <n v="1543298400"/>
    <n v="1545631200"/>
    <x v="391"/>
    <d v="2018-12-24T06:00:00"/>
    <b v="0"/>
    <b v="0"/>
    <s v="film &amp; video/animation"/>
    <n v="108.01469237832875"/>
    <x v="4"/>
    <s v="animation"/>
  </r>
  <r>
    <n v="414"/>
    <s v="Davis and Sons"/>
    <s v="Innovative human-resource migration"/>
    <n v="188200"/>
    <n v="159405"/>
    <n v="0.84699787460148779"/>
    <x v="0"/>
    <n v="5497"/>
    <s v="US"/>
    <s v="USD"/>
    <n v="1271739600"/>
    <n v="1272430800"/>
    <x v="392"/>
    <d v="2010-04-28T05:00:00"/>
    <b v="0"/>
    <b v="1"/>
    <s v="food/food trucks"/>
    <n v="28.998544660724033"/>
    <x v="0"/>
    <s v="food trucks"/>
  </r>
  <r>
    <n v="415"/>
    <s v="Anderson-Pham"/>
    <s v="Intuitive needs-based monitoring"/>
    <n v="113500"/>
    <n v="12552"/>
    <n v="0.11059030837004405"/>
    <x v="0"/>
    <n v="418"/>
    <s v="US"/>
    <s v="USD"/>
    <n v="1326434400"/>
    <n v="1327903200"/>
    <x v="393"/>
    <d v="2012-01-30T06:00:00"/>
    <b v="0"/>
    <b v="0"/>
    <s v="theater/plays"/>
    <n v="30.028708133971293"/>
    <x v="3"/>
    <s v="plays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n v="1296021600"/>
    <x v="394"/>
    <d v="2011-01-26T06:00:00"/>
    <b v="0"/>
    <b v="1"/>
    <s v="film &amp; video/documentary"/>
    <n v="41.005559416261292"/>
    <x v="4"/>
    <s v="documentary"/>
  </r>
  <r>
    <n v="417"/>
    <s v="Bradshaw, Smith and Ryan"/>
    <s v="Upgradable 24/7 emulation"/>
    <n v="1700"/>
    <n v="943"/>
    <n v="0.55470588235294116"/>
    <x v="0"/>
    <n v="15"/>
    <s v="US"/>
    <s v="USD"/>
    <n v="1541221200"/>
    <n v="1543298400"/>
    <x v="395"/>
    <d v="2018-11-27T06:00:00"/>
    <b v="0"/>
    <b v="0"/>
    <s v="theater/plays"/>
    <n v="62.866666666666667"/>
    <x v="3"/>
    <s v="plays"/>
  </r>
  <r>
    <n v="418"/>
    <s v="Jackson PLC"/>
    <s v="Quality-focused client-server core"/>
    <n v="163700"/>
    <n v="93963"/>
    <n v="0.57399511301160655"/>
    <x v="0"/>
    <n v="1999"/>
    <s v="CA"/>
    <s v="CAD"/>
    <n v="1336280400"/>
    <n v="1336366800"/>
    <x v="396"/>
    <d v="2012-05-07T05:00:00"/>
    <b v="0"/>
    <b v="0"/>
    <s v="film &amp; video/documentary"/>
    <n v="47.005002501250623"/>
    <x v="4"/>
    <s v="documentary"/>
  </r>
  <r>
    <n v="419"/>
    <s v="Ware-Arias"/>
    <s v="Upgradable maximized protocol"/>
    <n v="113800"/>
    <n v="140469"/>
    <n v="1.2343497363796134"/>
    <x v="1"/>
    <n v="5203"/>
    <s v="US"/>
    <s v="USD"/>
    <n v="1324533600"/>
    <n v="1325052000"/>
    <x v="397"/>
    <d v="2011-12-28T06:00:00"/>
    <b v="0"/>
    <b v="0"/>
    <s v="technology/web"/>
    <n v="26.997693638285604"/>
    <x v="2"/>
    <s v="web"/>
  </r>
  <r>
    <n v="420"/>
    <s v="Blair, Reyes and Woods"/>
    <s v="Cross-platform interactive synergy"/>
    <n v="5000"/>
    <n v="6423"/>
    <n v="1.2846"/>
    <x v="1"/>
    <n v="94"/>
    <s v="US"/>
    <s v="USD"/>
    <n v="1498366800"/>
    <n v="1499576400"/>
    <x v="398"/>
    <d v="2017-07-09T05:00:00"/>
    <b v="0"/>
    <b v="0"/>
    <s v="theater/plays"/>
    <n v="68.329787234042556"/>
    <x v="3"/>
    <s v="plays"/>
  </r>
  <r>
    <n v="421"/>
    <s v="Thomas-Lopez"/>
    <s v="User-centric fault-tolerant archive"/>
    <n v="9400"/>
    <n v="6015"/>
    <n v="0.63989361702127656"/>
    <x v="0"/>
    <n v="118"/>
    <s v="US"/>
    <s v="USD"/>
    <n v="1498712400"/>
    <n v="1501304400"/>
    <x v="399"/>
    <d v="2017-07-29T05:00:00"/>
    <b v="0"/>
    <b v="1"/>
    <s v="technology/wearables"/>
    <n v="50.974576271186443"/>
    <x v="2"/>
    <s v="wearables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n v="1273208400"/>
    <x v="400"/>
    <d v="2010-05-07T05:00:00"/>
    <b v="0"/>
    <b v="1"/>
    <s v="theater/plays"/>
    <n v="54.024390243902438"/>
    <x v="3"/>
    <s v="plays"/>
  </r>
  <r>
    <n v="423"/>
    <s v="Jones-Riddle"/>
    <s v="Self-enabling real-time definition"/>
    <n v="147800"/>
    <n v="15723"/>
    <n v="0.10638024357239513"/>
    <x v="0"/>
    <n v="162"/>
    <s v="US"/>
    <s v="USD"/>
    <n v="1316667600"/>
    <n v="1316840400"/>
    <x v="116"/>
    <d v="2011-09-24T05:00:00"/>
    <b v="0"/>
    <b v="1"/>
    <s v="food/food trucks"/>
    <n v="97.055555555555557"/>
    <x v="0"/>
    <s v="food trucks"/>
  </r>
  <r>
    <n v="424"/>
    <s v="Schmidt-Gomez"/>
    <s v="User-centric impactful projection"/>
    <n v="5100"/>
    <n v="2064"/>
    <n v="0.40470588235294119"/>
    <x v="0"/>
    <n v="83"/>
    <s v="US"/>
    <s v="USD"/>
    <n v="1524027600"/>
    <n v="1524546000"/>
    <x v="401"/>
    <d v="2018-04-24T05:00:00"/>
    <b v="0"/>
    <b v="0"/>
    <s v="music/indie rock"/>
    <n v="24.867469879518072"/>
    <x v="1"/>
    <s v="indie rock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n v="1438578000"/>
    <x v="402"/>
    <d v="2015-08-03T05:00:00"/>
    <b v="0"/>
    <b v="0"/>
    <s v="photography/photography books"/>
    <n v="84.423913043478265"/>
    <x v="7"/>
    <s v="photography books"/>
  </r>
  <r>
    <n v="426"/>
    <s v="Edwards-Kane"/>
    <s v="Virtual leadingedge framework"/>
    <n v="1800"/>
    <n v="10313"/>
    <n v="5.7294444444444448"/>
    <x v="1"/>
    <n v="219"/>
    <s v="US"/>
    <s v="USD"/>
    <n v="1361944800"/>
    <n v="1362549600"/>
    <x v="403"/>
    <d v="2013-03-06T06:00:00"/>
    <b v="0"/>
    <b v="0"/>
    <s v="theater/plays"/>
    <n v="47.091324200913242"/>
    <x v="3"/>
    <s v="plays"/>
  </r>
  <r>
    <n v="427"/>
    <s v="Hicks, Wall and Webb"/>
    <s v="Managed discrete framework"/>
    <n v="174500"/>
    <n v="197018"/>
    <n v="1.1290429799426933"/>
    <x v="1"/>
    <n v="2526"/>
    <s v="US"/>
    <s v="USD"/>
    <n v="1410584400"/>
    <n v="1413349200"/>
    <x v="404"/>
    <d v="2014-10-15T05:00:00"/>
    <b v="0"/>
    <b v="1"/>
    <s v="theater/plays"/>
    <n v="77.996041171813147"/>
    <x v="3"/>
    <s v="plays"/>
  </r>
  <r>
    <n v="428"/>
    <s v="Mayer-Richmond"/>
    <s v="Progressive zero-defect capability"/>
    <n v="101400"/>
    <n v="47037"/>
    <n v="0.46387573964497042"/>
    <x v="0"/>
    <n v="747"/>
    <s v="US"/>
    <s v="USD"/>
    <n v="1297404000"/>
    <n v="1298008800"/>
    <x v="405"/>
    <d v="2011-02-18T06:00:00"/>
    <b v="0"/>
    <b v="0"/>
    <s v="film &amp; video/animation"/>
    <n v="62.967871485943775"/>
    <x v="4"/>
    <s v="animation"/>
  </r>
  <r>
    <n v="429"/>
    <s v="Robles Ltd"/>
    <s v="Right-sized demand-driven adapter"/>
    <n v="191000"/>
    <n v="173191"/>
    <n v="0.90675916230366493"/>
    <x v="3"/>
    <n v="2138"/>
    <s v="US"/>
    <s v="USD"/>
    <n v="1392012000"/>
    <n v="1394427600"/>
    <x v="406"/>
    <d v="2014-03-10T05:00:00"/>
    <b v="0"/>
    <b v="1"/>
    <s v="photography/photography books"/>
    <n v="81.006080449017773"/>
    <x v="7"/>
    <s v="photography books"/>
  </r>
  <r>
    <n v="430"/>
    <s v="Cochran Ltd"/>
    <s v="Re-engineered attitude-oriented frame"/>
    <n v="8100"/>
    <n v="5487"/>
    <n v="0.67740740740740746"/>
    <x v="0"/>
    <n v="84"/>
    <s v="US"/>
    <s v="USD"/>
    <n v="1569733200"/>
    <n v="1572670800"/>
    <x v="407"/>
    <d v="2019-11-02T05:00:00"/>
    <b v="0"/>
    <b v="0"/>
    <s v="theater/plays"/>
    <n v="65.321428571428569"/>
    <x v="3"/>
    <s v="plays"/>
  </r>
  <r>
    <n v="431"/>
    <s v="Rosales LLC"/>
    <s v="Compatible multimedia utilization"/>
    <n v="5100"/>
    <n v="9817"/>
    <n v="1.9249019607843136"/>
    <x v="1"/>
    <n v="94"/>
    <s v="US"/>
    <s v="USD"/>
    <n v="1529643600"/>
    <n v="1531112400"/>
    <x v="408"/>
    <d v="2018-07-09T05:00:00"/>
    <b v="1"/>
    <b v="0"/>
    <s v="theater/plays"/>
    <n v="104.43617021276596"/>
    <x v="3"/>
    <s v="plays"/>
  </r>
  <r>
    <n v="432"/>
    <s v="Harper-Bryan"/>
    <s v="Re-contextualized dedicated hardware"/>
    <n v="7700"/>
    <n v="6369"/>
    <n v="0.82714285714285718"/>
    <x v="0"/>
    <n v="91"/>
    <s v="US"/>
    <s v="USD"/>
    <n v="1399006800"/>
    <n v="1400734800"/>
    <x v="409"/>
    <d v="2014-05-22T05:00:00"/>
    <b v="0"/>
    <b v="0"/>
    <s v="theater/plays"/>
    <n v="69.989010989010993"/>
    <x v="3"/>
    <s v="plays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n v="1386741600"/>
    <x v="410"/>
    <d v="2013-12-11T06:00:00"/>
    <b v="0"/>
    <b v="1"/>
    <s v="film &amp; video/documentary"/>
    <n v="83.023989898989896"/>
    <x v="4"/>
    <s v="documentary"/>
  </r>
  <r>
    <n v="434"/>
    <s v="Floyd-Sims"/>
    <s v="Cloned transitional hierarchy"/>
    <n v="5400"/>
    <n v="903"/>
    <n v="0.16722222222222222"/>
    <x v="3"/>
    <n v="10"/>
    <s v="CA"/>
    <s v="CAD"/>
    <n v="1480572000"/>
    <n v="1481781600"/>
    <x v="411"/>
    <d v="2016-12-15T06:00:00"/>
    <b v="1"/>
    <b v="0"/>
    <s v="theater/plays"/>
    <n v="90.3"/>
    <x v="3"/>
    <s v="plays"/>
  </r>
  <r>
    <n v="435"/>
    <s v="Spence, Jackson and Kelly"/>
    <s v="Advanced discrete leverage"/>
    <n v="152400"/>
    <n v="178120"/>
    <n v="1.168766404199475"/>
    <x v="1"/>
    <n v="1713"/>
    <s v="IT"/>
    <s v="EUR"/>
    <n v="1418623200"/>
    <n v="1419660000"/>
    <x v="412"/>
    <d v="2014-12-27T06:00:00"/>
    <b v="0"/>
    <b v="1"/>
    <s v="theater/plays"/>
    <n v="103.98131932282546"/>
    <x v="3"/>
    <s v="plays"/>
  </r>
  <r>
    <n v="436"/>
    <s v="King-Nguyen"/>
    <s v="Open-source incremental throughput"/>
    <n v="1300"/>
    <n v="13678"/>
    <n v="10.521538461538462"/>
    <x v="1"/>
    <n v="249"/>
    <s v="US"/>
    <s v="USD"/>
    <n v="1555736400"/>
    <n v="1555822800"/>
    <x v="413"/>
    <d v="2019-04-21T05:00:00"/>
    <b v="0"/>
    <b v="0"/>
    <s v="music/jazz"/>
    <n v="54.931726907630519"/>
    <x v="1"/>
    <s v="jazz"/>
  </r>
  <r>
    <n v="437"/>
    <s v="Hansen Group"/>
    <s v="Centralized regional interface"/>
    <n v="8100"/>
    <n v="9969"/>
    <n v="1.2307407407407407"/>
    <x v="1"/>
    <n v="192"/>
    <s v="US"/>
    <s v="USD"/>
    <n v="1442120400"/>
    <n v="1442379600"/>
    <x v="414"/>
    <d v="2015-09-16T05:00:00"/>
    <b v="0"/>
    <b v="1"/>
    <s v="film &amp; video/animation"/>
    <n v="51.921875"/>
    <x v="4"/>
    <s v="animation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n v="1364965200"/>
    <x v="415"/>
    <d v="2013-04-03T05:00:00"/>
    <b v="0"/>
    <b v="0"/>
    <s v="theater/plays"/>
    <n v="60.02834008097166"/>
    <x v="3"/>
    <s v="plays"/>
  </r>
  <r>
    <n v="439"/>
    <s v="Cummings Inc"/>
    <s v="Digitized transitional monitoring"/>
    <n v="28400"/>
    <n v="100900"/>
    <n v="3.5528169014084505"/>
    <x v="1"/>
    <n v="2293"/>
    <s v="US"/>
    <s v="USD"/>
    <n v="1478408400"/>
    <n v="1479016800"/>
    <x v="416"/>
    <d v="2016-11-13T06:00:00"/>
    <b v="0"/>
    <b v="0"/>
    <s v="film &amp; video/science fiction"/>
    <n v="44.003488879197555"/>
    <x v="4"/>
    <s v="science fiction"/>
  </r>
  <r>
    <n v="440"/>
    <s v="Miller-Poole"/>
    <s v="Networked optimal adapter"/>
    <n v="102500"/>
    <n v="165954"/>
    <n v="1.6190634146341463"/>
    <x v="1"/>
    <n v="3131"/>
    <s v="US"/>
    <s v="USD"/>
    <n v="1498798800"/>
    <n v="1499662800"/>
    <x v="417"/>
    <d v="2017-07-10T05:00:00"/>
    <b v="0"/>
    <b v="0"/>
    <s v="film &amp; video/television"/>
    <n v="53.003513254551258"/>
    <x v="4"/>
    <s v="television"/>
  </r>
  <r>
    <n v="441"/>
    <s v="Rodriguez-West"/>
    <s v="Automated optimal function"/>
    <n v="7000"/>
    <n v="1744"/>
    <n v="0.24914285714285714"/>
    <x v="0"/>
    <n v="32"/>
    <s v="US"/>
    <s v="USD"/>
    <n v="1335416400"/>
    <n v="1337835600"/>
    <x v="418"/>
    <d v="2012-05-24T05:00:00"/>
    <b v="0"/>
    <b v="0"/>
    <s v="technology/wearables"/>
    <n v="54.5"/>
    <x v="2"/>
    <s v="wearables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n v="1505710800"/>
    <x v="419"/>
    <d v="2017-09-18T05:00:00"/>
    <b v="0"/>
    <b v="0"/>
    <s v="theater/plays"/>
    <n v="75.04195804195804"/>
    <x v="3"/>
    <s v="plays"/>
  </r>
  <r>
    <n v="443"/>
    <s v="Clark-Bowman"/>
    <s v="Stand-alone user-facing service-desk"/>
    <n v="9300"/>
    <n v="3232"/>
    <n v="0.34752688172043011"/>
    <x v="3"/>
    <n v="90"/>
    <s v="US"/>
    <s v="USD"/>
    <n v="1285822800"/>
    <n v="1287464400"/>
    <x v="420"/>
    <d v="2010-10-19T05:00:00"/>
    <b v="0"/>
    <b v="0"/>
    <s v="theater/plays"/>
    <n v="35.911111111111111"/>
    <x v="3"/>
    <s v="plays"/>
  </r>
  <r>
    <n v="444"/>
    <s v="Hensley Ltd"/>
    <s v="Versatile global attitude"/>
    <n v="6200"/>
    <n v="10938"/>
    <n v="1.7641935483870967"/>
    <x v="1"/>
    <n v="296"/>
    <s v="US"/>
    <s v="USD"/>
    <n v="1311483600"/>
    <n v="1311656400"/>
    <x v="421"/>
    <d v="2011-07-26T05:00:00"/>
    <b v="0"/>
    <b v="1"/>
    <s v="music/indie rock"/>
    <n v="36.952702702702702"/>
    <x v="1"/>
    <s v="indie rock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n v="1293170400"/>
    <x v="422"/>
    <d v="2010-12-24T06:00:00"/>
    <b v="0"/>
    <b v="1"/>
    <s v="theater/plays"/>
    <n v="63.170588235294119"/>
    <x v="3"/>
    <s v="plays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n v="1355983200"/>
    <x v="423"/>
    <d v="2012-12-20T06:00:00"/>
    <b v="0"/>
    <b v="0"/>
    <s v="technology/wearables"/>
    <n v="29.99462365591398"/>
    <x v="2"/>
    <s v="wearables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n v="1515045600"/>
    <x v="424"/>
    <d v="2018-01-04T06:00:00"/>
    <b v="0"/>
    <b v="0"/>
    <s v="film &amp; video/television"/>
    <n v="86"/>
    <x v="4"/>
    <s v="television"/>
  </r>
  <r>
    <n v="448"/>
    <s v="Price and Sons"/>
    <s v="Object-based demand-driven strategy"/>
    <n v="89900"/>
    <n v="45384"/>
    <n v="0.50482758620689661"/>
    <x v="0"/>
    <n v="605"/>
    <s v="US"/>
    <s v="USD"/>
    <n v="1365915600"/>
    <n v="1366088400"/>
    <x v="425"/>
    <d v="2013-04-16T05:00:00"/>
    <b v="0"/>
    <b v="1"/>
    <s v="games/video games"/>
    <n v="75.014876033057845"/>
    <x v="6"/>
    <s v="video games"/>
  </r>
  <r>
    <n v="449"/>
    <s v="Cuevas-Morales"/>
    <s v="Public-key coherent ability"/>
    <n v="900"/>
    <n v="8703"/>
    <n v="9.67"/>
    <x v="1"/>
    <n v="86"/>
    <s v="DK"/>
    <s v="DKK"/>
    <n v="1551852000"/>
    <n v="1553317200"/>
    <x v="426"/>
    <d v="2019-03-23T05:00:00"/>
    <b v="0"/>
    <b v="0"/>
    <s v="games/video games"/>
    <n v="101.19767441860465"/>
    <x v="6"/>
    <s v="video games"/>
  </r>
  <r>
    <n v="450"/>
    <s v="Delgado-Hatfield"/>
    <s v="Up-sized composite success"/>
    <n v="100"/>
    <n v="4"/>
    <n v="0.04"/>
    <x v="0"/>
    <n v="1"/>
    <s v="CA"/>
    <s v="CAD"/>
    <n v="1540098000"/>
    <n v="1542088800"/>
    <x v="427"/>
    <d v="2018-11-13T06:00:00"/>
    <b v="0"/>
    <b v="0"/>
    <s v="film &amp; video/animation"/>
    <n v="4"/>
    <x v="4"/>
    <s v="animation"/>
  </r>
  <r>
    <n v="451"/>
    <s v="Padilla-Porter"/>
    <s v="Innovative exuding matrix"/>
    <n v="148400"/>
    <n v="182302"/>
    <n v="1.2284501347708894"/>
    <x v="1"/>
    <n v="6286"/>
    <s v="US"/>
    <s v="USD"/>
    <n v="1500440400"/>
    <n v="1503118800"/>
    <x v="428"/>
    <d v="2017-08-19T05:00:00"/>
    <b v="0"/>
    <b v="0"/>
    <s v="music/rock"/>
    <n v="29.001272669424118"/>
    <x v="1"/>
    <s v="rock"/>
  </r>
  <r>
    <n v="452"/>
    <s v="Morris Group"/>
    <s v="Realigned impactful artificial intelligence"/>
    <n v="4800"/>
    <n v="3045"/>
    <n v="0.63437500000000002"/>
    <x v="0"/>
    <n v="31"/>
    <s v="US"/>
    <s v="USD"/>
    <n v="1278392400"/>
    <n v="1278478800"/>
    <x v="429"/>
    <d v="2010-07-07T05:00:00"/>
    <b v="0"/>
    <b v="0"/>
    <s v="film &amp; video/drama"/>
    <n v="98.225806451612897"/>
    <x v="4"/>
    <s v="drama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n v="1484114400"/>
    <x v="411"/>
    <d v="2017-01-11T06:00:00"/>
    <b v="0"/>
    <b v="0"/>
    <s v="film &amp; video/science fiction"/>
    <n v="87.001693480101608"/>
    <x v="4"/>
    <s v="science fiction"/>
  </r>
  <r>
    <n v="454"/>
    <s v="Woods Inc"/>
    <s v="Upgradable upward-trending portal"/>
    <n v="4000"/>
    <n v="1763"/>
    <n v="0.44074999999999998"/>
    <x v="0"/>
    <n v="39"/>
    <s v="US"/>
    <s v="USD"/>
    <n v="1382331600"/>
    <n v="1385445600"/>
    <x v="430"/>
    <d v="2013-11-26T06:00:00"/>
    <b v="0"/>
    <b v="1"/>
    <s v="film &amp; video/drama"/>
    <n v="45.205128205128204"/>
    <x v="4"/>
    <s v="drama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n v="1318741200"/>
    <x v="431"/>
    <d v="2011-10-16T05:00:00"/>
    <b v="0"/>
    <b v="0"/>
    <s v="theater/plays"/>
    <n v="37.001341561577675"/>
    <x v="3"/>
    <s v="plays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n v="1518242400"/>
    <x v="432"/>
    <d v="2018-02-10T06:00:00"/>
    <b v="0"/>
    <b v="1"/>
    <s v="music/indie rock"/>
    <n v="94.976947040498445"/>
    <x v="1"/>
    <s v="indie rock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n v="1476594000"/>
    <x v="433"/>
    <d v="2016-10-16T05:00:00"/>
    <b v="0"/>
    <b v="0"/>
    <s v="theater/plays"/>
    <n v="28.956521739130434"/>
    <x v="3"/>
    <s v="plays"/>
  </r>
  <r>
    <n v="458"/>
    <s v="Wise, Thompson and Allen"/>
    <s v="Pre-emptive neutral portal"/>
    <n v="33800"/>
    <n v="118706"/>
    <n v="3.5120118343195266"/>
    <x v="1"/>
    <n v="2120"/>
    <s v="US"/>
    <s v="USD"/>
    <n v="1269752400"/>
    <n v="1273554000"/>
    <x v="434"/>
    <d v="2010-05-11T05:00:00"/>
    <b v="0"/>
    <b v="0"/>
    <s v="theater/plays"/>
    <n v="55.993396226415094"/>
    <x v="3"/>
    <s v="plays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n v="1421906400"/>
    <x v="435"/>
    <d v="2015-01-22T06:00:00"/>
    <b v="0"/>
    <b v="0"/>
    <s v="film &amp; video/documentary"/>
    <n v="54.038095238095238"/>
    <x v="4"/>
    <s v="documentary"/>
  </r>
  <r>
    <n v="460"/>
    <s v="Rich, Alvarez and King"/>
    <s v="Business-focused static ability"/>
    <n v="2400"/>
    <n v="4119"/>
    <n v="1.7162500000000001"/>
    <x v="1"/>
    <n v="50"/>
    <s v="US"/>
    <s v="USD"/>
    <n v="1281330000"/>
    <n v="1281589200"/>
    <x v="8"/>
    <d v="2010-08-12T05:00:00"/>
    <b v="0"/>
    <b v="0"/>
    <s v="theater/plays"/>
    <n v="82.38"/>
    <x v="3"/>
    <s v="plays"/>
  </r>
  <r>
    <n v="461"/>
    <s v="Terry-Salinas"/>
    <s v="Networked secondary structure"/>
    <n v="98800"/>
    <n v="139354"/>
    <n v="1.4104655870445344"/>
    <x v="1"/>
    <n v="2080"/>
    <s v="US"/>
    <s v="USD"/>
    <n v="1398661200"/>
    <n v="1400389200"/>
    <x v="436"/>
    <d v="2014-05-18T05:00:00"/>
    <b v="0"/>
    <b v="0"/>
    <s v="film &amp; video/drama"/>
    <n v="66.997115384615384"/>
    <x v="4"/>
    <s v="drama"/>
  </r>
  <r>
    <n v="462"/>
    <s v="Wang-Rodriguez"/>
    <s v="Total multimedia website"/>
    <n v="188800"/>
    <n v="57734"/>
    <n v="0.30579449152542371"/>
    <x v="0"/>
    <n v="535"/>
    <s v="US"/>
    <s v="USD"/>
    <n v="1359525600"/>
    <n v="1362808800"/>
    <x v="385"/>
    <d v="2013-03-09T06:00:00"/>
    <b v="0"/>
    <b v="0"/>
    <s v="games/mobile games"/>
    <n v="107.91401869158878"/>
    <x v="6"/>
    <s v="mobile games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n v="1388815200"/>
    <x v="437"/>
    <d v="2014-01-04T06:00:00"/>
    <b v="0"/>
    <b v="0"/>
    <s v="film &amp; video/animation"/>
    <n v="69.009501187648453"/>
    <x v="4"/>
    <s v="animation"/>
  </r>
  <r>
    <n v="464"/>
    <s v="Gomez LLC"/>
    <s v="Pre-emptive mission-critical hardware"/>
    <n v="71200"/>
    <n v="95020"/>
    <n v="1.3345505617977529"/>
    <x v="1"/>
    <n v="2436"/>
    <s v="US"/>
    <s v="USD"/>
    <n v="1518328800"/>
    <n v="1519538400"/>
    <x v="438"/>
    <d v="2018-02-25T06:00:00"/>
    <b v="0"/>
    <b v="0"/>
    <s v="theater/plays"/>
    <n v="39.006568144499177"/>
    <x v="3"/>
    <s v="plays"/>
  </r>
  <r>
    <n v="465"/>
    <s v="Gonzalez-Robbins"/>
    <s v="Up-sized responsive protocol"/>
    <n v="4700"/>
    <n v="8829"/>
    <n v="1.8785106382978722"/>
    <x v="1"/>
    <n v="80"/>
    <s v="US"/>
    <s v="USD"/>
    <n v="1517032800"/>
    <n v="1517810400"/>
    <x v="439"/>
    <d v="2018-02-05T06:00:00"/>
    <b v="0"/>
    <b v="0"/>
    <s v="publishing/translations"/>
    <n v="110.3625"/>
    <x v="5"/>
    <s v="translations"/>
  </r>
  <r>
    <n v="466"/>
    <s v="Obrien and Sons"/>
    <s v="Pre-emptive transitional frame"/>
    <n v="1200"/>
    <n v="3984"/>
    <n v="3.32"/>
    <x v="1"/>
    <n v="42"/>
    <s v="US"/>
    <s v="USD"/>
    <n v="1368594000"/>
    <n v="1370581200"/>
    <x v="440"/>
    <d v="2013-06-07T05:00:00"/>
    <b v="0"/>
    <b v="1"/>
    <s v="technology/wearables"/>
    <n v="94.857142857142861"/>
    <x v="2"/>
    <s v="wearables"/>
  </r>
  <r>
    <n v="467"/>
    <s v="Shaw Ltd"/>
    <s v="Profit-focused content-based application"/>
    <n v="1400"/>
    <n v="8053"/>
    <n v="5.7521428571428572"/>
    <x v="1"/>
    <n v="139"/>
    <s v="CA"/>
    <s v="CAD"/>
    <n v="1448258400"/>
    <n v="1448863200"/>
    <x v="441"/>
    <d v="2015-11-30T06:00:00"/>
    <b v="0"/>
    <b v="1"/>
    <s v="technology/web"/>
    <n v="57.935251798561154"/>
    <x v="2"/>
    <s v="web"/>
  </r>
  <r>
    <n v="468"/>
    <s v="Hughes Inc"/>
    <s v="Streamlined neutral analyzer"/>
    <n v="4000"/>
    <n v="1620"/>
    <n v="0.40500000000000003"/>
    <x v="0"/>
    <n v="16"/>
    <s v="US"/>
    <s v="USD"/>
    <n v="1555218000"/>
    <n v="1556600400"/>
    <x v="442"/>
    <d v="2019-04-30T05:00:00"/>
    <b v="0"/>
    <b v="0"/>
    <s v="theater/plays"/>
    <n v="101.25"/>
    <x v="3"/>
    <s v="plays"/>
  </r>
  <r>
    <n v="469"/>
    <s v="Olsen-Ryan"/>
    <s v="Assimilated neutral utilization"/>
    <n v="5600"/>
    <n v="10328"/>
    <n v="1.8442857142857143"/>
    <x v="1"/>
    <n v="159"/>
    <s v="US"/>
    <s v="USD"/>
    <n v="1431925200"/>
    <n v="1432098000"/>
    <x v="443"/>
    <d v="2015-05-20T05:00:00"/>
    <b v="0"/>
    <b v="0"/>
    <s v="film &amp; video/drama"/>
    <n v="64.95597484276729"/>
    <x v="4"/>
    <s v="drama"/>
  </r>
  <r>
    <n v="470"/>
    <s v="Grimes, Holland and Sloan"/>
    <s v="Extended dedicated archive"/>
    <n v="3600"/>
    <n v="10289"/>
    <n v="2.8580555555555556"/>
    <x v="1"/>
    <n v="381"/>
    <s v="US"/>
    <s v="USD"/>
    <n v="1481522400"/>
    <n v="1482127200"/>
    <x v="315"/>
    <d v="2016-12-19T06:00:00"/>
    <b v="0"/>
    <b v="0"/>
    <s v="technology/wearables"/>
    <n v="27.00524934383202"/>
    <x v="2"/>
    <s v="wearables"/>
  </r>
  <r>
    <n v="471"/>
    <s v="Perry and Sons"/>
    <s v="Configurable static help-desk"/>
    <n v="3100"/>
    <n v="9889"/>
    <n v="3.19"/>
    <x v="1"/>
    <n v="194"/>
    <s v="GB"/>
    <s v="GBP"/>
    <n v="1335934800"/>
    <n v="1335934800"/>
    <x v="444"/>
    <d v="2012-05-02T05:00:00"/>
    <b v="0"/>
    <b v="1"/>
    <s v="food/food trucks"/>
    <n v="50.97422680412371"/>
    <x v="0"/>
    <s v="food trucks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n v="1556946000"/>
    <x v="445"/>
    <d v="2019-05-04T05:00:00"/>
    <b v="0"/>
    <b v="0"/>
    <s v="music/rock"/>
    <n v="104.94260869565217"/>
    <x v="1"/>
    <s v="rock"/>
  </r>
  <r>
    <n v="473"/>
    <s v="Richardson Inc"/>
    <s v="Assimilated fault-tolerant capacity"/>
    <n v="5000"/>
    <n v="8907"/>
    <n v="1.7814000000000001"/>
    <x v="1"/>
    <n v="106"/>
    <s v="US"/>
    <s v="USD"/>
    <n v="1529989200"/>
    <n v="1530075600"/>
    <x v="446"/>
    <d v="2018-06-27T05:00:00"/>
    <b v="0"/>
    <b v="0"/>
    <s v="music/electric music"/>
    <n v="84.028301886792448"/>
    <x v="1"/>
    <s v="electric music"/>
  </r>
  <r>
    <n v="474"/>
    <s v="Santos-Young"/>
    <s v="Enhanced neutral ability"/>
    <n v="4000"/>
    <n v="14606"/>
    <n v="3.6515"/>
    <x v="1"/>
    <n v="142"/>
    <s v="US"/>
    <s v="USD"/>
    <n v="1418709600"/>
    <n v="1418796000"/>
    <x v="447"/>
    <d v="2014-12-17T06:00:00"/>
    <b v="0"/>
    <b v="0"/>
    <s v="film &amp; video/television"/>
    <n v="102.85915492957747"/>
    <x v="4"/>
    <s v="television"/>
  </r>
  <r>
    <n v="475"/>
    <s v="Nichols Ltd"/>
    <s v="Function-based attitude-oriented groupware"/>
    <n v="7400"/>
    <n v="8432"/>
    <n v="1.1394594594594594"/>
    <x v="1"/>
    <n v="211"/>
    <s v="US"/>
    <s v="USD"/>
    <n v="1372136400"/>
    <n v="1372482000"/>
    <x v="448"/>
    <d v="2013-06-29T05:00:00"/>
    <b v="0"/>
    <b v="1"/>
    <s v="publishing/translations"/>
    <n v="39.962085308056871"/>
    <x v="5"/>
    <s v="translations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n v="1534395600"/>
    <x v="342"/>
    <d v="2018-08-16T05:00:00"/>
    <b v="0"/>
    <b v="0"/>
    <s v="publishing/fiction"/>
    <n v="51.001785714285717"/>
    <x v="5"/>
    <s v="fiction"/>
  </r>
  <r>
    <n v="477"/>
    <s v="Hogan, Porter and Rivera"/>
    <s v="Organic object-oriented core"/>
    <n v="8500"/>
    <n v="4613"/>
    <n v="0.54270588235294115"/>
    <x v="0"/>
    <n v="113"/>
    <s v="US"/>
    <s v="USD"/>
    <n v="1309064400"/>
    <n v="1311397200"/>
    <x v="449"/>
    <d v="2011-07-23T05:00:00"/>
    <b v="0"/>
    <b v="0"/>
    <s v="film &amp; video/science fiction"/>
    <n v="40.823008849557525"/>
    <x v="4"/>
    <s v="science fiction"/>
  </r>
  <r>
    <n v="478"/>
    <s v="Lyons LLC"/>
    <s v="Balanced impactful circuit"/>
    <n v="68800"/>
    <n v="162603"/>
    <n v="2.3634156976744185"/>
    <x v="1"/>
    <n v="2756"/>
    <s v="US"/>
    <s v="USD"/>
    <n v="1425877200"/>
    <n v="1426914000"/>
    <x v="450"/>
    <d v="2015-03-21T05:00:00"/>
    <b v="0"/>
    <b v="0"/>
    <s v="technology/wearables"/>
    <n v="58.999637155297535"/>
    <x v="2"/>
    <s v="wearables"/>
  </r>
  <r>
    <n v="479"/>
    <s v="Long-Greene"/>
    <s v="Future-proofed heuristic encryption"/>
    <n v="2400"/>
    <n v="12310"/>
    <n v="5.1291666666666664"/>
    <x v="1"/>
    <n v="173"/>
    <s v="GB"/>
    <s v="GBP"/>
    <n v="1501304400"/>
    <n v="1501477200"/>
    <x v="451"/>
    <d v="2017-07-31T05:00:00"/>
    <b v="0"/>
    <b v="0"/>
    <s v="food/food trucks"/>
    <n v="71.156069364161851"/>
    <x v="0"/>
    <s v="food trucks"/>
  </r>
  <r>
    <n v="480"/>
    <s v="Robles-Hudson"/>
    <s v="Balanced bifurcated leverage"/>
    <n v="8600"/>
    <n v="8656"/>
    <n v="1.0065116279069768"/>
    <x v="1"/>
    <n v="87"/>
    <s v="US"/>
    <s v="USD"/>
    <n v="1268287200"/>
    <n v="1269061200"/>
    <x v="452"/>
    <d v="2010-03-20T05:00:00"/>
    <b v="0"/>
    <b v="1"/>
    <s v="photography/photography books"/>
    <n v="99.494252873563212"/>
    <x v="7"/>
    <s v="photography books"/>
  </r>
  <r>
    <n v="481"/>
    <s v="Mcclure LLC"/>
    <s v="Sharable discrete budgetary management"/>
    <n v="196600"/>
    <n v="159931"/>
    <n v="0.81348423194303154"/>
    <x v="0"/>
    <n v="1538"/>
    <s v="US"/>
    <s v="USD"/>
    <n v="1412139600"/>
    <n v="1415772000"/>
    <x v="453"/>
    <d v="2014-11-12T06:00:00"/>
    <b v="0"/>
    <b v="1"/>
    <s v="theater/plays"/>
    <n v="103.98634590377114"/>
    <x v="3"/>
    <s v="plays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n v="1331013600"/>
    <x v="454"/>
    <d v="2012-03-06T06:00:00"/>
    <b v="0"/>
    <b v="1"/>
    <s v="publishing/fiction"/>
    <n v="76.555555555555557"/>
    <x v="5"/>
    <s v="fiction"/>
  </r>
  <r>
    <n v="483"/>
    <s v="Rice-Parker"/>
    <s v="Down-sized actuating infrastructure"/>
    <n v="91400"/>
    <n v="48236"/>
    <n v="0.52774617067833696"/>
    <x v="0"/>
    <n v="554"/>
    <s v="US"/>
    <s v="USD"/>
    <n v="1576130400"/>
    <n v="1576735200"/>
    <x v="455"/>
    <d v="2019-12-19T06:00:00"/>
    <b v="0"/>
    <b v="0"/>
    <s v="theater/plays"/>
    <n v="87.068592057761734"/>
    <x v="3"/>
    <s v="plays"/>
  </r>
  <r>
    <n v="484"/>
    <s v="Landry Inc"/>
    <s v="Synergistic cohesive adapter"/>
    <n v="29600"/>
    <n v="77021"/>
    <n v="2.6020608108108108"/>
    <x v="1"/>
    <n v="1572"/>
    <s v="GB"/>
    <s v="GBP"/>
    <n v="1407128400"/>
    <n v="1411362000"/>
    <x v="456"/>
    <d v="2014-09-22T05:00:00"/>
    <b v="0"/>
    <b v="1"/>
    <s v="food/food trucks"/>
    <n v="48.99554707379135"/>
    <x v="0"/>
    <s v="food trucks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n v="1563685200"/>
    <x v="457"/>
    <d v="2019-07-21T05:00:00"/>
    <b v="0"/>
    <b v="0"/>
    <s v="theater/plays"/>
    <n v="42.969135802469133"/>
    <x v="3"/>
    <s v="plays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n v="1521867600"/>
    <x v="458"/>
    <d v="2018-03-24T05:00:00"/>
    <b v="0"/>
    <b v="1"/>
    <s v="publishing/translations"/>
    <n v="33.428571428571431"/>
    <x v="5"/>
    <s v="translations"/>
  </r>
  <r>
    <n v="487"/>
    <s v="Smith-Wallace"/>
    <s v="Monitored 24/7 time-frame"/>
    <n v="110300"/>
    <n v="197024"/>
    <n v="1.7862556663644606"/>
    <x v="1"/>
    <n v="2346"/>
    <s v="US"/>
    <s v="USD"/>
    <n v="1492664400"/>
    <n v="1495515600"/>
    <x v="459"/>
    <d v="2017-05-23T05:00:00"/>
    <b v="0"/>
    <b v="0"/>
    <s v="theater/plays"/>
    <n v="83.982949701619773"/>
    <x v="3"/>
    <s v="plays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n v="1455948000"/>
    <x v="460"/>
    <d v="2016-02-20T06:00:00"/>
    <b v="0"/>
    <b v="0"/>
    <s v="theater/plays"/>
    <n v="101.41739130434783"/>
    <x v="3"/>
    <s v="plays"/>
  </r>
  <r>
    <n v="489"/>
    <s v="Clark Inc"/>
    <s v="Down-sized mobile time-frame"/>
    <n v="9200"/>
    <n v="9339"/>
    <n v="1.015108695652174"/>
    <x v="1"/>
    <n v="85"/>
    <s v="IT"/>
    <s v="EUR"/>
    <n v="1281934800"/>
    <n v="1282366800"/>
    <x v="461"/>
    <d v="2010-08-21T05:00:00"/>
    <b v="0"/>
    <b v="0"/>
    <s v="technology/wearables"/>
    <n v="109.87058823529412"/>
    <x v="2"/>
    <s v="wearables"/>
  </r>
  <r>
    <n v="490"/>
    <s v="Young and Sons"/>
    <s v="Innovative disintermediate encryption"/>
    <n v="2400"/>
    <n v="4596"/>
    <n v="1.915"/>
    <x v="1"/>
    <n v="144"/>
    <s v="US"/>
    <s v="USD"/>
    <n v="1573970400"/>
    <n v="1574575200"/>
    <x v="462"/>
    <d v="2019-11-24T06:00:00"/>
    <b v="0"/>
    <b v="0"/>
    <s v="journalism/audio"/>
    <n v="31.916666666666668"/>
    <x v="8"/>
    <s v="audio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n v="1374901200"/>
    <x v="463"/>
    <d v="2013-07-27T05:00:00"/>
    <b v="0"/>
    <b v="1"/>
    <s v="food/food trucks"/>
    <n v="70.993450675399103"/>
    <x v="0"/>
    <s v="food trucks"/>
  </r>
  <r>
    <n v="492"/>
    <s v="Garcia Group"/>
    <s v="Persevering interactive matrix"/>
    <n v="191000"/>
    <n v="45831"/>
    <n v="0.23995287958115183"/>
    <x v="3"/>
    <n v="595"/>
    <s v="US"/>
    <s v="USD"/>
    <n v="1275886800"/>
    <n v="1278910800"/>
    <x v="464"/>
    <d v="2010-07-12T05:00:00"/>
    <b v="1"/>
    <b v="1"/>
    <s v="film &amp; video/shorts"/>
    <n v="77.026890756302521"/>
    <x v="4"/>
    <s v="shorts"/>
  </r>
  <r>
    <n v="493"/>
    <s v="Adams, Walker and Wong"/>
    <s v="Seamless background framework"/>
    <n v="900"/>
    <n v="6514"/>
    <n v="7.2377777777777776"/>
    <x v="1"/>
    <n v="64"/>
    <s v="US"/>
    <s v="USD"/>
    <n v="1561784400"/>
    <n v="1562907600"/>
    <x v="465"/>
    <d v="2019-07-12T05:00:00"/>
    <b v="0"/>
    <b v="0"/>
    <s v="photography/photography books"/>
    <n v="101.78125"/>
    <x v="7"/>
    <s v="photography books"/>
  </r>
  <r>
    <n v="494"/>
    <s v="Hopkins-Browning"/>
    <s v="Balanced upward-trending productivity"/>
    <n v="2500"/>
    <n v="13684"/>
    <n v="5.4736000000000002"/>
    <x v="1"/>
    <n v="268"/>
    <s v="US"/>
    <s v="USD"/>
    <n v="1332392400"/>
    <n v="1332478800"/>
    <x v="466"/>
    <d v="2012-03-23T05:00:00"/>
    <b v="0"/>
    <b v="0"/>
    <s v="technology/wearables"/>
    <n v="51.059701492537314"/>
    <x v="2"/>
    <s v="wearables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n v="1402722000"/>
    <x v="467"/>
    <d v="2014-06-14T05:00:00"/>
    <b v="0"/>
    <b v="0"/>
    <s v="theater/plays"/>
    <n v="68.02051282051282"/>
    <x v="3"/>
    <s v="plays"/>
  </r>
  <r>
    <n v="496"/>
    <s v="Morales Group"/>
    <s v="Optimized bi-directional extranet"/>
    <n v="183800"/>
    <n v="1667"/>
    <n v="9.0696409140369975E-3"/>
    <x v="0"/>
    <n v="54"/>
    <s v="US"/>
    <s v="USD"/>
    <n v="1495342800"/>
    <n v="1496811600"/>
    <x v="468"/>
    <d v="2017-06-07T05:00:00"/>
    <b v="0"/>
    <b v="0"/>
    <s v="film &amp; video/animation"/>
    <n v="30.87037037037037"/>
    <x v="4"/>
    <s v="animation"/>
  </r>
  <r>
    <n v="497"/>
    <s v="Lucero Group"/>
    <s v="Intuitive actuating benchmark"/>
    <n v="9800"/>
    <n v="3349"/>
    <n v="0.34173469387755101"/>
    <x v="0"/>
    <n v="120"/>
    <s v="US"/>
    <s v="USD"/>
    <n v="1482213600"/>
    <n v="1482213600"/>
    <x v="469"/>
    <d v="2016-12-20T06:00:00"/>
    <b v="0"/>
    <b v="1"/>
    <s v="technology/wearables"/>
    <n v="27.908333333333335"/>
    <x v="2"/>
    <s v="wearables"/>
  </r>
  <r>
    <n v="498"/>
    <s v="Smith, Brown and Davis"/>
    <s v="Devolved background project"/>
    <n v="193400"/>
    <n v="46317"/>
    <n v="0.239488107549121"/>
    <x v="0"/>
    <n v="579"/>
    <s v="DK"/>
    <s v="DKK"/>
    <n v="1420092000"/>
    <n v="1420264800"/>
    <x v="470"/>
    <d v="2015-01-03T06:00:00"/>
    <b v="0"/>
    <b v="0"/>
    <s v="technology/web"/>
    <n v="79.994818652849744"/>
    <x v="2"/>
    <s v="web"/>
  </r>
  <r>
    <n v="499"/>
    <s v="Hunt Group"/>
    <s v="Reverse-engineered executive emulation"/>
    <n v="163800"/>
    <n v="78743"/>
    <n v="0.48072649572649573"/>
    <x v="0"/>
    <n v="2072"/>
    <s v="US"/>
    <s v="USD"/>
    <n v="1458018000"/>
    <n v="1458450000"/>
    <x v="471"/>
    <d v="2016-03-20T05:00:00"/>
    <b v="0"/>
    <b v="1"/>
    <s v="film &amp; video/documentary"/>
    <n v="38.003378378378379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n v="1369803600"/>
    <x v="472"/>
    <d v="2013-05-29T05:00:00"/>
    <b v="0"/>
    <b v="1"/>
    <s v="theater/plays"/>
    <e v="#DIV/0!"/>
    <x v="3"/>
    <s v="plays"/>
  </r>
  <r>
    <n v="501"/>
    <s v="Mccann-Le"/>
    <s v="Focused coherent methodology"/>
    <n v="153600"/>
    <n v="107743"/>
    <n v="0.70145182291666663"/>
    <x v="0"/>
    <n v="1796"/>
    <s v="US"/>
    <s v="USD"/>
    <n v="1363064400"/>
    <n v="1363237200"/>
    <x v="473"/>
    <d v="2013-03-14T05:00:00"/>
    <b v="0"/>
    <b v="0"/>
    <s v="film &amp; video/documentary"/>
    <n v="59.990534521158132"/>
    <x v="4"/>
    <s v="documentary"/>
  </r>
  <r>
    <n v="502"/>
    <s v="Johnson Inc"/>
    <s v="Reduced context-sensitive complexity"/>
    <n v="1300"/>
    <n v="6889"/>
    <n v="5.2992307692307694"/>
    <x v="1"/>
    <n v="186"/>
    <s v="AU"/>
    <s v="AUD"/>
    <n v="1343365200"/>
    <n v="1345870800"/>
    <x v="474"/>
    <d v="2012-08-25T05:00:00"/>
    <b v="0"/>
    <b v="1"/>
    <s v="games/video games"/>
    <n v="37.037634408602152"/>
    <x v="6"/>
    <s v="video games"/>
  </r>
  <r>
    <n v="503"/>
    <s v="Collins LLC"/>
    <s v="Decentralized 4thgeneration time-frame"/>
    <n v="25500"/>
    <n v="45983"/>
    <n v="1.8032549019607844"/>
    <x v="1"/>
    <n v="460"/>
    <s v="US"/>
    <s v="USD"/>
    <n v="1435726800"/>
    <n v="1437454800"/>
    <x v="72"/>
    <d v="2015-07-21T05:00:00"/>
    <b v="0"/>
    <b v="0"/>
    <s v="film &amp; video/drama"/>
    <n v="99.963043478260872"/>
    <x v="4"/>
    <s v="drama"/>
  </r>
  <r>
    <n v="504"/>
    <s v="Smith-Miller"/>
    <s v="De-engineered cohesive moderator"/>
    <n v="7500"/>
    <n v="6924"/>
    <n v="0.92320000000000002"/>
    <x v="0"/>
    <n v="62"/>
    <s v="IT"/>
    <s v="EUR"/>
    <n v="1431925200"/>
    <n v="1432011600"/>
    <x v="443"/>
    <d v="2015-05-19T05:00:00"/>
    <b v="0"/>
    <b v="0"/>
    <s v="music/rock"/>
    <n v="111.6774193548387"/>
    <x v="1"/>
    <s v="rock"/>
  </r>
  <r>
    <n v="505"/>
    <s v="Jensen-Vargas"/>
    <s v="Ameliorated explicit parallelism"/>
    <n v="89900"/>
    <n v="12497"/>
    <n v="0.13901001112347053"/>
    <x v="0"/>
    <n v="347"/>
    <s v="US"/>
    <s v="USD"/>
    <n v="1362722400"/>
    <n v="1366347600"/>
    <x v="475"/>
    <d v="2013-04-19T05:00:00"/>
    <b v="0"/>
    <b v="1"/>
    <s v="publishing/radio &amp; podcasts"/>
    <n v="36.014409221902014"/>
    <x v="5"/>
    <s v="radio &amp; podcasts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n v="1512885600"/>
    <x v="81"/>
    <d v="2017-12-10T06:00:00"/>
    <b v="0"/>
    <b v="1"/>
    <s v="theater/plays"/>
    <n v="66.010284810126578"/>
    <x v="3"/>
    <s v="plays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n v="1369717200"/>
    <x v="476"/>
    <d v="2013-05-28T05:00:00"/>
    <b v="0"/>
    <b v="1"/>
    <s v="technology/web"/>
    <n v="44.05263157894737"/>
    <x v="2"/>
    <s v="web"/>
  </r>
  <r>
    <n v="508"/>
    <s v="Roberts Group"/>
    <s v="Up-sized radical pricing structure"/>
    <n v="172700"/>
    <n v="193820"/>
    <n v="1.1222929936305732"/>
    <x v="1"/>
    <n v="3657"/>
    <s v="US"/>
    <s v="USD"/>
    <n v="1532840400"/>
    <n v="1534654800"/>
    <x v="192"/>
    <d v="2018-08-19T05:00:00"/>
    <b v="0"/>
    <b v="0"/>
    <s v="theater/plays"/>
    <n v="52.999726551818434"/>
    <x v="3"/>
    <s v="plays"/>
  </r>
  <r>
    <n v="509"/>
    <s v="White LLC"/>
    <s v="Robust zero-defect project"/>
    <n v="168500"/>
    <n v="119510"/>
    <n v="0.70925816023738875"/>
    <x v="0"/>
    <n v="1258"/>
    <s v="US"/>
    <s v="USD"/>
    <n v="1336194000"/>
    <n v="1337058000"/>
    <x v="477"/>
    <d v="2012-05-15T05:00:00"/>
    <b v="0"/>
    <b v="0"/>
    <s v="theater/plays"/>
    <n v="95"/>
    <x v="3"/>
    <s v="plays"/>
  </r>
  <r>
    <n v="510"/>
    <s v="Best, Miller and Thomas"/>
    <s v="Re-engineered mobile task-force"/>
    <n v="7800"/>
    <n v="9289"/>
    <n v="1.1908974358974358"/>
    <x v="1"/>
    <n v="131"/>
    <s v="AU"/>
    <s v="AUD"/>
    <n v="1527742800"/>
    <n v="1529816400"/>
    <x v="478"/>
    <d v="2018-06-24T05:00:00"/>
    <b v="0"/>
    <b v="0"/>
    <s v="film &amp; video/drama"/>
    <n v="70.908396946564892"/>
    <x v="4"/>
    <s v="drama"/>
  </r>
  <r>
    <n v="511"/>
    <s v="Smith-Mullins"/>
    <s v="User-centric intangible neural-net"/>
    <n v="147800"/>
    <n v="35498"/>
    <n v="0.24017591339648173"/>
    <x v="0"/>
    <n v="362"/>
    <s v="US"/>
    <s v="USD"/>
    <n v="1564030800"/>
    <n v="1564894800"/>
    <x v="479"/>
    <d v="2019-08-04T05:00:00"/>
    <b v="0"/>
    <b v="0"/>
    <s v="theater/plays"/>
    <n v="98.060773480662988"/>
    <x v="3"/>
    <s v="plays"/>
  </r>
  <r>
    <n v="512"/>
    <s v="Williams-Walsh"/>
    <s v="Organized explicit core"/>
    <n v="9100"/>
    <n v="12678"/>
    <n v="1.3931868131868133"/>
    <x v="1"/>
    <n v="239"/>
    <s v="US"/>
    <s v="USD"/>
    <n v="1404536400"/>
    <n v="1404622800"/>
    <x v="480"/>
    <d v="2014-07-06T05:00:00"/>
    <b v="0"/>
    <b v="1"/>
    <s v="games/video games"/>
    <n v="53.046025104602514"/>
    <x v="6"/>
    <s v="video games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n v="1284181200"/>
    <x v="180"/>
    <d v="2010-09-11T05:00:00"/>
    <b v="0"/>
    <b v="0"/>
    <s v="film &amp; video/television"/>
    <n v="93.142857142857139"/>
    <x v="4"/>
    <s v="television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n v="1386741600"/>
    <x v="481"/>
    <d v="2013-12-11T06:00:00"/>
    <b v="0"/>
    <b v="1"/>
    <s v="music/rock"/>
    <n v="58.945075757575758"/>
    <x v="1"/>
    <s v="rock"/>
  </r>
  <r>
    <n v="515"/>
    <s v="Cox LLC"/>
    <s v="Phased 24hour flexibility"/>
    <n v="8600"/>
    <n v="4797"/>
    <n v="0.55779069767441858"/>
    <x v="0"/>
    <n v="133"/>
    <s v="CA"/>
    <s v="CAD"/>
    <n v="1324620000"/>
    <n v="1324792800"/>
    <x v="482"/>
    <d v="2011-12-25T06:00:00"/>
    <b v="0"/>
    <b v="1"/>
    <s v="theater/plays"/>
    <n v="36.067669172932334"/>
    <x v="3"/>
    <s v="plays"/>
  </r>
  <r>
    <n v="516"/>
    <s v="Morales-Odonnell"/>
    <s v="Exclusive 5thgeneration structure"/>
    <n v="125400"/>
    <n v="53324"/>
    <n v="0.42523125996810207"/>
    <x v="0"/>
    <n v="846"/>
    <s v="US"/>
    <s v="USD"/>
    <n v="1281070800"/>
    <n v="1284354000"/>
    <x v="194"/>
    <d v="2010-09-13T05:00:00"/>
    <b v="0"/>
    <b v="0"/>
    <s v="publishing/nonfiction"/>
    <n v="63.030732860520096"/>
    <x v="5"/>
    <s v="nonfiction"/>
  </r>
  <r>
    <n v="517"/>
    <s v="Ramirez LLC"/>
    <s v="Multi-tiered maximized orchestration"/>
    <n v="5900"/>
    <n v="6608"/>
    <n v="1.1200000000000001"/>
    <x v="1"/>
    <n v="78"/>
    <s v="US"/>
    <s v="USD"/>
    <n v="1493960400"/>
    <n v="1494392400"/>
    <x v="483"/>
    <d v="2017-05-10T05:00:00"/>
    <b v="0"/>
    <b v="0"/>
    <s v="food/food trucks"/>
    <n v="84.717948717948715"/>
    <x v="0"/>
    <s v="food trucks"/>
  </r>
  <r>
    <n v="518"/>
    <s v="Ramirez Group"/>
    <s v="Open-architected uniform instruction set"/>
    <n v="8800"/>
    <n v="622"/>
    <n v="7.0681818181818179E-2"/>
    <x v="0"/>
    <n v="10"/>
    <s v="US"/>
    <s v="USD"/>
    <n v="1519365600"/>
    <n v="1519538400"/>
    <x v="484"/>
    <d v="2018-02-25T06:00:00"/>
    <b v="0"/>
    <b v="1"/>
    <s v="film &amp; video/animation"/>
    <n v="62.2"/>
    <x v="4"/>
    <s v="animation"/>
  </r>
  <r>
    <n v="519"/>
    <s v="Marsh-Coleman"/>
    <s v="Exclusive asymmetric analyzer"/>
    <n v="177700"/>
    <n v="180802"/>
    <n v="1.0174563871693867"/>
    <x v="1"/>
    <n v="1773"/>
    <s v="US"/>
    <s v="USD"/>
    <n v="1420696800"/>
    <n v="1421906400"/>
    <x v="355"/>
    <d v="2015-01-22T06:00:00"/>
    <b v="0"/>
    <b v="1"/>
    <s v="music/rock"/>
    <n v="101.97518330513255"/>
    <x v="1"/>
    <s v="rock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n v="1555909200"/>
    <x v="485"/>
    <d v="2019-04-22T05:00:00"/>
    <b v="0"/>
    <b v="0"/>
    <s v="theater/plays"/>
    <n v="106.4375"/>
    <x v="3"/>
    <s v="plays"/>
  </r>
  <r>
    <n v="521"/>
    <s v="Wilson Ltd"/>
    <s v="Function-based multi-state software"/>
    <n v="7600"/>
    <n v="11061"/>
    <n v="1.4553947368421052"/>
    <x v="1"/>
    <n v="369"/>
    <s v="US"/>
    <s v="USD"/>
    <n v="1471928400"/>
    <n v="1472446800"/>
    <x v="486"/>
    <d v="2016-08-29T05:00:00"/>
    <b v="0"/>
    <b v="1"/>
    <s v="film &amp; video/drama"/>
    <n v="29.975609756097562"/>
    <x v="4"/>
    <s v="drama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n v="1342328400"/>
    <x v="487"/>
    <d v="2012-07-15T05:00:00"/>
    <b v="0"/>
    <b v="0"/>
    <s v="film &amp; video/shorts"/>
    <n v="85.806282722513089"/>
    <x v="4"/>
    <s v="shorts"/>
  </r>
  <r>
    <n v="523"/>
    <s v="Underwood, James and Jones"/>
    <s v="Triple-buffered holistic ability"/>
    <n v="900"/>
    <n v="6303"/>
    <n v="7.003333333333333"/>
    <x v="1"/>
    <n v="89"/>
    <s v="US"/>
    <s v="USD"/>
    <n v="1267682400"/>
    <n v="1268114400"/>
    <x v="488"/>
    <d v="2010-03-09T06:00:00"/>
    <b v="0"/>
    <b v="0"/>
    <s v="film &amp; video/shorts"/>
    <n v="70.82022471910112"/>
    <x v="4"/>
    <s v="shorts"/>
  </r>
  <r>
    <n v="524"/>
    <s v="Johnson-Contreras"/>
    <s v="Diverse scalable superstructure"/>
    <n v="96700"/>
    <n v="81136"/>
    <n v="0.83904860392967939"/>
    <x v="0"/>
    <n v="1979"/>
    <s v="US"/>
    <s v="USD"/>
    <n v="1272258000"/>
    <n v="1273381200"/>
    <x v="489"/>
    <d v="2010-05-09T05:00:00"/>
    <b v="0"/>
    <b v="0"/>
    <s v="theater/plays"/>
    <n v="40.998484082870135"/>
    <x v="3"/>
    <s v="plays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n v="1290837600"/>
    <x v="490"/>
    <d v="2010-11-27T06:00:00"/>
    <b v="0"/>
    <b v="0"/>
    <s v="technology/wearables"/>
    <n v="28.063492063492063"/>
    <x v="2"/>
    <s v="wearables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n v="1454306400"/>
    <x v="312"/>
    <d v="2016-02-01T06:00:00"/>
    <b v="0"/>
    <b v="1"/>
    <s v="theater/plays"/>
    <n v="88.054421768707485"/>
    <x v="3"/>
    <s v="plays"/>
  </r>
  <r>
    <n v="527"/>
    <s v="Rosario-Smith"/>
    <s v="Enterprise-wide intermediate portal"/>
    <n v="189200"/>
    <n v="188480"/>
    <n v="0.99619450317124736"/>
    <x v="0"/>
    <n v="6080"/>
    <s v="CA"/>
    <s v="CAD"/>
    <n v="1454652000"/>
    <n v="1457762400"/>
    <x v="491"/>
    <d v="2016-03-12T06:00:00"/>
    <b v="0"/>
    <b v="0"/>
    <s v="film &amp; video/animation"/>
    <n v="31"/>
    <x v="4"/>
    <s v="animation"/>
  </r>
  <r>
    <n v="528"/>
    <s v="Avila, Ford and Welch"/>
    <s v="Focused leadingedge matrix"/>
    <n v="9000"/>
    <n v="7227"/>
    <n v="0.80300000000000005"/>
    <x v="0"/>
    <n v="80"/>
    <s v="GB"/>
    <s v="GBP"/>
    <n v="1385186400"/>
    <n v="1389074400"/>
    <x v="492"/>
    <d v="2014-01-07T06:00:00"/>
    <b v="0"/>
    <b v="0"/>
    <s v="music/indie rock"/>
    <n v="90.337500000000006"/>
    <x v="1"/>
    <s v="indie rock"/>
  </r>
  <r>
    <n v="529"/>
    <s v="Gallegos Inc"/>
    <s v="Seamless logistical encryption"/>
    <n v="5100"/>
    <n v="574"/>
    <n v="0.11254901960784314"/>
    <x v="0"/>
    <n v="9"/>
    <s v="US"/>
    <s v="USD"/>
    <n v="1399698000"/>
    <n v="1402117200"/>
    <x v="493"/>
    <d v="2014-06-07T05:00:00"/>
    <b v="0"/>
    <b v="0"/>
    <s v="games/video games"/>
    <n v="63.777777777777779"/>
    <x v="6"/>
    <s v="video games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n v="1284440400"/>
    <x v="494"/>
    <d v="2010-09-14T05:00:00"/>
    <b v="0"/>
    <b v="1"/>
    <s v="publishing/fiction"/>
    <n v="53.995515695067262"/>
    <x v="5"/>
    <s v="fiction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n v="1388988000"/>
    <x v="495"/>
    <d v="2014-01-06T06:00:00"/>
    <b v="0"/>
    <b v="0"/>
    <s v="games/video games"/>
    <n v="48.993956043956047"/>
    <x v="6"/>
    <s v="video games"/>
  </r>
  <r>
    <n v="532"/>
    <s v="Cordova-Torres"/>
    <s v="Pre-emptive grid-enabled contingency"/>
    <n v="1600"/>
    <n v="8046"/>
    <n v="5.0287499999999996"/>
    <x v="1"/>
    <n v="126"/>
    <s v="CA"/>
    <s v="CAD"/>
    <n v="1516860000"/>
    <n v="1516946400"/>
    <x v="496"/>
    <d v="2018-01-26T06:00:00"/>
    <b v="0"/>
    <b v="0"/>
    <s v="theater/plays"/>
    <n v="63.857142857142854"/>
    <x v="3"/>
    <s v="plays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n v="1377752400"/>
    <x v="497"/>
    <d v="2013-08-29T05:00:00"/>
    <b v="0"/>
    <b v="0"/>
    <s v="music/indie rock"/>
    <n v="82.996393146979258"/>
    <x v="1"/>
    <s v="indie rock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n v="1534568400"/>
    <x v="498"/>
    <d v="2018-08-18T05:00:00"/>
    <b v="0"/>
    <b v="1"/>
    <s v="film &amp; video/drama"/>
    <n v="55.08230452674897"/>
    <x v="4"/>
    <s v="drama"/>
  </r>
  <r>
    <n v="535"/>
    <s v="Garrison LLC"/>
    <s v="Profit-focused 24/7 data-warehouse"/>
    <n v="2600"/>
    <n v="12533"/>
    <n v="4.820384615384615"/>
    <x v="1"/>
    <n v="202"/>
    <s v="IT"/>
    <s v="EUR"/>
    <n v="1528434000"/>
    <n v="1528606800"/>
    <x v="499"/>
    <d v="2018-06-10T05:00:00"/>
    <b v="0"/>
    <b v="1"/>
    <s v="theater/plays"/>
    <n v="62.044554455445542"/>
    <x v="3"/>
    <s v="plays"/>
  </r>
  <r>
    <n v="536"/>
    <s v="Shannon-Olson"/>
    <s v="Enhanced methodical middleware"/>
    <n v="9800"/>
    <n v="14697"/>
    <n v="1.4996938775510205"/>
    <x v="1"/>
    <n v="140"/>
    <s v="IT"/>
    <s v="EUR"/>
    <n v="1282626000"/>
    <n v="1284872400"/>
    <x v="500"/>
    <d v="2010-09-19T05:00:00"/>
    <b v="0"/>
    <b v="0"/>
    <s v="publishing/fiction"/>
    <n v="104.97857142857143"/>
    <x v="5"/>
    <s v="fiction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n v="1537592400"/>
    <x v="501"/>
    <d v="2018-09-22T05:00:00"/>
    <b v="1"/>
    <b v="1"/>
    <s v="film &amp; video/documentary"/>
    <n v="94.044676806083643"/>
    <x v="4"/>
    <s v="documentary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n v="1381208400"/>
    <x v="502"/>
    <d v="2013-10-08T05:00:00"/>
    <b v="0"/>
    <b v="0"/>
    <s v="games/mobile games"/>
    <n v="44.007716049382715"/>
    <x v="6"/>
    <s v="mobile games"/>
  </r>
  <r>
    <n v="539"/>
    <s v="Thomas, Welch and Santana"/>
    <s v="Assimilated exuding toolset"/>
    <n v="9800"/>
    <n v="7120"/>
    <n v="0.72653061224489801"/>
    <x v="0"/>
    <n v="77"/>
    <s v="US"/>
    <s v="USD"/>
    <n v="1561957200"/>
    <n v="1562475600"/>
    <x v="503"/>
    <d v="2019-07-07T05:00:00"/>
    <b v="0"/>
    <b v="1"/>
    <s v="food/food trucks"/>
    <n v="92.467532467532465"/>
    <x v="0"/>
    <s v="food trucks"/>
  </r>
  <r>
    <n v="540"/>
    <s v="Brown-Pena"/>
    <s v="Front-line client-server secured line"/>
    <n v="5300"/>
    <n v="14097"/>
    <n v="2.6598113207547169"/>
    <x v="1"/>
    <n v="247"/>
    <s v="US"/>
    <s v="USD"/>
    <n v="1525496400"/>
    <n v="1527397200"/>
    <x v="504"/>
    <d v="2018-05-27T05:00:00"/>
    <b v="0"/>
    <b v="0"/>
    <s v="photography/photography books"/>
    <n v="57.07287449392712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n v="1436158800"/>
    <x v="505"/>
    <d v="2015-07-06T05:00:00"/>
    <b v="0"/>
    <b v="0"/>
    <s v="games/mobile games"/>
    <n v="109.07848101265823"/>
    <x v="6"/>
    <s v="mobile games"/>
  </r>
  <r>
    <n v="542"/>
    <s v="Harrison-Bridges"/>
    <s v="Profit-focused exuding moderator"/>
    <n v="77000"/>
    <n v="1930"/>
    <n v="2.5064935064935064E-2"/>
    <x v="0"/>
    <n v="49"/>
    <s v="GB"/>
    <s v="GBP"/>
    <n v="1453442400"/>
    <n v="1456034400"/>
    <x v="506"/>
    <d v="2016-02-21T06:00:00"/>
    <b v="0"/>
    <b v="0"/>
    <s v="music/indie rock"/>
    <n v="39.387755102040813"/>
    <x v="1"/>
    <s v="indie rock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n v="1380171600"/>
    <x v="507"/>
    <d v="2013-09-26T05:00:00"/>
    <b v="0"/>
    <b v="0"/>
    <s v="games/video games"/>
    <n v="77.022222222222226"/>
    <x v="6"/>
    <s v="video games"/>
  </r>
  <r>
    <n v="544"/>
    <s v="Taylor Inc"/>
    <s v="Public-key 3rdgeneration system engine"/>
    <n v="2800"/>
    <n v="7742"/>
    <n v="2.7650000000000001"/>
    <x v="1"/>
    <n v="84"/>
    <s v="US"/>
    <s v="USD"/>
    <n v="1452232800"/>
    <n v="1453356000"/>
    <x v="508"/>
    <d v="2016-01-21T06:00:00"/>
    <b v="0"/>
    <b v="0"/>
    <s v="music/rock"/>
    <n v="92.166666666666671"/>
    <x v="1"/>
    <s v="rock"/>
  </r>
  <r>
    <n v="545"/>
    <s v="Deleon and Sons"/>
    <s v="Organized value-added access"/>
    <n v="184800"/>
    <n v="164109"/>
    <n v="0.88803571428571426"/>
    <x v="0"/>
    <n v="2690"/>
    <s v="US"/>
    <s v="USD"/>
    <n v="1577253600"/>
    <n v="1578981600"/>
    <x v="509"/>
    <d v="2020-01-14T06:00:00"/>
    <b v="0"/>
    <b v="0"/>
    <s v="theater/plays"/>
    <n v="61.007063197026021"/>
    <x v="3"/>
    <s v="plays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n v="1537419600"/>
    <x v="510"/>
    <d v="2018-09-20T05:00:00"/>
    <b v="0"/>
    <b v="1"/>
    <s v="theater/plays"/>
    <n v="78.068181818181813"/>
    <x v="3"/>
    <s v="plays"/>
  </r>
  <r>
    <n v="547"/>
    <s v="Hardin-Dixon"/>
    <s v="Focused solution-oriented matrix"/>
    <n v="1300"/>
    <n v="12597"/>
    <n v="9.69"/>
    <x v="1"/>
    <n v="156"/>
    <s v="US"/>
    <s v="USD"/>
    <n v="1422165600"/>
    <n v="1423202400"/>
    <x v="511"/>
    <d v="2015-02-06T06:00:00"/>
    <b v="0"/>
    <b v="0"/>
    <s v="film &amp; video/drama"/>
    <n v="80.75"/>
    <x v="4"/>
    <s v="drama"/>
  </r>
  <r>
    <n v="548"/>
    <s v="York-Pitts"/>
    <s v="Monitored discrete toolset"/>
    <n v="66100"/>
    <n v="179074"/>
    <n v="2.7091376701966716"/>
    <x v="1"/>
    <n v="2985"/>
    <s v="US"/>
    <s v="USD"/>
    <n v="1459486800"/>
    <n v="1460610000"/>
    <x v="512"/>
    <d v="2016-04-14T05:00:00"/>
    <b v="0"/>
    <b v="0"/>
    <s v="theater/plays"/>
    <n v="59.991289782244557"/>
    <x v="3"/>
    <s v="plays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n v="1370494800"/>
    <x v="513"/>
    <d v="2013-06-06T05:00:00"/>
    <b v="0"/>
    <b v="0"/>
    <s v="technology/wearables"/>
    <n v="110.03018372703411"/>
    <x v="2"/>
    <s v="wearables"/>
  </r>
  <r>
    <n v="550"/>
    <s v="Morrison-Henderson"/>
    <s v="De-engineered disintermediate encoding"/>
    <n v="100"/>
    <n v="4"/>
    <n v="0.04"/>
    <x v="3"/>
    <n v="1"/>
    <s v="CH"/>
    <s v="CHF"/>
    <n v="1330495200"/>
    <n v="1332306000"/>
    <x v="514"/>
    <d v="2012-03-21T05:00:00"/>
    <b v="0"/>
    <b v="0"/>
    <s v="music/indie rock"/>
    <n v="4"/>
    <x v="1"/>
    <s v="indie rock"/>
  </r>
  <r>
    <n v="551"/>
    <s v="Martin-James"/>
    <s v="Streamlined upward-trending analyzer"/>
    <n v="180100"/>
    <n v="105598"/>
    <n v="0.58632981676846196"/>
    <x v="0"/>
    <n v="2779"/>
    <s v="AU"/>
    <s v="AUD"/>
    <n v="1419055200"/>
    <n v="1422511200"/>
    <x v="515"/>
    <d v="2015-01-29T06:00:00"/>
    <b v="0"/>
    <b v="1"/>
    <s v="technology/web"/>
    <n v="37.99856063332134"/>
    <x v="2"/>
    <s v="web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n v="1480312800"/>
    <x v="516"/>
    <d v="2016-11-28T06:00:00"/>
    <b v="0"/>
    <b v="0"/>
    <s v="theater/plays"/>
    <n v="96.369565217391298"/>
    <x v="3"/>
    <s v="plays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n v="1294034400"/>
    <x v="517"/>
    <d v="2011-01-03T06:00:00"/>
    <b v="0"/>
    <b v="0"/>
    <s v="music/rock"/>
    <n v="72.978599221789878"/>
    <x v="1"/>
    <s v="rock"/>
  </r>
  <r>
    <n v="554"/>
    <s v="Ritter PLC"/>
    <s v="Multi-channeled upward-trending application"/>
    <n v="9500"/>
    <n v="14408"/>
    <n v="1.5166315789473683"/>
    <x v="1"/>
    <n v="554"/>
    <s v="CA"/>
    <s v="CAD"/>
    <n v="1482127200"/>
    <n v="1482645600"/>
    <x v="518"/>
    <d v="2016-12-25T06:00:00"/>
    <b v="0"/>
    <b v="0"/>
    <s v="music/indie rock"/>
    <n v="26.007220216606498"/>
    <x v="1"/>
    <s v="indie rock"/>
  </r>
  <r>
    <n v="555"/>
    <s v="Anderson Group"/>
    <s v="Organic maximized database"/>
    <n v="6300"/>
    <n v="14089"/>
    <n v="2.2363492063492063"/>
    <x v="1"/>
    <n v="135"/>
    <s v="DK"/>
    <s v="DKK"/>
    <n v="1396414800"/>
    <n v="1399093200"/>
    <x v="519"/>
    <d v="2014-05-03T05:00:00"/>
    <b v="0"/>
    <b v="0"/>
    <s v="music/rock"/>
    <n v="104.36296296296297"/>
    <x v="1"/>
    <s v="rock"/>
  </r>
  <r>
    <n v="556"/>
    <s v="Smith and Sons"/>
    <s v="Grass-roots 24/7 attitude"/>
    <n v="5200"/>
    <n v="12467"/>
    <n v="2.3975"/>
    <x v="1"/>
    <n v="122"/>
    <s v="US"/>
    <s v="USD"/>
    <n v="1315285200"/>
    <n v="1315890000"/>
    <x v="520"/>
    <d v="2011-09-13T05:00:00"/>
    <b v="0"/>
    <b v="1"/>
    <s v="publishing/translations"/>
    <n v="102.18852459016394"/>
    <x v="5"/>
    <s v="translations"/>
  </r>
  <r>
    <n v="557"/>
    <s v="Lam-Hamilton"/>
    <s v="Team-oriented global strategy"/>
    <n v="6000"/>
    <n v="11960"/>
    <n v="1.9933333333333334"/>
    <x v="1"/>
    <n v="221"/>
    <s v="US"/>
    <s v="USD"/>
    <n v="1443762000"/>
    <n v="1444021200"/>
    <x v="521"/>
    <d v="2015-10-05T05:00:00"/>
    <b v="0"/>
    <b v="1"/>
    <s v="film &amp; video/science fiction"/>
    <n v="54.117647058823529"/>
    <x v="4"/>
    <s v="science fiction"/>
  </r>
  <r>
    <n v="558"/>
    <s v="Ho Ltd"/>
    <s v="Enhanced client-driven capacity"/>
    <n v="5800"/>
    <n v="7966"/>
    <n v="1.373448275862069"/>
    <x v="1"/>
    <n v="126"/>
    <s v="US"/>
    <s v="USD"/>
    <n v="1456293600"/>
    <n v="1460005200"/>
    <x v="522"/>
    <d v="2016-04-07T05:00:00"/>
    <b v="0"/>
    <b v="0"/>
    <s v="theater/plays"/>
    <n v="63.222222222222221"/>
    <x v="3"/>
    <s v="plays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n v="1470718800"/>
    <x v="523"/>
    <d v="2016-08-09T05:00:00"/>
    <b v="0"/>
    <b v="0"/>
    <s v="theater/plays"/>
    <n v="104.03228962818004"/>
    <x v="3"/>
    <s v="plays"/>
  </r>
  <r>
    <n v="560"/>
    <s v="Hunt LLC"/>
    <s v="Re-engineered radical policy"/>
    <n v="20000"/>
    <n v="158832"/>
    <n v="7.9416000000000002"/>
    <x v="1"/>
    <n v="3177"/>
    <s v="US"/>
    <s v="USD"/>
    <n v="1321596000"/>
    <n v="1325052000"/>
    <x v="524"/>
    <d v="2011-12-28T06:00:00"/>
    <b v="0"/>
    <b v="0"/>
    <s v="film &amp; video/animation"/>
    <n v="49.994334277620396"/>
    <x v="4"/>
    <s v="animation"/>
  </r>
  <r>
    <n v="561"/>
    <s v="Fowler-Smith"/>
    <s v="Down-sized logistical adapter"/>
    <n v="3000"/>
    <n v="11091"/>
    <n v="3.6970000000000001"/>
    <x v="1"/>
    <n v="198"/>
    <s v="CH"/>
    <s v="CHF"/>
    <n v="1318827600"/>
    <n v="1319000400"/>
    <x v="525"/>
    <d v="2011-10-19T05:00:00"/>
    <b v="0"/>
    <b v="0"/>
    <s v="theater/plays"/>
    <n v="56.015151515151516"/>
    <x v="3"/>
    <s v="plays"/>
  </r>
  <r>
    <n v="562"/>
    <s v="Blair Inc"/>
    <s v="Configurable bandwidth-monitored throughput"/>
    <n v="9900"/>
    <n v="1269"/>
    <n v="0.12818181818181817"/>
    <x v="0"/>
    <n v="26"/>
    <s v="CH"/>
    <s v="CHF"/>
    <n v="1552366800"/>
    <n v="1552539600"/>
    <x v="188"/>
    <d v="2019-03-14T05:00:00"/>
    <b v="0"/>
    <b v="0"/>
    <s v="music/rock"/>
    <n v="48.807692307692307"/>
    <x v="1"/>
    <s v="rock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n v="1543816800"/>
    <x v="526"/>
    <d v="2018-12-03T06:00:00"/>
    <b v="0"/>
    <b v="0"/>
    <s v="film &amp; video/documentary"/>
    <n v="60.082352941176474"/>
    <x v="4"/>
    <s v="documentary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n v="1427086800"/>
    <x v="527"/>
    <d v="2015-03-23T05:00:00"/>
    <b v="0"/>
    <b v="0"/>
    <s v="theater/plays"/>
    <n v="78.990502793296088"/>
    <x v="3"/>
    <s v="plays"/>
  </r>
  <r>
    <n v="565"/>
    <s v="Joseph LLC"/>
    <s v="Decentralized logistical collaboration"/>
    <n v="94900"/>
    <n v="194166"/>
    <n v="2.0460063224446787"/>
    <x v="1"/>
    <n v="3596"/>
    <s v="US"/>
    <s v="USD"/>
    <n v="1321336800"/>
    <n v="1323064800"/>
    <x v="528"/>
    <d v="2011-12-05T06:00:00"/>
    <b v="0"/>
    <b v="0"/>
    <s v="theater/plays"/>
    <n v="53.99499443826474"/>
    <x v="3"/>
    <s v="plays"/>
  </r>
  <r>
    <n v="566"/>
    <s v="Webb-Smith"/>
    <s v="Advanced content-based installation"/>
    <n v="9300"/>
    <n v="4124"/>
    <n v="0.44344086021505374"/>
    <x v="0"/>
    <n v="37"/>
    <s v="US"/>
    <s v="USD"/>
    <n v="1456293600"/>
    <n v="1458277200"/>
    <x v="522"/>
    <d v="2016-03-18T05:00:00"/>
    <b v="0"/>
    <b v="1"/>
    <s v="music/electric music"/>
    <n v="111.45945945945945"/>
    <x v="1"/>
    <s v="electric music"/>
  </r>
  <r>
    <n v="567"/>
    <s v="Johns PLC"/>
    <s v="Distributed high-level open architecture"/>
    <n v="6800"/>
    <n v="14865"/>
    <n v="2.1860294117647059"/>
    <x v="1"/>
    <n v="244"/>
    <s v="US"/>
    <s v="USD"/>
    <n v="1404968400"/>
    <n v="1405141200"/>
    <x v="529"/>
    <d v="2014-07-12T05:00:00"/>
    <b v="0"/>
    <b v="0"/>
    <s v="music/rock"/>
    <n v="60.922131147540981"/>
    <x v="1"/>
    <s v="rock"/>
  </r>
  <r>
    <n v="568"/>
    <s v="Hardin-Foley"/>
    <s v="Synergized zero tolerance help-desk"/>
    <n v="72400"/>
    <n v="134688"/>
    <n v="1.8603314917127072"/>
    <x v="1"/>
    <n v="5180"/>
    <s v="US"/>
    <s v="USD"/>
    <n v="1279170000"/>
    <n v="1283058000"/>
    <x v="530"/>
    <d v="2010-08-29T05:00:00"/>
    <b v="0"/>
    <b v="0"/>
    <s v="theater/plays"/>
    <n v="26.0015444015444"/>
    <x v="3"/>
    <s v="plays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n v="1295762400"/>
    <x v="531"/>
    <d v="2011-01-23T06:00:00"/>
    <b v="0"/>
    <b v="0"/>
    <s v="film &amp; video/animation"/>
    <n v="80.993208828522924"/>
    <x v="4"/>
    <s v="animation"/>
  </r>
  <r>
    <n v="570"/>
    <s v="Martinez-Juarez"/>
    <s v="Realigned uniform knowledge user"/>
    <n v="31200"/>
    <n v="95364"/>
    <n v="3.0565384615384614"/>
    <x v="1"/>
    <n v="2725"/>
    <s v="US"/>
    <s v="USD"/>
    <n v="1419055200"/>
    <n v="1419573600"/>
    <x v="515"/>
    <d v="2014-12-26T06:00:00"/>
    <b v="0"/>
    <b v="1"/>
    <s v="music/rock"/>
    <n v="34.995963302752294"/>
    <x v="1"/>
    <s v="rock"/>
  </r>
  <r>
    <n v="571"/>
    <s v="Wilson and Sons"/>
    <s v="Monitored grid-enabled model"/>
    <n v="3500"/>
    <n v="3295"/>
    <n v="0.94142857142857139"/>
    <x v="0"/>
    <n v="35"/>
    <s v="IT"/>
    <s v="EUR"/>
    <n v="1434690000"/>
    <n v="1438750800"/>
    <x v="532"/>
    <d v="2015-08-05T05:00:00"/>
    <b v="0"/>
    <b v="0"/>
    <s v="film &amp; video/shorts"/>
    <n v="94.142857142857139"/>
    <x v="4"/>
    <s v="shorts"/>
  </r>
  <r>
    <n v="572"/>
    <s v="Clements Group"/>
    <s v="Assimilated actuating policy"/>
    <n v="9000"/>
    <n v="4896"/>
    <n v="0.54400000000000004"/>
    <x v="3"/>
    <n v="94"/>
    <s v="US"/>
    <s v="USD"/>
    <n v="1443416400"/>
    <n v="1444798800"/>
    <x v="533"/>
    <d v="2015-10-14T05:00:00"/>
    <b v="0"/>
    <b v="1"/>
    <s v="music/rock"/>
    <n v="52.085106382978722"/>
    <x v="1"/>
    <s v="rock"/>
  </r>
  <r>
    <n v="573"/>
    <s v="Valenzuela-Cook"/>
    <s v="Total incremental productivity"/>
    <n v="6700"/>
    <n v="7496"/>
    <n v="1.1188059701492536"/>
    <x v="1"/>
    <n v="300"/>
    <s v="US"/>
    <s v="USD"/>
    <n v="1399006800"/>
    <n v="1399179600"/>
    <x v="409"/>
    <d v="2014-05-04T05:00:00"/>
    <b v="0"/>
    <b v="0"/>
    <s v="journalism/audio"/>
    <n v="24.986666666666668"/>
    <x v="8"/>
    <s v="audio"/>
  </r>
  <r>
    <n v="574"/>
    <s v="Parker, Haley and Foster"/>
    <s v="Adaptive local task-force"/>
    <n v="2700"/>
    <n v="9967"/>
    <n v="3.6914814814814814"/>
    <x v="1"/>
    <n v="144"/>
    <s v="US"/>
    <s v="USD"/>
    <n v="1575698400"/>
    <n v="1576562400"/>
    <x v="534"/>
    <d v="2019-12-17T06:00:00"/>
    <b v="0"/>
    <b v="1"/>
    <s v="food/food trucks"/>
    <n v="69.215277777777771"/>
    <x v="0"/>
    <s v="food trucks"/>
  </r>
  <r>
    <n v="575"/>
    <s v="Fuentes LLC"/>
    <s v="Universal zero-defect concept"/>
    <n v="83300"/>
    <n v="52421"/>
    <n v="0.62930372148859548"/>
    <x v="0"/>
    <n v="558"/>
    <s v="US"/>
    <s v="USD"/>
    <n v="1400562000"/>
    <n v="1400821200"/>
    <x v="53"/>
    <d v="2014-05-23T05:00:00"/>
    <b v="0"/>
    <b v="1"/>
    <s v="theater/plays"/>
    <n v="93.944444444444443"/>
    <x v="3"/>
    <s v="plays"/>
  </r>
  <r>
    <n v="576"/>
    <s v="Moran and Sons"/>
    <s v="Object-based bottom-line superstructure"/>
    <n v="9700"/>
    <n v="6298"/>
    <n v="0.6492783505154639"/>
    <x v="0"/>
    <n v="64"/>
    <s v="US"/>
    <s v="USD"/>
    <n v="1509512400"/>
    <n v="1510984800"/>
    <x v="535"/>
    <d v="2017-11-18T06:00:00"/>
    <b v="0"/>
    <b v="0"/>
    <s v="theater/plays"/>
    <n v="98.40625"/>
    <x v="3"/>
    <s v="plays"/>
  </r>
  <r>
    <n v="577"/>
    <s v="Stevens Inc"/>
    <s v="Adaptive 24hour projection"/>
    <n v="8200"/>
    <n v="1546"/>
    <n v="0.18853658536585366"/>
    <x v="3"/>
    <n v="37"/>
    <s v="US"/>
    <s v="USD"/>
    <n v="1299823200"/>
    <n v="1302066000"/>
    <x v="536"/>
    <d v="2011-04-06T05:00:00"/>
    <b v="0"/>
    <b v="0"/>
    <s v="music/jazz"/>
    <n v="41.783783783783782"/>
    <x v="1"/>
    <s v="jazz"/>
  </r>
  <r>
    <n v="578"/>
    <s v="Martinez-Johnson"/>
    <s v="Sharable radical toolset"/>
    <n v="96500"/>
    <n v="16168"/>
    <n v="0.1675440414507772"/>
    <x v="0"/>
    <n v="245"/>
    <s v="US"/>
    <s v="USD"/>
    <n v="1322719200"/>
    <n v="1322978400"/>
    <x v="537"/>
    <d v="2011-12-04T06:00:00"/>
    <b v="0"/>
    <b v="0"/>
    <s v="film &amp; video/science fiction"/>
    <n v="65.991836734693877"/>
    <x v="4"/>
    <s v="science fiction"/>
  </r>
  <r>
    <n v="579"/>
    <s v="Franklin Inc"/>
    <s v="Focused multimedia knowledgebase"/>
    <n v="6200"/>
    <n v="6269"/>
    <n v="1.0111290322580646"/>
    <x v="1"/>
    <n v="87"/>
    <s v="US"/>
    <s v="USD"/>
    <n v="1312693200"/>
    <n v="1313730000"/>
    <x v="538"/>
    <d v="2011-08-19T05:00:00"/>
    <b v="0"/>
    <b v="0"/>
    <s v="music/jazz"/>
    <n v="72.05747126436782"/>
    <x v="1"/>
    <s v="jazz"/>
  </r>
  <r>
    <n v="580"/>
    <s v="Perez PLC"/>
    <s v="Seamless 6thgeneration extranet"/>
    <n v="43800"/>
    <n v="149578"/>
    <n v="3.4150228310502282"/>
    <x v="1"/>
    <n v="3116"/>
    <s v="US"/>
    <s v="USD"/>
    <n v="1393394400"/>
    <n v="1394085600"/>
    <x v="539"/>
    <d v="2014-03-06T06:00:00"/>
    <b v="0"/>
    <b v="0"/>
    <s v="theater/plays"/>
    <n v="48.003209242618745"/>
    <x v="3"/>
    <s v="plays"/>
  </r>
  <r>
    <n v="581"/>
    <s v="Sanchez, Cross and Savage"/>
    <s v="Sharable mobile knowledgebase"/>
    <n v="6000"/>
    <n v="3841"/>
    <n v="0.64016666666666666"/>
    <x v="0"/>
    <n v="71"/>
    <s v="US"/>
    <s v="USD"/>
    <n v="1304053200"/>
    <n v="1305349200"/>
    <x v="540"/>
    <d v="2011-05-14T05:00:00"/>
    <b v="0"/>
    <b v="0"/>
    <s v="technology/web"/>
    <n v="54.098591549295776"/>
    <x v="2"/>
    <s v="web"/>
  </r>
  <r>
    <n v="582"/>
    <s v="Pineda Ltd"/>
    <s v="Cross-group global system engine"/>
    <n v="8700"/>
    <n v="4531"/>
    <n v="0.5208045977011494"/>
    <x v="0"/>
    <n v="42"/>
    <s v="US"/>
    <s v="USD"/>
    <n v="1433912400"/>
    <n v="1434344400"/>
    <x v="505"/>
    <d v="2015-06-15T05:00:00"/>
    <b v="0"/>
    <b v="1"/>
    <s v="games/video games"/>
    <n v="107.88095238095238"/>
    <x v="6"/>
    <s v="video games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n v="1331186400"/>
    <x v="541"/>
    <d v="2012-03-08T06:00:00"/>
    <b v="0"/>
    <b v="0"/>
    <s v="film &amp; video/documentary"/>
    <n v="67.034103410341032"/>
    <x v="4"/>
    <s v="documentary"/>
  </r>
  <r>
    <n v="584"/>
    <s v="Nunez-Richards"/>
    <s v="De-engineered cohesive system engine"/>
    <n v="86400"/>
    <n v="103255"/>
    <n v="1.1950810185185186"/>
    <x v="1"/>
    <n v="1613"/>
    <s v="US"/>
    <s v="USD"/>
    <n v="1335330000"/>
    <n v="1336539600"/>
    <x v="542"/>
    <d v="2012-05-09T05:00:00"/>
    <b v="0"/>
    <b v="0"/>
    <s v="technology/web"/>
    <n v="64.01425914445133"/>
    <x v="2"/>
    <s v="web"/>
  </r>
  <r>
    <n v="585"/>
    <s v="Pugh LLC"/>
    <s v="Reactive analyzing function"/>
    <n v="8900"/>
    <n v="13065"/>
    <n v="1.4679775280898877"/>
    <x v="1"/>
    <n v="136"/>
    <s v="US"/>
    <s v="USD"/>
    <n v="1268888400"/>
    <n v="1269752400"/>
    <x v="543"/>
    <d v="2010-03-28T05:00:00"/>
    <b v="0"/>
    <b v="0"/>
    <s v="publishing/translations"/>
    <n v="96.066176470588232"/>
    <x v="5"/>
    <s v="translations"/>
  </r>
  <r>
    <n v="586"/>
    <s v="Rowe-Wong"/>
    <s v="Robust hybrid budgetary management"/>
    <n v="700"/>
    <n v="6654"/>
    <n v="9.5057142857142853"/>
    <x v="1"/>
    <n v="130"/>
    <s v="US"/>
    <s v="USD"/>
    <n v="1289973600"/>
    <n v="1291615200"/>
    <x v="544"/>
    <d v="2010-12-06T06:00:00"/>
    <b v="0"/>
    <b v="0"/>
    <s v="music/rock"/>
    <n v="51.184615384615384"/>
    <x v="1"/>
    <s v="rock"/>
  </r>
  <r>
    <n v="587"/>
    <s v="Williams-Santos"/>
    <s v="Open-source analyzing monitoring"/>
    <n v="9400"/>
    <n v="6852"/>
    <n v="0.72893617021276591"/>
    <x v="0"/>
    <n v="156"/>
    <s v="CA"/>
    <s v="CAD"/>
    <n v="1547877600"/>
    <n v="1552366800"/>
    <x v="35"/>
    <d v="2019-03-12T05:00:00"/>
    <b v="0"/>
    <b v="1"/>
    <s v="food/food trucks"/>
    <n v="43.92307692307692"/>
    <x v="0"/>
    <s v="food trucks"/>
  </r>
  <r>
    <n v="588"/>
    <s v="Weber Inc"/>
    <s v="Up-sized discrete firmware"/>
    <n v="157600"/>
    <n v="124517"/>
    <n v="0.7900824873096447"/>
    <x v="0"/>
    <n v="1368"/>
    <s v="GB"/>
    <s v="GBP"/>
    <n v="1269493200"/>
    <n v="1272171600"/>
    <x v="152"/>
    <d v="2010-04-25T05:00:00"/>
    <b v="0"/>
    <b v="0"/>
    <s v="theater/plays"/>
    <n v="91.021198830409361"/>
    <x v="3"/>
    <s v="plays"/>
  </r>
  <r>
    <n v="589"/>
    <s v="Avery, Brown and Parker"/>
    <s v="Exclusive intangible extranet"/>
    <n v="7900"/>
    <n v="5113"/>
    <n v="0.64721518987341775"/>
    <x v="0"/>
    <n v="102"/>
    <s v="US"/>
    <s v="USD"/>
    <n v="1436072400"/>
    <n v="1436677200"/>
    <x v="545"/>
    <d v="2015-07-12T05:00:00"/>
    <b v="0"/>
    <b v="0"/>
    <s v="film &amp; video/documentary"/>
    <n v="50.127450980392155"/>
    <x v="4"/>
    <s v="documentary"/>
  </r>
  <r>
    <n v="590"/>
    <s v="Cox Group"/>
    <s v="Synergized analyzing process improvement"/>
    <n v="7100"/>
    <n v="5824"/>
    <n v="0.82028169014084507"/>
    <x v="0"/>
    <n v="86"/>
    <s v="AU"/>
    <s v="AUD"/>
    <n v="1419141600"/>
    <n v="1420092000"/>
    <x v="546"/>
    <d v="2015-01-01T06:00:00"/>
    <b v="0"/>
    <b v="0"/>
    <s v="publishing/radio &amp; podcasts"/>
    <n v="67.720930232558146"/>
    <x v="5"/>
    <s v="radio &amp; podcasts"/>
  </r>
  <r>
    <n v="591"/>
    <s v="Jensen LLC"/>
    <s v="Realigned dedicated system engine"/>
    <n v="600"/>
    <n v="6226"/>
    <n v="10.376666666666667"/>
    <x v="1"/>
    <n v="102"/>
    <s v="US"/>
    <s v="USD"/>
    <n v="1279083600"/>
    <n v="1279947600"/>
    <x v="547"/>
    <d v="2010-07-24T05:00:00"/>
    <b v="0"/>
    <b v="0"/>
    <s v="games/video games"/>
    <n v="61.03921568627451"/>
    <x v="6"/>
    <s v="video games"/>
  </r>
  <r>
    <n v="592"/>
    <s v="Brown Inc"/>
    <s v="Object-based bandwidth-monitored concept"/>
    <n v="156800"/>
    <n v="20243"/>
    <n v="0.12910076530612244"/>
    <x v="0"/>
    <n v="253"/>
    <s v="US"/>
    <s v="USD"/>
    <n v="1401426000"/>
    <n v="1402203600"/>
    <x v="548"/>
    <d v="2014-06-08T05:00:00"/>
    <b v="0"/>
    <b v="0"/>
    <s v="theater/plays"/>
    <n v="80.011857707509876"/>
    <x v="3"/>
    <s v="plays"/>
  </r>
  <r>
    <n v="593"/>
    <s v="Hale-Hayes"/>
    <s v="Ameliorated client-driven open system"/>
    <n v="121600"/>
    <n v="188288"/>
    <n v="1.5484210526315789"/>
    <x v="1"/>
    <n v="4006"/>
    <s v="US"/>
    <s v="USD"/>
    <n v="1395810000"/>
    <n v="1396933200"/>
    <x v="549"/>
    <d v="2014-04-08T05:00:00"/>
    <b v="0"/>
    <b v="0"/>
    <s v="film &amp; video/animation"/>
    <n v="47.001497753369947"/>
    <x v="4"/>
    <s v="animation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n v="1467262800"/>
    <x v="550"/>
    <d v="2016-06-30T05:00:00"/>
    <b v="0"/>
    <b v="1"/>
    <s v="theater/plays"/>
    <n v="71.127388535031841"/>
    <x v="3"/>
    <s v="plays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n v="1270530000"/>
    <x v="551"/>
    <d v="2010-04-06T05:00:00"/>
    <b v="0"/>
    <b v="1"/>
    <s v="theater/plays"/>
    <n v="89.99079189686924"/>
    <x v="3"/>
    <s v="plays"/>
  </r>
  <r>
    <n v="596"/>
    <s v="Becker-Scott"/>
    <s v="Managed optimizing archive"/>
    <n v="7900"/>
    <n v="7875"/>
    <n v="0.99683544303797467"/>
    <x v="0"/>
    <n v="183"/>
    <s v="US"/>
    <s v="USD"/>
    <n v="1457157600"/>
    <n v="1457762400"/>
    <x v="552"/>
    <d v="2016-03-12T06:00:00"/>
    <b v="0"/>
    <b v="1"/>
    <s v="film &amp; video/drama"/>
    <n v="43.032786885245905"/>
    <x v="4"/>
    <s v="drama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n v="1575525600"/>
    <x v="462"/>
    <d v="2019-12-05T06:00:00"/>
    <b v="0"/>
    <b v="0"/>
    <s v="theater/plays"/>
    <n v="67.997714808043881"/>
    <x v="3"/>
    <s v="plays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n v="1279083600"/>
    <x v="553"/>
    <d v="2010-07-14T05:00:00"/>
    <b v="0"/>
    <b v="0"/>
    <s v="music/rock"/>
    <n v="73.004566210045667"/>
    <x v="1"/>
    <s v="rock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n v="1424412000"/>
    <x v="554"/>
    <d v="2015-02-20T06:00:00"/>
    <b v="0"/>
    <b v="0"/>
    <s v="film &amp; video/documentary"/>
    <n v="62.341463414634148"/>
    <x v="4"/>
    <s v="documentary"/>
  </r>
  <r>
    <n v="600"/>
    <s v="Brown-George"/>
    <s v="Cross-platform tertiary array"/>
    <n v="100"/>
    <n v="5"/>
    <n v="0.05"/>
    <x v="0"/>
    <n v="1"/>
    <s v="GB"/>
    <s v="GBP"/>
    <n v="1375160400"/>
    <n v="1376197200"/>
    <x v="555"/>
    <d v="2013-08-11T05:00:00"/>
    <b v="0"/>
    <b v="0"/>
    <s v="food/food trucks"/>
    <n v="5"/>
    <x v="0"/>
    <s v="food trucks"/>
  </r>
  <r>
    <n v="601"/>
    <s v="Waters and Sons"/>
    <s v="Inverse neutral structure"/>
    <n v="6300"/>
    <n v="13018"/>
    <n v="2.0663492063492064"/>
    <x v="1"/>
    <n v="194"/>
    <s v="US"/>
    <s v="USD"/>
    <n v="1401426000"/>
    <n v="1402894800"/>
    <x v="548"/>
    <d v="2014-06-16T05:00:00"/>
    <b v="1"/>
    <b v="0"/>
    <s v="technology/wearables"/>
    <n v="67.103092783505161"/>
    <x v="2"/>
    <s v="wearables"/>
  </r>
  <r>
    <n v="602"/>
    <s v="Brown Ltd"/>
    <s v="Quality-focused system-worthy support"/>
    <n v="71100"/>
    <n v="91176"/>
    <n v="1.2823628691983122"/>
    <x v="1"/>
    <n v="1140"/>
    <s v="US"/>
    <s v="USD"/>
    <n v="1433480400"/>
    <n v="1434430800"/>
    <x v="62"/>
    <d v="2015-06-16T05:00:00"/>
    <b v="0"/>
    <b v="0"/>
    <s v="theater/plays"/>
    <n v="79.978947368421046"/>
    <x v="3"/>
    <s v="plays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n v="1557896400"/>
    <x v="556"/>
    <d v="2019-05-15T05:00:00"/>
    <b v="0"/>
    <b v="0"/>
    <s v="theater/plays"/>
    <n v="62.176470588235297"/>
    <x v="3"/>
    <s v="plays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n v="1297490400"/>
    <x v="557"/>
    <d v="2011-02-12T06:00:00"/>
    <b v="0"/>
    <b v="0"/>
    <s v="theater/plays"/>
    <n v="53.005950297514879"/>
    <x v="3"/>
    <s v="plays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n v="1447394400"/>
    <x v="27"/>
    <d v="2015-11-13T06:00:00"/>
    <b v="0"/>
    <b v="0"/>
    <s v="publishing/nonfiction"/>
    <n v="57.738317757009348"/>
    <x v="5"/>
    <s v="nonfiction"/>
  </r>
  <r>
    <n v="606"/>
    <s v="Valencia PLC"/>
    <s v="Extended asynchronous initiative"/>
    <n v="3400"/>
    <n v="6405"/>
    <n v="1.8838235294117647"/>
    <x v="1"/>
    <n v="160"/>
    <s v="GB"/>
    <s v="GBP"/>
    <n v="1457330400"/>
    <n v="1458277200"/>
    <x v="558"/>
    <d v="2016-03-18T05:00:00"/>
    <b v="0"/>
    <b v="0"/>
    <s v="music/rock"/>
    <n v="40.03125"/>
    <x v="1"/>
    <s v="rock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n v="1395723600"/>
    <x v="559"/>
    <d v="2014-03-25T05:00:00"/>
    <b v="0"/>
    <b v="0"/>
    <s v="food/food trucks"/>
    <n v="81.016591928251117"/>
    <x v="0"/>
    <s v="food trucks"/>
  </r>
  <r>
    <n v="608"/>
    <s v="Johnson Group"/>
    <s v="Compatible full-range leverage"/>
    <n v="3900"/>
    <n v="11075"/>
    <n v="2.8397435897435899"/>
    <x v="1"/>
    <n v="316"/>
    <s v="US"/>
    <s v="USD"/>
    <n v="1551852000"/>
    <n v="1552197600"/>
    <x v="426"/>
    <d v="2019-03-10T06:00:00"/>
    <b v="0"/>
    <b v="1"/>
    <s v="music/jazz"/>
    <n v="35.047468354430379"/>
    <x v="1"/>
    <s v="jazz"/>
  </r>
  <r>
    <n v="609"/>
    <s v="Rose-Fuller"/>
    <s v="Upgradable holistic system engine"/>
    <n v="10000"/>
    <n v="12042"/>
    <n v="1.2041999999999999"/>
    <x v="1"/>
    <n v="117"/>
    <s v="US"/>
    <s v="USD"/>
    <n v="1547618400"/>
    <n v="1549087200"/>
    <x v="560"/>
    <d v="2019-02-02T06:00:00"/>
    <b v="0"/>
    <b v="0"/>
    <s v="film &amp; video/science fiction"/>
    <n v="102.9230769230769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n v="1356847200"/>
    <x v="561"/>
    <d v="2012-12-30T06:00:00"/>
    <b v="0"/>
    <b v="0"/>
    <s v="theater/plays"/>
    <n v="27.998126756166094"/>
    <x v="3"/>
    <s v="plays"/>
  </r>
  <r>
    <n v="611"/>
    <s v="Brady, Cortez and Rodriguez"/>
    <s v="Multi-lateral maximized core"/>
    <n v="8200"/>
    <n v="1136"/>
    <n v="0.13853658536585367"/>
    <x v="3"/>
    <n v="15"/>
    <s v="US"/>
    <s v="USD"/>
    <n v="1374728400"/>
    <n v="1375765200"/>
    <x v="562"/>
    <d v="2013-08-06T05:00:00"/>
    <b v="0"/>
    <b v="0"/>
    <s v="theater/plays"/>
    <n v="75.733333333333334"/>
    <x v="3"/>
    <s v="plays"/>
  </r>
  <r>
    <n v="612"/>
    <s v="Wang, Nguyen and Horton"/>
    <s v="Innovative holistic hub"/>
    <n v="6200"/>
    <n v="8645"/>
    <n v="1.3943548387096774"/>
    <x v="1"/>
    <n v="192"/>
    <s v="US"/>
    <s v="USD"/>
    <n v="1287810000"/>
    <n v="1289800800"/>
    <x v="563"/>
    <d v="2010-11-15T06:00:00"/>
    <b v="0"/>
    <b v="0"/>
    <s v="music/electric music"/>
    <n v="45.026041666666664"/>
    <x v="1"/>
    <s v="electric music"/>
  </r>
  <r>
    <n v="613"/>
    <s v="Santos, Williams and Brown"/>
    <s v="Reverse-engineered 24/7 methodology"/>
    <n v="1100"/>
    <n v="1914"/>
    <n v="1.74"/>
    <x v="1"/>
    <n v="26"/>
    <s v="CA"/>
    <s v="CAD"/>
    <n v="1503723600"/>
    <n v="1504501200"/>
    <x v="564"/>
    <d v="2017-09-04T05:00:00"/>
    <b v="0"/>
    <b v="0"/>
    <s v="theater/plays"/>
    <n v="73.615384615384613"/>
    <x v="3"/>
    <s v="plays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n v="1485669600"/>
    <x v="565"/>
    <d v="2017-01-29T06:00:00"/>
    <b v="0"/>
    <b v="0"/>
    <s v="theater/plays"/>
    <n v="56.991701244813278"/>
    <x v="3"/>
    <s v="plays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n v="1462770000"/>
    <x v="566"/>
    <d v="2016-05-09T05:00:00"/>
    <b v="0"/>
    <b v="0"/>
    <s v="theater/plays"/>
    <n v="85.223529411764702"/>
    <x v="3"/>
    <s v="plays"/>
  </r>
  <r>
    <n v="616"/>
    <s v="Burnett-Mora"/>
    <s v="Quality-focused 24/7 superstructure"/>
    <n v="6400"/>
    <n v="12129"/>
    <n v="1.8951562500000001"/>
    <x v="1"/>
    <n v="238"/>
    <s v="GB"/>
    <s v="GBP"/>
    <n v="1379653200"/>
    <n v="1379739600"/>
    <x v="567"/>
    <d v="2013-09-21T05:00:00"/>
    <b v="0"/>
    <b v="1"/>
    <s v="music/indie rock"/>
    <n v="50.962184873949582"/>
    <x v="1"/>
    <s v="indie rock"/>
  </r>
  <r>
    <n v="617"/>
    <s v="King LLC"/>
    <s v="Multi-channeled local intranet"/>
    <n v="1400"/>
    <n v="3496"/>
    <n v="2.4971428571428573"/>
    <x v="1"/>
    <n v="55"/>
    <s v="US"/>
    <s v="USD"/>
    <n v="1401858000"/>
    <n v="1402722000"/>
    <x v="568"/>
    <d v="2014-06-14T05:00:00"/>
    <b v="0"/>
    <b v="0"/>
    <s v="theater/plays"/>
    <n v="63.563636363636363"/>
    <x v="3"/>
    <s v="plays"/>
  </r>
  <r>
    <n v="618"/>
    <s v="Miller Ltd"/>
    <s v="Open-architected mobile emulation"/>
    <n v="198600"/>
    <n v="97037"/>
    <n v="0.48860523665659616"/>
    <x v="0"/>
    <n v="1198"/>
    <s v="US"/>
    <s v="USD"/>
    <n v="1367470800"/>
    <n v="1369285200"/>
    <x v="569"/>
    <d v="2013-05-23T05:00:00"/>
    <b v="0"/>
    <b v="0"/>
    <s v="publishing/nonfiction"/>
    <n v="80.999165275459092"/>
    <x v="5"/>
    <s v="nonfiction"/>
  </r>
  <r>
    <n v="619"/>
    <s v="Case LLC"/>
    <s v="Ameliorated foreground methodology"/>
    <n v="195900"/>
    <n v="55757"/>
    <n v="0.28461970393057684"/>
    <x v="0"/>
    <n v="648"/>
    <s v="US"/>
    <s v="USD"/>
    <n v="1304658000"/>
    <n v="1304744400"/>
    <x v="570"/>
    <d v="2011-05-07T05:00:00"/>
    <b v="1"/>
    <b v="1"/>
    <s v="theater/plays"/>
    <n v="86.044753086419746"/>
    <x v="3"/>
    <s v="plays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n v="1468299600"/>
    <x v="571"/>
    <d v="2016-07-12T05:00:00"/>
    <b v="0"/>
    <b v="0"/>
    <s v="photography/photography books"/>
    <n v="90.0390625"/>
    <x v="7"/>
    <s v="photography books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n v="1474174800"/>
    <x v="572"/>
    <d v="2016-09-18T05:00:00"/>
    <b v="0"/>
    <b v="0"/>
    <s v="theater/plays"/>
    <n v="74.006063432835816"/>
    <x v="3"/>
    <s v="plays"/>
  </r>
  <r>
    <n v="622"/>
    <s v="Smith-Smith"/>
    <s v="Total leadingedge neural-net"/>
    <n v="189000"/>
    <n v="5916"/>
    <n v="3.1301587301587303E-2"/>
    <x v="0"/>
    <n v="64"/>
    <s v="US"/>
    <s v="USD"/>
    <n v="1523768400"/>
    <n v="1526014800"/>
    <x v="573"/>
    <d v="2018-05-11T05:00:00"/>
    <b v="0"/>
    <b v="0"/>
    <s v="music/indie rock"/>
    <n v="92.4375"/>
    <x v="1"/>
    <s v="indie rock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n v="1437454800"/>
    <x v="574"/>
    <d v="2015-07-21T05:00:00"/>
    <b v="0"/>
    <b v="0"/>
    <s v="theater/plays"/>
    <n v="55.999257333828446"/>
    <x v="3"/>
    <s v="plays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n v="1422684000"/>
    <x v="511"/>
    <d v="2015-01-31T06:00:00"/>
    <b v="0"/>
    <b v="0"/>
    <s v="photography/photography books"/>
    <n v="32.983796296296298"/>
    <x v="7"/>
    <s v="photography books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n v="1581314400"/>
    <x v="575"/>
    <d v="2020-02-10T06:00:00"/>
    <b v="0"/>
    <b v="0"/>
    <s v="theater/plays"/>
    <n v="93.596774193548384"/>
    <x v="3"/>
    <s v="plays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n v="1286427600"/>
    <x v="576"/>
    <d v="2010-10-07T05:00:00"/>
    <b v="0"/>
    <b v="1"/>
    <s v="theater/plays"/>
    <n v="69.867724867724874"/>
    <x v="3"/>
    <s v="plays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n v="1278738000"/>
    <x v="577"/>
    <d v="2010-07-10T05:00:00"/>
    <b v="1"/>
    <b v="0"/>
    <s v="food/food trucks"/>
    <n v="72.129870129870127"/>
    <x v="0"/>
    <s v="food trucks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n v="1286427600"/>
    <x v="578"/>
    <d v="2010-10-07T05:00:00"/>
    <b v="0"/>
    <b v="0"/>
    <s v="music/indie rock"/>
    <n v="30.041666666666668"/>
    <x v="1"/>
    <s v="indie rock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n v="1467954000"/>
    <x v="579"/>
    <d v="2016-07-08T05:00:00"/>
    <b v="0"/>
    <b v="1"/>
    <s v="theater/plays"/>
    <n v="73.968000000000004"/>
    <x v="3"/>
    <s v="plays"/>
  </r>
  <r>
    <n v="630"/>
    <s v="Patterson-Johnson"/>
    <s v="Grass-roots directional workforce"/>
    <n v="9500"/>
    <n v="5973"/>
    <n v="0.62873684210526315"/>
    <x v="3"/>
    <n v="87"/>
    <s v="US"/>
    <s v="USD"/>
    <n v="1556686800"/>
    <n v="1557637200"/>
    <x v="580"/>
    <d v="2019-05-12T05:00:00"/>
    <b v="0"/>
    <b v="1"/>
    <s v="theater/plays"/>
    <n v="68.65517241379311"/>
    <x v="3"/>
    <s v="plays"/>
  </r>
  <r>
    <n v="631"/>
    <s v="Carlson-Hernandez"/>
    <s v="Quality-focused real-time solution"/>
    <n v="59200"/>
    <n v="183756"/>
    <n v="3.1039864864864866"/>
    <x v="1"/>
    <n v="3063"/>
    <s v="US"/>
    <s v="USD"/>
    <n v="1553576400"/>
    <n v="1553922000"/>
    <x v="581"/>
    <d v="2019-03-30T05:00:00"/>
    <b v="0"/>
    <b v="0"/>
    <s v="theater/plays"/>
    <n v="59.992164544564154"/>
    <x v="3"/>
    <s v="plays"/>
  </r>
  <r>
    <n v="632"/>
    <s v="Parker PLC"/>
    <s v="Reduced interactive matrix"/>
    <n v="72100"/>
    <n v="30902"/>
    <n v="0.42859916782246882"/>
    <x v="2"/>
    <n v="278"/>
    <s v="US"/>
    <s v="USD"/>
    <n v="1414904400"/>
    <n v="1416463200"/>
    <x v="582"/>
    <d v="2014-11-20T06:00:00"/>
    <b v="0"/>
    <b v="0"/>
    <s v="theater/plays"/>
    <n v="111.15827338129496"/>
    <x v="3"/>
    <s v="plays"/>
  </r>
  <r>
    <n v="633"/>
    <s v="Yu and Sons"/>
    <s v="Adaptive context-sensitive architecture"/>
    <n v="6700"/>
    <n v="5569"/>
    <n v="0.83119402985074631"/>
    <x v="0"/>
    <n v="105"/>
    <s v="US"/>
    <s v="USD"/>
    <n v="1446876000"/>
    <n v="1447221600"/>
    <x v="336"/>
    <d v="2015-11-11T06:00:00"/>
    <b v="0"/>
    <b v="0"/>
    <s v="film &amp; video/animation"/>
    <n v="53.038095238095238"/>
    <x v="4"/>
    <s v="animation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n v="1491627600"/>
    <x v="583"/>
    <d v="2017-04-08T05:00:00"/>
    <b v="0"/>
    <b v="0"/>
    <s v="film &amp; video/television"/>
    <n v="55.985524728588658"/>
    <x v="4"/>
    <s v="television"/>
  </r>
  <r>
    <n v="635"/>
    <s v="Mack Ltd"/>
    <s v="Reactive regional access"/>
    <n v="139000"/>
    <n v="158590"/>
    <n v="1.1409352517985611"/>
    <x v="1"/>
    <n v="2266"/>
    <s v="US"/>
    <s v="USD"/>
    <n v="1360389600"/>
    <n v="1363150800"/>
    <x v="584"/>
    <d v="2013-03-13T05:00:00"/>
    <b v="0"/>
    <b v="0"/>
    <s v="film &amp; video/television"/>
    <n v="69.986760812003524"/>
    <x v="4"/>
    <s v="television"/>
  </r>
  <r>
    <n v="636"/>
    <s v="Lamb-Sanders"/>
    <s v="Stand-alone reciprocal frame"/>
    <n v="197700"/>
    <n v="127591"/>
    <n v="0.64537683358624176"/>
    <x v="0"/>
    <n v="2604"/>
    <s v="DK"/>
    <s v="DKK"/>
    <n v="1326866400"/>
    <n v="1330754400"/>
    <x v="585"/>
    <d v="2012-03-03T06:00:00"/>
    <b v="0"/>
    <b v="1"/>
    <s v="film &amp; video/animation"/>
    <n v="48.998079877112133"/>
    <x v="4"/>
    <s v="animation"/>
  </r>
  <r>
    <n v="637"/>
    <s v="Williams-Ramirez"/>
    <s v="Open-architected 24/7 throughput"/>
    <n v="8500"/>
    <n v="6750"/>
    <n v="0.79411764705882348"/>
    <x v="0"/>
    <n v="65"/>
    <s v="US"/>
    <s v="USD"/>
    <n v="1479103200"/>
    <n v="1479794400"/>
    <x v="586"/>
    <d v="2016-11-22T06:00:00"/>
    <b v="0"/>
    <b v="0"/>
    <s v="theater/plays"/>
    <n v="103.84615384615384"/>
    <x v="3"/>
    <s v="plays"/>
  </r>
  <r>
    <n v="638"/>
    <s v="Weaver Ltd"/>
    <s v="Monitored 24/7 approach"/>
    <n v="81600"/>
    <n v="9318"/>
    <n v="0.11419117647058824"/>
    <x v="0"/>
    <n v="94"/>
    <s v="US"/>
    <s v="USD"/>
    <n v="1280206800"/>
    <n v="1281243600"/>
    <x v="587"/>
    <d v="2010-08-08T05:00:00"/>
    <b v="0"/>
    <b v="1"/>
    <s v="theater/plays"/>
    <n v="99.127659574468083"/>
    <x v="3"/>
    <s v="plays"/>
  </r>
  <r>
    <n v="639"/>
    <s v="Barnes-Williams"/>
    <s v="Upgradable explicit forecast"/>
    <n v="8600"/>
    <n v="4832"/>
    <n v="0.56186046511627907"/>
    <x v="2"/>
    <n v="45"/>
    <s v="US"/>
    <s v="USD"/>
    <n v="1532754000"/>
    <n v="1532754000"/>
    <x v="588"/>
    <d v="2018-07-28T05:00:00"/>
    <b v="0"/>
    <b v="1"/>
    <s v="film &amp; video/drama"/>
    <n v="107.37777777777778"/>
    <x v="4"/>
    <s v="drama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n v="1453356000"/>
    <x v="589"/>
    <d v="2016-01-21T06:00:00"/>
    <b v="0"/>
    <b v="0"/>
    <s v="theater/plays"/>
    <n v="76.922178988326849"/>
    <x v="3"/>
    <s v="plays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n v="1489986000"/>
    <x v="590"/>
    <d v="2017-03-20T05:00:00"/>
    <b v="0"/>
    <b v="0"/>
    <s v="theater/plays"/>
    <n v="58.128865979381445"/>
    <x v="3"/>
    <s v="plays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n v="1545804000"/>
    <x v="591"/>
    <d v="2018-12-26T06:00:00"/>
    <b v="0"/>
    <b v="0"/>
    <s v="technology/wearables"/>
    <n v="103.73643410852713"/>
    <x v="2"/>
    <s v="wearables"/>
  </r>
  <r>
    <n v="643"/>
    <s v="Harris Inc"/>
    <s v="Future-proofed modular groupware"/>
    <n v="14900"/>
    <n v="32986"/>
    <n v="2.2138255033557046"/>
    <x v="1"/>
    <n v="375"/>
    <s v="US"/>
    <s v="USD"/>
    <n v="1488348000"/>
    <n v="1489899600"/>
    <x v="592"/>
    <d v="2017-03-19T05:00:00"/>
    <b v="0"/>
    <b v="0"/>
    <s v="theater/plays"/>
    <n v="87.962666666666664"/>
    <x v="3"/>
    <s v="plays"/>
  </r>
  <r>
    <n v="644"/>
    <s v="Peters-Nelson"/>
    <s v="Distributed real-time algorithm"/>
    <n v="169400"/>
    <n v="81984"/>
    <n v="0.48396694214876035"/>
    <x v="0"/>
    <n v="2928"/>
    <s v="CA"/>
    <s v="CAD"/>
    <n v="1545112800"/>
    <n v="1546495200"/>
    <x v="593"/>
    <d v="2019-01-03T06:00:00"/>
    <b v="0"/>
    <b v="0"/>
    <s v="theater/plays"/>
    <n v="28"/>
    <x v="3"/>
    <s v="plays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n v="1539752400"/>
    <x v="594"/>
    <d v="2018-10-17T05:00:00"/>
    <b v="0"/>
    <b v="1"/>
    <s v="music/rock"/>
    <n v="37.999361294443261"/>
    <x v="1"/>
    <s v="rock"/>
  </r>
  <r>
    <n v="646"/>
    <s v="Robinson Group"/>
    <s v="Switchable reciprocal middleware"/>
    <n v="98700"/>
    <n v="87448"/>
    <n v="0.88599797365754818"/>
    <x v="0"/>
    <n v="2915"/>
    <s v="US"/>
    <s v="USD"/>
    <n v="1363150800"/>
    <n v="1364101200"/>
    <x v="595"/>
    <d v="2013-03-24T05:00:00"/>
    <b v="0"/>
    <b v="0"/>
    <s v="games/video games"/>
    <n v="29.999313893653515"/>
    <x v="6"/>
    <s v="video games"/>
  </r>
  <r>
    <n v="647"/>
    <s v="Jordan-Wolfe"/>
    <s v="Inverse multimedia Graphic Interface"/>
    <n v="4500"/>
    <n v="1863"/>
    <n v="0.41399999999999998"/>
    <x v="0"/>
    <n v="18"/>
    <s v="US"/>
    <s v="USD"/>
    <n v="1523250000"/>
    <n v="1525323600"/>
    <x v="596"/>
    <d v="2018-05-03T05:00:00"/>
    <b v="0"/>
    <b v="0"/>
    <s v="publishing/translations"/>
    <n v="103.5"/>
    <x v="5"/>
    <s v="translations"/>
  </r>
  <r>
    <n v="648"/>
    <s v="Vargas-Cox"/>
    <s v="Vision-oriented local contingency"/>
    <n v="98600"/>
    <n v="62174"/>
    <n v="0.63056795131845844"/>
    <x v="3"/>
    <n v="723"/>
    <s v="US"/>
    <s v="USD"/>
    <n v="1499317200"/>
    <n v="1500872400"/>
    <x v="597"/>
    <d v="2017-07-24T05:00:00"/>
    <b v="1"/>
    <b v="0"/>
    <s v="food/food trucks"/>
    <n v="85.994467496542185"/>
    <x v="0"/>
    <s v="food trucks"/>
  </r>
  <r>
    <n v="649"/>
    <s v="Yang and Sons"/>
    <s v="Reactive 6thgeneration hub"/>
    <n v="121700"/>
    <n v="59003"/>
    <n v="0.48482333607230893"/>
    <x v="0"/>
    <n v="602"/>
    <s v="CH"/>
    <s v="CHF"/>
    <n v="1287550800"/>
    <n v="1288501200"/>
    <x v="598"/>
    <d v="2010-10-31T05:00:00"/>
    <b v="1"/>
    <b v="1"/>
    <s v="theater/plays"/>
    <n v="98.011627906976742"/>
    <x v="3"/>
    <s v="plays"/>
  </r>
  <r>
    <n v="650"/>
    <s v="Wilson, Wilson and Mathis"/>
    <s v="Optional asymmetric success"/>
    <n v="100"/>
    <n v="2"/>
    <n v="0.02"/>
    <x v="0"/>
    <n v="1"/>
    <s v="US"/>
    <s v="USD"/>
    <n v="1404795600"/>
    <n v="1407128400"/>
    <x v="599"/>
    <d v="2014-08-04T05:00:00"/>
    <b v="0"/>
    <b v="0"/>
    <s v="music/jazz"/>
    <n v="2"/>
    <x v="1"/>
    <s v="jazz"/>
  </r>
  <r>
    <n v="651"/>
    <s v="Wang, Koch and Weaver"/>
    <s v="Digitized analyzing capacity"/>
    <n v="196700"/>
    <n v="174039"/>
    <n v="0.88479410269445857"/>
    <x v="0"/>
    <n v="3868"/>
    <s v="IT"/>
    <s v="EUR"/>
    <n v="1393048800"/>
    <n v="1394344800"/>
    <x v="600"/>
    <d v="2014-03-09T06:00:00"/>
    <b v="0"/>
    <b v="0"/>
    <s v="film &amp; video/shorts"/>
    <n v="44.994570837642193"/>
    <x v="4"/>
    <s v="shorts"/>
  </r>
  <r>
    <n v="652"/>
    <s v="Cisneros Ltd"/>
    <s v="Vision-oriented regional hub"/>
    <n v="10000"/>
    <n v="12684"/>
    <n v="1.2684"/>
    <x v="1"/>
    <n v="409"/>
    <s v="US"/>
    <s v="USD"/>
    <n v="1470373200"/>
    <n v="1474088400"/>
    <x v="601"/>
    <d v="2016-09-17T05:00:00"/>
    <b v="0"/>
    <b v="0"/>
    <s v="technology/web"/>
    <n v="31.012224938875306"/>
    <x v="2"/>
    <s v="web"/>
  </r>
  <r>
    <n v="653"/>
    <s v="Williams-Jones"/>
    <s v="Monitored incremental info-mediaries"/>
    <n v="600"/>
    <n v="14033"/>
    <n v="23.388333333333332"/>
    <x v="1"/>
    <n v="234"/>
    <s v="US"/>
    <s v="USD"/>
    <n v="1460091600"/>
    <n v="1460264400"/>
    <x v="602"/>
    <d v="2016-04-10T05:00:00"/>
    <b v="0"/>
    <b v="0"/>
    <s v="technology/web"/>
    <n v="59.970085470085472"/>
    <x v="2"/>
    <s v="web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n v="1440824400"/>
    <x v="335"/>
    <d v="2015-08-29T05:00:00"/>
    <b v="0"/>
    <b v="0"/>
    <s v="music/metal"/>
    <n v="58.9973474801061"/>
    <x v="1"/>
    <s v="metal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n v="1489554000"/>
    <x v="603"/>
    <d v="2017-03-15T05:00:00"/>
    <b v="1"/>
    <b v="0"/>
    <s v="photography/photography books"/>
    <n v="50.045454545454547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n v="1514872800"/>
    <x v="604"/>
    <d v="2018-01-02T06:00:00"/>
    <b v="0"/>
    <b v="0"/>
    <s v="food/food trucks"/>
    <n v="98.966269841269835"/>
    <x v="0"/>
    <s v="food trucks"/>
  </r>
  <r>
    <n v="657"/>
    <s v="Russo, Kim and Mccoy"/>
    <s v="Balanced optimal hardware"/>
    <n v="10000"/>
    <n v="824"/>
    <n v="8.2400000000000001E-2"/>
    <x v="0"/>
    <n v="14"/>
    <s v="US"/>
    <s v="USD"/>
    <n v="1514354400"/>
    <n v="1515736800"/>
    <x v="605"/>
    <d v="2018-01-12T06:00:00"/>
    <b v="0"/>
    <b v="0"/>
    <s v="film &amp; video/science fiction"/>
    <n v="58.857142857142854"/>
    <x v="4"/>
    <s v="science fiction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n v="1442898000"/>
    <x v="606"/>
    <d v="2015-09-22T05:00:00"/>
    <b v="0"/>
    <b v="0"/>
    <s v="music/rock"/>
    <n v="81.010256410256417"/>
    <x v="1"/>
    <s v="rock"/>
  </r>
  <r>
    <n v="659"/>
    <s v="Bailey and Sons"/>
    <s v="Grass-roots dynamic emulation"/>
    <n v="120700"/>
    <n v="57010"/>
    <n v="0.47232808616404309"/>
    <x v="0"/>
    <n v="750"/>
    <s v="GB"/>
    <s v="GBP"/>
    <n v="1296108000"/>
    <n v="1296194400"/>
    <x v="65"/>
    <d v="2011-01-28T06:00:00"/>
    <b v="0"/>
    <b v="0"/>
    <s v="film &amp; video/documentary"/>
    <n v="76.013333333333335"/>
    <x v="4"/>
    <s v="documentary"/>
  </r>
  <r>
    <n v="660"/>
    <s v="Jensen-Brown"/>
    <s v="Fundamental disintermediate matrix"/>
    <n v="9100"/>
    <n v="7438"/>
    <n v="0.81736263736263737"/>
    <x v="0"/>
    <n v="77"/>
    <s v="US"/>
    <s v="USD"/>
    <n v="1440133200"/>
    <n v="1440910800"/>
    <x v="607"/>
    <d v="2015-08-30T05:00:00"/>
    <b v="1"/>
    <b v="0"/>
    <s v="theater/plays"/>
    <n v="96.597402597402592"/>
    <x v="3"/>
    <s v="plays"/>
  </r>
  <r>
    <n v="661"/>
    <s v="Smith Group"/>
    <s v="Right-sized secondary challenge"/>
    <n v="106800"/>
    <n v="57872"/>
    <n v="0.54187265917603"/>
    <x v="0"/>
    <n v="752"/>
    <s v="DK"/>
    <s v="DKK"/>
    <n v="1332910800"/>
    <n v="1335502800"/>
    <x v="608"/>
    <d v="2012-04-27T05:00:00"/>
    <b v="0"/>
    <b v="0"/>
    <s v="music/jazz"/>
    <n v="76.957446808510639"/>
    <x v="1"/>
    <s v="jazz"/>
  </r>
  <r>
    <n v="662"/>
    <s v="Murphy-Farrell"/>
    <s v="Implemented exuding software"/>
    <n v="9100"/>
    <n v="8906"/>
    <n v="0.97868131868131869"/>
    <x v="0"/>
    <n v="131"/>
    <s v="US"/>
    <s v="USD"/>
    <n v="1544335200"/>
    <n v="1544680800"/>
    <x v="609"/>
    <d v="2018-12-13T06:00:00"/>
    <b v="0"/>
    <b v="0"/>
    <s v="theater/plays"/>
    <n v="67.984732824427482"/>
    <x v="3"/>
    <s v="plays"/>
  </r>
  <r>
    <n v="663"/>
    <s v="Everett-Wolfe"/>
    <s v="Total optimizing software"/>
    <n v="10000"/>
    <n v="7724"/>
    <n v="0.77239999999999998"/>
    <x v="0"/>
    <n v="87"/>
    <s v="US"/>
    <s v="USD"/>
    <n v="1286427600"/>
    <n v="1288414800"/>
    <x v="610"/>
    <d v="2010-10-30T05:00:00"/>
    <b v="0"/>
    <b v="0"/>
    <s v="theater/plays"/>
    <n v="88.781609195402297"/>
    <x v="3"/>
    <s v="plays"/>
  </r>
  <r>
    <n v="664"/>
    <s v="Young PLC"/>
    <s v="Optional maximized attitude"/>
    <n v="79400"/>
    <n v="26571"/>
    <n v="0.33464735516372796"/>
    <x v="0"/>
    <n v="1063"/>
    <s v="US"/>
    <s v="USD"/>
    <n v="1329717600"/>
    <n v="1330581600"/>
    <x v="541"/>
    <d v="2012-03-01T06:00:00"/>
    <b v="0"/>
    <b v="0"/>
    <s v="music/jazz"/>
    <n v="24.99623706491063"/>
    <x v="1"/>
    <s v="jazz"/>
  </r>
  <r>
    <n v="665"/>
    <s v="Park-Goodman"/>
    <s v="Customer-focused impactful extranet"/>
    <n v="5100"/>
    <n v="12219"/>
    <n v="2.3958823529411766"/>
    <x v="1"/>
    <n v="272"/>
    <s v="US"/>
    <s v="USD"/>
    <n v="1310187600"/>
    <n v="1311397200"/>
    <x v="611"/>
    <d v="2011-07-23T05:00:00"/>
    <b v="0"/>
    <b v="1"/>
    <s v="film &amp; video/documentary"/>
    <n v="44.922794117647058"/>
    <x v="4"/>
    <s v="documentary"/>
  </r>
  <r>
    <n v="666"/>
    <s v="York, Barr and Grant"/>
    <s v="Cloned bottom-line success"/>
    <n v="3100"/>
    <n v="1985"/>
    <n v="0.64032258064516134"/>
    <x v="3"/>
    <n v="25"/>
    <s v="US"/>
    <s v="USD"/>
    <n v="1377838800"/>
    <n v="1378357200"/>
    <x v="612"/>
    <d v="2013-09-05T05:00:00"/>
    <b v="0"/>
    <b v="1"/>
    <s v="theater/plays"/>
    <n v="79.400000000000006"/>
    <x v="3"/>
    <s v="plays"/>
  </r>
  <r>
    <n v="667"/>
    <s v="Little Ltd"/>
    <s v="Decentralized bandwidth-monitored ability"/>
    <n v="6900"/>
    <n v="12155"/>
    <n v="1.7615942028985507"/>
    <x v="1"/>
    <n v="419"/>
    <s v="US"/>
    <s v="USD"/>
    <n v="1410325200"/>
    <n v="1411102800"/>
    <x v="613"/>
    <d v="2014-09-19T05:00:00"/>
    <b v="0"/>
    <b v="0"/>
    <s v="journalism/audio"/>
    <n v="29.009546539379475"/>
    <x v="8"/>
    <s v="audio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n v="1344834000"/>
    <x v="614"/>
    <d v="2012-08-13T05:00:00"/>
    <b v="0"/>
    <b v="0"/>
    <s v="theater/plays"/>
    <n v="73.59210526315789"/>
    <x v="3"/>
    <s v="plays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n v="1499230800"/>
    <x v="615"/>
    <d v="2017-07-05T05:00:00"/>
    <b v="0"/>
    <b v="0"/>
    <s v="theater/plays"/>
    <n v="107.97038864898211"/>
    <x v="3"/>
    <s v="plays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n v="1457416800"/>
    <x v="90"/>
    <d v="2016-03-08T06:00:00"/>
    <b v="0"/>
    <b v="0"/>
    <s v="music/indie rock"/>
    <n v="68.987284287011803"/>
    <x v="1"/>
    <s v="indie rock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n v="1280898000"/>
    <x v="616"/>
    <d v="2010-08-04T05:00:00"/>
    <b v="0"/>
    <b v="1"/>
    <s v="theater/plays"/>
    <n v="111.02236719478098"/>
    <x v="3"/>
    <s v="plays"/>
  </r>
  <r>
    <n v="672"/>
    <s v="Kelly-Colon"/>
    <s v="Stand-alone grid-enabled leverage"/>
    <n v="197900"/>
    <n v="110689"/>
    <n v="0.55931783729156137"/>
    <x v="0"/>
    <n v="4428"/>
    <s v="AU"/>
    <s v="AUD"/>
    <n v="1521608400"/>
    <n v="1522472400"/>
    <x v="617"/>
    <d v="2018-03-31T05:00:00"/>
    <b v="0"/>
    <b v="0"/>
    <s v="theater/plays"/>
    <n v="24.997515808491418"/>
    <x v="3"/>
    <s v="plays"/>
  </r>
  <r>
    <n v="673"/>
    <s v="Turner, Scott and Gentry"/>
    <s v="Assimilated regional groupware"/>
    <n v="5600"/>
    <n v="2445"/>
    <n v="0.43660714285714286"/>
    <x v="0"/>
    <n v="58"/>
    <s v="IT"/>
    <s v="EUR"/>
    <n v="1460696400"/>
    <n v="1462510800"/>
    <x v="618"/>
    <d v="2016-05-06T05:00:00"/>
    <b v="0"/>
    <b v="0"/>
    <s v="music/indie rock"/>
    <n v="42.155172413793103"/>
    <x v="1"/>
    <s v="indie rock"/>
  </r>
  <r>
    <n v="674"/>
    <s v="Sanchez Ltd"/>
    <s v="Up-sized 24hour instruction set"/>
    <n v="170700"/>
    <n v="57250"/>
    <n v="0.33538371411833628"/>
    <x v="3"/>
    <n v="1218"/>
    <s v="US"/>
    <s v="USD"/>
    <n v="1313730000"/>
    <n v="1317790800"/>
    <x v="619"/>
    <d v="2011-10-05T05:00:00"/>
    <b v="0"/>
    <b v="0"/>
    <s v="photography/photography books"/>
    <n v="47.003284072249592"/>
    <x v="7"/>
    <s v="photography books"/>
  </r>
  <r>
    <n v="675"/>
    <s v="Giles-Smith"/>
    <s v="Right-sized web-enabled intranet"/>
    <n v="9700"/>
    <n v="11929"/>
    <n v="1.2297938144329896"/>
    <x v="1"/>
    <n v="331"/>
    <s v="US"/>
    <s v="USD"/>
    <n v="1568178000"/>
    <n v="1568782800"/>
    <x v="620"/>
    <d v="2019-09-18T05:00:00"/>
    <b v="0"/>
    <b v="0"/>
    <s v="journalism/audio"/>
    <n v="36.0392749244713"/>
    <x v="8"/>
    <s v="audio"/>
  </r>
  <r>
    <n v="676"/>
    <s v="Thompson-Moreno"/>
    <s v="Expanded needs-based orchestration"/>
    <n v="62300"/>
    <n v="118214"/>
    <n v="1.8974959871589085"/>
    <x v="1"/>
    <n v="1170"/>
    <s v="US"/>
    <s v="USD"/>
    <n v="1348635600"/>
    <n v="1349413200"/>
    <x v="621"/>
    <d v="2012-10-05T05:00:00"/>
    <b v="0"/>
    <b v="0"/>
    <s v="photography/photography books"/>
    <n v="101.03760683760684"/>
    <x v="7"/>
    <s v="photography books"/>
  </r>
  <r>
    <n v="677"/>
    <s v="Murphy-Fox"/>
    <s v="Organic system-worthy orchestration"/>
    <n v="5300"/>
    <n v="4432"/>
    <n v="0.83622641509433959"/>
    <x v="0"/>
    <n v="111"/>
    <s v="US"/>
    <s v="USD"/>
    <n v="1468126800"/>
    <n v="1472446800"/>
    <x v="622"/>
    <d v="2016-08-29T05:00:00"/>
    <b v="0"/>
    <b v="0"/>
    <s v="publishing/fiction"/>
    <n v="39.927927927927925"/>
    <x v="5"/>
    <s v="fiction"/>
  </r>
  <r>
    <n v="678"/>
    <s v="Rodriguez-Patterson"/>
    <s v="Inverse static standardization"/>
    <n v="99500"/>
    <n v="17879"/>
    <n v="0.17968844221105529"/>
    <x v="3"/>
    <n v="215"/>
    <s v="US"/>
    <s v="USD"/>
    <n v="1547877600"/>
    <n v="1548050400"/>
    <x v="35"/>
    <d v="2019-01-21T06:00:00"/>
    <b v="0"/>
    <b v="0"/>
    <s v="film &amp; video/drama"/>
    <n v="83.158139534883716"/>
    <x v="4"/>
    <s v="drama"/>
  </r>
  <r>
    <n v="679"/>
    <s v="Davis Ltd"/>
    <s v="Synchronized motivating solution"/>
    <n v="1400"/>
    <n v="14511"/>
    <n v="10.365"/>
    <x v="1"/>
    <n v="363"/>
    <s v="US"/>
    <s v="USD"/>
    <n v="1571374800"/>
    <n v="1571806800"/>
    <x v="623"/>
    <d v="2019-10-23T05:00:00"/>
    <b v="0"/>
    <b v="1"/>
    <s v="food/food trucks"/>
    <n v="39.97520661157025"/>
    <x v="0"/>
    <s v="food trucks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n v="1576476000"/>
    <x v="624"/>
    <d v="2019-12-16T06:00:00"/>
    <b v="0"/>
    <b v="1"/>
    <s v="games/mobile games"/>
    <n v="47.993908629441627"/>
    <x v="6"/>
    <s v="mobile games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n v="1324965600"/>
    <x v="625"/>
    <d v="2011-12-27T06:00:00"/>
    <b v="0"/>
    <b v="0"/>
    <s v="theater/plays"/>
    <n v="95.978877489438744"/>
    <x v="3"/>
    <s v="plays"/>
  </r>
  <r>
    <n v="682"/>
    <s v="Nguyen and Sons"/>
    <s v="Compatible 5thgeneration concept"/>
    <n v="5400"/>
    <n v="8109"/>
    <n v="1.5016666666666667"/>
    <x v="1"/>
    <n v="103"/>
    <s v="US"/>
    <s v="USD"/>
    <n v="1386741600"/>
    <n v="1387519200"/>
    <x v="626"/>
    <d v="2013-12-20T06:00:00"/>
    <b v="0"/>
    <b v="0"/>
    <s v="theater/plays"/>
    <n v="78.728155339805824"/>
    <x v="3"/>
    <s v="plays"/>
  </r>
  <r>
    <n v="683"/>
    <s v="Jones PLC"/>
    <s v="Virtual systemic intranet"/>
    <n v="2300"/>
    <n v="8244"/>
    <n v="3.5843478260869563"/>
    <x v="1"/>
    <n v="147"/>
    <s v="US"/>
    <s v="USD"/>
    <n v="1537074000"/>
    <n v="1537246800"/>
    <x v="627"/>
    <d v="2018-09-18T05:00:00"/>
    <b v="0"/>
    <b v="0"/>
    <s v="theater/plays"/>
    <n v="56.081632653061227"/>
    <x v="3"/>
    <s v="plays"/>
  </r>
  <r>
    <n v="684"/>
    <s v="Gilmore LLC"/>
    <s v="Optimized systemic algorithm"/>
    <n v="1400"/>
    <n v="7600"/>
    <n v="5.4285714285714288"/>
    <x v="1"/>
    <n v="110"/>
    <s v="CA"/>
    <s v="CAD"/>
    <n v="1277787600"/>
    <n v="1279515600"/>
    <x v="628"/>
    <d v="2010-07-19T05:00:00"/>
    <b v="0"/>
    <b v="0"/>
    <s v="publishing/nonfiction"/>
    <n v="69.090909090909093"/>
    <x v="5"/>
    <s v="nonfiction"/>
  </r>
  <r>
    <n v="685"/>
    <s v="Lee-Cobb"/>
    <s v="Customizable homogeneous firmware"/>
    <n v="140000"/>
    <n v="94501"/>
    <n v="0.67500714285714281"/>
    <x v="0"/>
    <n v="926"/>
    <s v="CA"/>
    <s v="CAD"/>
    <n v="1440306000"/>
    <n v="1442379600"/>
    <x v="629"/>
    <d v="2015-09-16T05:00:00"/>
    <b v="0"/>
    <b v="0"/>
    <s v="theater/plays"/>
    <n v="102.05291576673866"/>
    <x v="3"/>
    <s v="plays"/>
  </r>
  <r>
    <n v="686"/>
    <s v="Jones, Wiley and Robbins"/>
    <s v="Front-line cohesive extranet"/>
    <n v="7500"/>
    <n v="14381"/>
    <n v="1.9174666666666667"/>
    <x v="1"/>
    <n v="134"/>
    <s v="US"/>
    <s v="USD"/>
    <n v="1522126800"/>
    <n v="1523077200"/>
    <x v="630"/>
    <d v="2018-04-07T05:00:00"/>
    <b v="0"/>
    <b v="0"/>
    <s v="technology/wearables"/>
    <n v="107.32089552238806"/>
    <x v="2"/>
    <s v="wearables"/>
  </r>
  <r>
    <n v="687"/>
    <s v="Martin, Gates and Holt"/>
    <s v="Distributed holistic neural-net"/>
    <n v="1500"/>
    <n v="13980"/>
    <n v="9.32"/>
    <x v="1"/>
    <n v="269"/>
    <s v="US"/>
    <s v="USD"/>
    <n v="1489298400"/>
    <n v="1489554000"/>
    <x v="631"/>
    <d v="2017-03-15T05:00:00"/>
    <b v="0"/>
    <b v="0"/>
    <s v="theater/plays"/>
    <n v="51.970260223048328"/>
    <x v="3"/>
    <s v="plays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n v="1548482400"/>
    <x v="632"/>
    <d v="2019-01-26T06:00:00"/>
    <b v="0"/>
    <b v="1"/>
    <s v="film &amp; video/television"/>
    <n v="71.137142857142862"/>
    <x v="4"/>
    <s v="television"/>
  </r>
  <r>
    <n v="689"/>
    <s v="Nguyen Inc"/>
    <s v="Seamless directional capacity"/>
    <n v="7300"/>
    <n v="7348"/>
    <n v="1.0065753424657535"/>
    <x v="1"/>
    <n v="69"/>
    <s v="US"/>
    <s v="USD"/>
    <n v="1383022800"/>
    <n v="1384063200"/>
    <x v="633"/>
    <d v="2013-11-10T06:00:00"/>
    <b v="0"/>
    <b v="0"/>
    <s v="technology/web"/>
    <n v="106.49275362318841"/>
    <x v="2"/>
    <s v="web"/>
  </r>
  <r>
    <n v="690"/>
    <s v="Walsh-Watts"/>
    <s v="Polarized actuating implementation"/>
    <n v="3600"/>
    <n v="8158"/>
    <n v="2.266111111111111"/>
    <x v="1"/>
    <n v="190"/>
    <s v="US"/>
    <s v="USD"/>
    <n v="1322373600"/>
    <n v="1322892000"/>
    <x v="634"/>
    <d v="2011-12-03T06:00:00"/>
    <b v="0"/>
    <b v="1"/>
    <s v="film &amp; video/documentary"/>
    <n v="42.93684210526316"/>
    <x v="4"/>
    <s v="documentary"/>
  </r>
  <r>
    <n v="691"/>
    <s v="Ray, Li and Li"/>
    <s v="Front-line disintermediate hub"/>
    <n v="5000"/>
    <n v="7119"/>
    <n v="1.4238"/>
    <x v="1"/>
    <n v="237"/>
    <s v="US"/>
    <s v="USD"/>
    <n v="1349240400"/>
    <n v="1350709200"/>
    <x v="635"/>
    <d v="2012-10-20T05:00:00"/>
    <b v="1"/>
    <b v="1"/>
    <s v="film &amp; video/documentary"/>
    <n v="30.037974683544302"/>
    <x v="4"/>
    <s v="documentary"/>
  </r>
  <r>
    <n v="692"/>
    <s v="Murray Ltd"/>
    <s v="Decentralized 4thgeneration challenge"/>
    <n v="6000"/>
    <n v="5438"/>
    <n v="0.90633333333333332"/>
    <x v="0"/>
    <n v="77"/>
    <s v="GB"/>
    <s v="GBP"/>
    <n v="1562648400"/>
    <n v="1564203600"/>
    <x v="636"/>
    <d v="2019-07-27T05:00:00"/>
    <b v="0"/>
    <b v="0"/>
    <s v="music/rock"/>
    <n v="70.623376623376629"/>
    <x v="1"/>
    <s v="rock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n v="1509685200"/>
    <x v="637"/>
    <d v="2017-11-03T05:00:00"/>
    <b v="0"/>
    <b v="0"/>
    <s v="theater/plays"/>
    <n v="66.016018306636155"/>
    <x v="3"/>
    <s v="plays"/>
  </r>
  <r>
    <n v="694"/>
    <s v="Mora-Bradley"/>
    <s v="Programmable tangible ability"/>
    <n v="9100"/>
    <n v="7656"/>
    <n v="0.84131868131868137"/>
    <x v="0"/>
    <n v="79"/>
    <s v="US"/>
    <s v="USD"/>
    <n v="1511762400"/>
    <n v="1514959200"/>
    <x v="638"/>
    <d v="2018-01-03T06:00:00"/>
    <b v="0"/>
    <b v="0"/>
    <s v="theater/plays"/>
    <n v="96.911392405063296"/>
    <x v="3"/>
    <s v="plays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n v="1448863200"/>
    <x v="639"/>
    <d v="2015-11-30T06:00:00"/>
    <b v="1"/>
    <b v="0"/>
    <s v="music/rock"/>
    <n v="62.867346938775512"/>
    <x v="1"/>
    <s v="rock"/>
  </r>
  <r>
    <n v="696"/>
    <s v="Lopez, Reid and Johnson"/>
    <s v="Total real-time hardware"/>
    <n v="164100"/>
    <n v="96888"/>
    <n v="0.59042047531992692"/>
    <x v="0"/>
    <n v="889"/>
    <s v="US"/>
    <s v="USD"/>
    <n v="1429506000"/>
    <n v="1429592400"/>
    <x v="640"/>
    <d v="2015-04-21T05:00:00"/>
    <b v="0"/>
    <b v="1"/>
    <s v="theater/plays"/>
    <n v="108.98537682789652"/>
    <x v="3"/>
    <s v="plays"/>
  </r>
  <r>
    <n v="697"/>
    <s v="Fox-Williams"/>
    <s v="Profound system-worthy functionalities"/>
    <n v="128900"/>
    <n v="196960"/>
    <n v="1.5280062063615205"/>
    <x v="1"/>
    <n v="7295"/>
    <s v="US"/>
    <s v="USD"/>
    <n v="1522472400"/>
    <n v="1522645200"/>
    <x v="641"/>
    <d v="2018-04-02T05:00:00"/>
    <b v="0"/>
    <b v="0"/>
    <s v="music/electric music"/>
    <n v="26.999314599040439"/>
    <x v="1"/>
    <s v="electric music"/>
  </r>
  <r>
    <n v="698"/>
    <s v="Taylor, Wood and Taylor"/>
    <s v="Cloned hybrid focus group"/>
    <n v="42100"/>
    <n v="188057"/>
    <n v="4.466912114014252"/>
    <x v="1"/>
    <n v="2893"/>
    <s v="CA"/>
    <s v="CAD"/>
    <n v="1322114400"/>
    <n v="1323324000"/>
    <x v="642"/>
    <d v="2011-12-08T06:00:00"/>
    <b v="0"/>
    <b v="0"/>
    <s v="technology/wearables"/>
    <n v="65.004147943311438"/>
    <x v="2"/>
    <s v="wearables"/>
  </r>
  <r>
    <n v="699"/>
    <s v="King Inc"/>
    <s v="Ergonomic dedicated focus group"/>
    <n v="7400"/>
    <n v="6245"/>
    <n v="0.8439189189189189"/>
    <x v="0"/>
    <n v="56"/>
    <s v="US"/>
    <s v="USD"/>
    <n v="1561438800"/>
    <n v="1561525200"/>
    <x v="230"/>
    <d v="2019-06-26T05:00:00"/>
    <b v="0"/>
    <b v="0"/>
    <s v="film &amp; video/drama"/>
    <n v="111.51785714285714"/>
    <x v="4"/>
    <s v="drama"/>
  </r>
  <r>
    <n v="700"/>
    <s v="Cole, Petty and Cameron"/>
    <s v="Realigned zero administration paradigm"/>
    <n v="100"/>
    <n v="3"/>
    <n v="0.03"/>
    <x v="0"/>
    <n v="1"/>
    <s v="US"/>
    <s v="USD"/>
    <n v="1264399200"/>
    <n v="1265695200"/>
    <x v="67"/>
    <d v="2010-02-09T06:00:00"/>
    <b v="0"/>
    <b v="0"/>
    <s v="technology/wearables"/>
    <n v="3"/>
    <x v="2"/>
    <s v="wearables"/>
  </r>
  <r>
    <n v="701"/>
    <s v="Mcclain LLC"/>
    <s v="Open-source multi-tasking methodology"/>
    <n v="52000"/>
    <n v="91014"/>
    <n v="1.7502692307692307"/>
    <x v="1"/>
    <n v="820"/>
    <s v="US"/>
    <s v="USD"/>
    <n v="1301202000"/>
    <n v="1301806800"/>
    <x v="643"/>
    <d v="2011-04-03T05:00:00"/>
    <b v="1"/>
    <b v="0"/>
    <s v="theater/plays"/>
    <n v="110.99268292682927"/>
    <x v="3"/>
    <s v="plays"/>
  </r>
  <r>
    <n v="702"/>
    <s v="Sims-Gross"/>
    <s v="Object-based attitude-oriented analyzer"/>
    <n v="8700"/>
    <n v="4710"/>
    <n v="0.54137931034482756"/>
    <x v="0"/>
    <n v="83"/>
    <s v="US"/>
    <s v="USD"/>
    <n v="1374469200"/>
    <n v="1374901200"/>
    <x v="644"/>
    <d v="2013-07-27T05:00:00"/>
    <b v="0"/>
    <b v="0"/>
    <s v="technology/wearables"/>
    <n v="56.746987951807228"/>
    <x v="2"/>
    <s v="wearables"/>
  </r>
  <r>
    <n v="703"/>
    <s v="Perez Group"/>
    <s v="Cross-platform tertiary hub"/>
    <n v="63400"/>
    <n v="197728"/>
    <n v="3.1187381703470032"/>
    <x v="1"/>
    <n v="2038"/>
    <s v="US"/>
    <s v="USD"/>
    <n v="1334984400"/>
    <n v="1336453200"/>
    <x v="645"/>
    <d v="2012-05-08T05:00:00"/>
    <b v="1"/>
    <b v="1"/>
    <s v="publishing/translations"/>
    <n v="97.020608439646708"/>
    <x v="5"/>
    <s v="translations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n v="1468904400"/>
    <x v="646"/>
    <d v="2016-07-19T05:00:00"/>
    <b v="0"/>
    <b v="0"/>
    <s v="film &amp; video/animation"/>
    <n v="92.08620689655173"/>
    <x v="4"/>
    <s v="animation"/>
  </r>
  <r>
    <n v="705"/>
    <s v="Ford LLC"/>
    <s v="Centralized tangible success"/>
    <n v="169700"/>
    <n v="168048"/>
    <n v="0.99026517383618151"/>
    <x v="0"/>
    <n v="2025"/>
    <s v="GB"/>
    <s v="GBP"/>
    <n v="1386741600"/>
    <n v="1387087200"/>
    <x v="626"/>
    <d v="2013-12-15T06:00:00"/>
    <b v="0"/>
    <b v="0"/>
    <s v="publishing/nonfiction"/>
    <n v="82.986666666666665"/>
    <x v="5"/>
    <s v="nonfiction"/>
  </r>
  <r>
    <n v="706"/>
    <s v="Moreno Ltd"/>
    <s v="Customer-focused multimedia methodology"/>
    <n v="108400"/>
    <n v="138586"/>
    <n v="1.278468634686347"/>
    <x v="1"/>
    <n v="1345"/>
    <s v="AU"/>
    <s v="AUD"/>
    <n v="1546754400"/>
    <n v="1547445600"/>
    <x v="647"/>
    <d v="2019-01-14T06:00:00"/>
    <b v="0"/>
    <b v="1"/>
    <s v="technology/web"/>
    <n v="103.03791821561339"/>
    <x v="2"/>
    <s v="web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n v="1547359200"/>
    <x v="159"/>
    <d v="2019-01-13T06:00:00"/>
    <b v="0"/>
    <b v="0"/>
    <s v="film &amp; video/drama"/>
    <n v="68.922619047619051"/>
    <x v="4"/>
    <s v="drama"/>
  </r>
  <r>
    <n v="708"/>
    <s v="Ortega LLC"/>
    <s v="Secured bifurcated intranet"/>
    <n v="1700"/>
    <n v="12020"/>
    <n v="7.0705882352941174"/>
    <x v="1"/>
    <n v="137"/>
    <s v="CH"/>
    <s v="CHF"/>
    <n v="1495429200"/>
    <n v="1496293200"/>
    <x v="648"/>
    <d v="2017-06-01T05:00:00"/>
    <b v="0"/>
    <b v="0"/>
    <s v="theater/plays"/>
    <n v="87.737226277372258"/>
    <x v="3"/>
    <s v="plays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n v="1335416400"/>
    <x v="267"/>
    <d v="2012-04-26T05:00:00"/>
    <b v="0"/>
    <b v="0"/>
    <s v="theater/plays"/>
    <n v="75.021505376344081"/>
    <x v="3"/>
    <s v="plays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n v="1532149200"/>
    <x v="649"/>
    <d v="2018-07-21T05:00:00"/>
    <b v="0"/>
    <b v="1"/>
    <s v="theater/plays"/>
    <n v="50.863999999999997"/>
    <x v="3"/>
    <s v="plays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n v="1453788000"/>
    <x v="248"/>
    <d v="2016-01-26T06:00:00"/>
    <b v="1"/>
    <b v="1"/>
    <s v="theater/plays"/>
    <n v="90"/>
    <x v="3"/>
    <s v="plays"/>
  </r>
  <r>
    <n v="712"/>
    <s v="Garza-Bryant"/>
    <s v="Programmable leadingedge contingency"/>
    <n v="800"/>
    <n v="14725"/>
    <n v="18.40625"/>
    <x v="1"/>
    <n v="202"/>
    <s v="US"/>
    <s v="USD"/>
    <n v="1467954000"/>
    <n v="1471496400"/>
    <x v="571"/>
    <d v="2016-08-18T05:00:00"/>
    <b v="0"/>
    <b v="0"/>
    <s v="theater/plays"/>
    <n v="72.896039603960389"/>
    <x v="3"/>
    <s v="plays"/>
  </r>
  <r>
    <n v="713"/>
    <s v="Mays LLC"/>
    <s v="Multi-layered global groupware"/>
    <n v="6900"/>
    <n v="11174"/>
    <n v="1.6194202898550725"/>
    <x v="1"/>
    <n v="103"/>
    <s v="US"/>
    <s v="USD"/>
    <n v="1471842000"/>
    <n v="1472878800"/>
    <x v="650"/>
    <d v="2016-09-03T05:00:00"/>
    <b v="0"/>
    <b v="0"/>
    <s v="publishing/radio &amp; podcasts"/>
    <n v="108.48543689320388"/>
    <x v="5"/>
    <s v="radio &amp; podcasts"/>
  </r>
  <r>
    <n v="714"/>
    <s v="Evans-Jones"/>
    <s v="Switchable methodical superstructure"/>
    <n v="38500"/>
    <n v="182036"/>
    <n v="4.7282077922077921"/>
    <x v="1"/>
    <n v="1785"/>
    <s v="US"/>
    <s v="USD"/>
    <n v="1408424400"/>
    <n v="1408510800"/>
    <x v="1"/>
    <d v="2014-08-20T05:00:00"/>
    <b v="0"/>
    <b v="0"/>
    <s v="music/rock"/>
    <n v="101.98095238095237"/>
    <x v="1"/>
    <s v="rock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n v="1281589200"/>
    <x v="651"/>
    <d v="2010-08-12T05:00:00"/>
    <b v="0"/>
    <b v="0"/>
    <s v="games/mobile games"/>
    <n v="44.009146341463413"/>
    <x v="6"/>
    <s v="mobile games"/>
  </r>
  <r>
    <n v="716"/>
    <s v="Tapia, Kramer and Hicks"/>
    <s v="Advanced modular moderator"/>
    <n v="2000"/>
    <n v="10353"/>
    <n v="5.1764999999999999"/>
    <x v="1"/>
    <n v="157"/>
    <s v="US"/>
    <s v="USD"/>
    <n v="1373432400"/>
    <n v="1375851600"/>
    <x v="652"/>
    <d v="2013-08-07T05:00:00"/>
    <b v="0"/>
    <b v="1"/>
    <s v="theater/plays"/>
    <n v="65.942675159235662"/>
    <x v="3"/>
    <s v="plays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n v="1315803600"/>
    <x v="653"/>
    <d v="2011-09-12T05:00:00"/>
    <b v="0"/>
    <b v="0"/>
    <s v="film &amp; video/documentary"/>
    <n v="24.987387387387386"/>
    <x v="4"/>
    <s v="documentary"/>
  </r>
  <r>
    <n v="718"/>
    <s v="Reyes PLC"/>
    <s v="Expanded optimal pricing structure"/>
    <n v="8300"/>
    <n v="8317"/>
    <n v="1.0020481927710843"/>
    <x v="1"/>
    <n v="297"/>
    <s v="US"/>
    <s v="USD"/>
    <n v="1371445200"/>
    <n v="1373691600"/>
    <x v="654"/>
    <d v="2013-07-13T05:00:00"/>
    <b v="0"/>
    <b v="0"/>
    <s v="technology/wearables"/>
    <n v="28.003367003367003"/>
    <x v="2"/>
    <s v="wearables"/>
  </r>
  <r>
    <n v="719"/>
    <s v="Pace, Simpson and Watkins"/>
    <s v="Down-sized uniform ability"/>
    <n v="6900"/>
    <n v="10557"/>
    <n v="1.53"/>
    <x v="1"/>
    <n v="123"/>
    <s v="US"/>
    <s v="USD"/>
    <n v="1338267600"/>
    <n v="1339218000"/>
    <x v="655"/>
    <d v="2012-06-09T05:00:00"/>
    <b v="0"/>
    <b v="0"/>
    <s v="publishing/fiction"/>
    <n v="85.829268292682926"/>
    <x v="5"/>
    <s v="fiction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n v="1520402400"/>
    <x v="656"/>
    <d v="2018-03-07T06:00:00"/>
    <b v="0"/>
    <b v="1"/>
    <s v="theater/plays"/>
    <n v="84.921052631578945"/>
    <x v="3"/>
    <s v="plays"/>
  </r>
  <r>
    <n v="721"/>
    <s v="Dominguez-Owens"/>
    <s v="Open-architected systematic intranet"/>
    <n v="123600"/>
    <n v="5429"/>
    <n v="4.3923948220064728E-2"/>
    <x v="3"/>
    <n v="60"/>
    <s v="US"/>
    <s v="USD"/>
    <n v="1522818000"/>
    <n v="1523336400"/>
    <x v="657"/>
    <d v="2018-04-10T05:00:00"/>
    <b v="0"/>
    <b v="0"/>
    <s v="music/rock"/>
    <n v="90.483333333333334"/>
    <x v="1"/>
    <s v="rock"/>
  </r>
  <r>
    <n v="722"/>
    <s v="Thomas-Simmons"/>
    <s v="Proactive 24hour frame"/>
    <n v="48500"/>
    <n v="75906"/>
    <n v="1.5650721649484536"/>
    <x v="1"/>
    <n v="3036"/>
    <s v="US"/>
    <s v="USD"/>
    <n v="1509948000"/>
    <n v="1512280800"/>
    <x v="265"/>
    <d v="2017-12-03T06:00:00"/>
    <b v="0"/>
    <b v="0"/>
    <s v="film &amp; video/documentary"/>
    <n v="25.00197628458498"/>
    <x v="4"/>
    <s v="documentary"/>
  </r>
  <r>
    <n v="723"/>
    <s v="Beck-Knight"/>
    <s v="Exclusive fresh-thinking model"/>
    <n v="4900"/>
    <n v="13250"/>
    <n v="2.704081632653061"/>
    <x v="1"/>
    <n v="144"/>
    <s v="AU"/>
    <s v="AUD"/>
    <n v="1456898400"/>
    <n v="1458709200"/>
    <x v="658"/>
    <d v="2016-03-23T05:00:00"/>
    <b v="0"/>
    <b v="0"/>
    <s v="theater/plays"/>
    <n v="92.013888888888886"/>
    <x v="3"/>
    <s v="plays"/>
  </r>
  <r>
    <n v="724"/>
    <s v="Mccoy Ltd"/>
    <s v="Business-focused encompassing intranet"/>
    <n v="8400"/>
    <n v="11261"/>
    <n v="1.3405952380952382"/>
    <x v="1"/>
    <n v="121"/>
    <s v="GB"/>
    <s v="GBP"/>
    <n v="1413954000"/>
    <n v="1414126800"/>
    <x v="659"/>
    <d v="2014-10-24T05:00:00"/>
    <b v="0"/>
    <b v="1"/>
    <s v="theater/plays"/>
    <n v="93.066115702479337"/>
    <x v="3"/>
    <s v="plays"/>
  </r>
  <r>
    <n v="725"/>
    <s v="Dawson-Tyler"/>
    <s v="Optional 6thgeneration access"/>
    <n v="193200"/>
    <n v="97369"/>
    <n v="0.50398033126293995"/>
    <x v="0"/>
    <n v="1596"/>
    <s v="US"/>
    <s v="USD"/>
    <n v="1416031200"/>
    <n v="1416204000"/>
    <x v="660"/>
    <d v="2014-11-17T06:00:00"/>
    <b v="0"/>
    <b v="0"/>
    <s v="games/mobile games"/>
    <n v="61.008145363408524"/>
    <x v="6"/>
    <s v="mobile games"/>
  </r>
  <r>
    <n v="726"/>
    <s v="Johns-Thomas"/>
    <s v="Realigned web-enabled functionalities"/>
    <n v="54300"/>
    <n v="48227"/>
    <n v="0.88815837937384901"/>
    <x v="3"/>
    <n v="524"/>
    <s v="US"/>
    <s v="USD"/>
    <n v="1287982800"/>
    <n v="1288501200"/>
    <x v="661"/>
    <d v="2010-10-31T05:00:00"/>
    <b v="0"/>
    <b v="1"/>
    <s v="theater/plays"/>
    <n v="92.036259541984734"/>
    <x v="3"/>
    <s v="plays"/>
  </r>
  <r>
    <n v="727"/>
    <s v="Quinn, Cruz and Schmidt"/>
    <s v="Enterprise-wide multimedia software"/>
    <n v="8900"/>
    <n v="14685"/>
    <n v="1.65"/>
    <x v="1"/>
    <n v="181"/>
    <s v="US"/>
    <s v="USD"/>
    <n v="1547964000"/>
    <n v="1552971600"/>
    <x v="4"/>
    <d v="2019-03-19T05:00:00"/>
    <b v="0"/>
    <b v="0"/>
    <s v="technology/web"/>
    <n v="81.132596685082873"/>
    <x v="2"/>
    <s v="web"/>
  </r>
  <r>
    <n v="728"/>
    <s v="Stewart Inc"/>
    <s v="Versatile mission-critical knowledgebase"/>
    <n v="4200"/>
    <n v="735"/>
    <n v="0.17499999999999999"/>
    <x v="0"/>
    <n v="10"/>
    <s v="US"/>
    <s v="USD"/>
    <n v="1464152400"/>
    <n v="1465102800"/>
    <x v="662"/>
    <d v="2016-06-05T05:00:00"/>
    <b v="0"/>
    <b v="0"/>
    <s v="theater/plays"/>
    <n v="73.5"/>
    <x v="3"/>
    <s v="plays"/>
  </r>
  <r>
    <n v="729"/>
    <s v="Moore Group"/>
    <s v="Multi-lateral object-oriented open system"/>
    <n v="5600"/>
    <n v="10397"/>
    <n v="1.8566071428571429"/>
    <x v="1"/>
    <n v="122"/>
    <s v="US"/>
    <s v="USD"/>
    <n v="1359957600"/>
    <n v="1360130400"/>
    <x v="663"/>
    <d v="2013-02-06T06:00:00"/>
    <b v="0"/>
    <b v="0"/>
    <s v="film &amp; video/drama"/>
    <n v="85.221311475409834"/>
    <x v="4"/>
    <s v="drama"/>
  </r>
  <r>
    <n v="730"/>
    <s v="Carson PLC"/>
    <s v="Visionary system-worthy attitude"/>
    <n v="28800"/>
    <n v="118847"/>
    <n v="4.1266319444444441"/>
    <x v="1"/>
    <n v="1071"/>
    <s v="CA"/>
    <s v="CAD"/>
    <n v="1432357200"/>
    <n v="1432875600"/>
    <x v="664"/>
    <d v="2015-05-29T05:00:00"/>
    <b v="0"/>
    <b v="0"/>
    <s v="technology/wearables"/>
    <n v="110.96825396825396"/>
    <x v="2"/>
    <s v="wearables"/>
  </r>
  <r>
    <n v="731"/>
    <s v="Cruz, Hall and Mason"/>
    <s v="Synergized content-based hierarchy"/>
    <n v="8000"/>
    <n v="7220"/>
    <n v="0.90249999999999997"/>
    <x v="3"/>
    <n v="219"/>
    <s v="US"/>
    <s v="USD"/>
    <n v="1500786000"/>
    <n v="1500872400"/>
    <x v="665"/>
    <d v="2017-07-24T05:00:00"/>
    <b v="0"/>
    <b v="0"/>
    <s v="technology/web"/>
    <n v="32.968036529680369"/>
    <x v="2"/>
    <s v="web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n v="1492146000"/>
    <x v="666"/>
    <d v="2017-04-14T05:00:00"/>
    <b v="0"/>
    <b v="1"/>
    <s v="music/rock"/>
    <n v="96.005352363960753"/>
    <x v="1"/>
    <s v="rock"/>
  </r>
  <r>
    <n v="733"/>
    <s v="Marquez-Kerr"/>
    <s v="Automated hybrid orchestration"/>
    <n v="15800"/>
    <n v="83267"/>
    <n v="5.2700632911392402"/>
    <x v="1"/>
    <n v="980"/>
    <s v="US"/>
    <s v="USD"/>
    <n v="1406178000"/>
    <n v="1407301200"/>
    <x v="43"/>
    <d v="2014-08-06T05:00:00"/>
    <b v="0"/>
    <b v="0"/>
    <s v="music/metal"/>
    <n v="84.96632653061225"/>
    <x v="1"/>
    <s v="metal"/>
  </r>
  <r>
    <n v="734"/>
    <s v="Stone PLC"/>
    <s v="Exclusive 5thgeneration leverage"/>
    <n v="4200"/>
    <n v="13404"/>
    <n v="3.1914285714285713"/>
    <x v="1"/>
    <n v="536"/>
    <s v="US"/>
    <s v="USD"/>
    <n v="1485583200"/>
    <n v="1486620000"/>
    <x v="667"/>
    <d v="2017-02-09T06:00:00"/>
    <b v="0"/>
    <b v="1"/>
    <s v="theater/plays"/>
    <n v="25.007462686567163"/>
    <x v="3"/>
    <s v="plays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n v="1459918800"/>
    <x v="668"/>
    <d v="2016-04-06T05:00:00"/>
    <b v="0"/>
    <b v="0"/>
    <s v="photography/photography books"/>
    <n v="65.998995479658461"/>
    <x v="7"/>
    <s v="photography books"/>
  </r>
  <r>
    <n v="736"/>
    <s v="Silva-Hawkins"/>
    <s v="Proactive heuristic orchestration"/>
    <n v="7700"/>
    <n v="2533"/>
    <n v="0.32896103896103895"/>
    <x v="3"/>
    <n v="29"/>
    <s v="US"/>
    <s v="USD"/>
    <n v="1424412000"/>
    <n v="1424757600"/>
    <x v="669"/>
    <d v="2015-02-24T06:00:00"/>
    <b v="0"/>
    <b v="0"/>
    <s v="publishing/nonfiction"/>
    <n v="87.34482758620689"/>
    <x v="5"/>
    <s v="nonfiction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n v="1479880800"/>
    <x v="670"/>
    <d v="2016-11-23T06:00:00"/>
    <b v="0"/>
    <b v="0"/>
    <s v="music/indie rock"/>
    <n v="27.933333333333334"/>
    <x v="1"/>
    <s v="indie rock"/>
  </r>
  <r>
    <n v="738"/>
    <s v="Garcia Group"/>
    <s v="Extended zero administration software"/>
    <n v="74700"/>
    <n v="1557"/>
    <n v="2.0843373493975904E-2"/>
    <x v="0"/>
    <n v="15"/>
    <s v="US"/>
    <s v="USD"/>
    <n v="1416117600"/>
    <n v="1418018400"/>
    <x v="671"/>
    <d v="2014-12-08T06:00:00"/>
    <b v="0"/>
    <b v="1"/>
    <s v="theater/plays"/>
    <n v="103.8"/>
    <x v="3"/>
    <s v="plays"/>
  </r>
  <r>
    <n v="739"/>
    <s v="Meyer-Avila"/>
    <s v="Multi-tiered discrete support"/>
    <n v="10000"/>
    <n v="6100"/>
    <n v="0.61"/>
    <x v="0"/>
    <n v="191"/>
    <s v="US"/>
    <s v="USD"/>
    <n v="1340946000"/>
    <n v="1341032400"/>
    <x v="672"/>
    <d v="2012-06-30T05:00:00"/>
    <b v="0"/>
    <b v="0"/>
    <s v="music/indie rock"/>
    <n v="31.937172774869111"/>
    <x v="1"/>
    <s v="indie rock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n v="1486360800"/>
    <x v="673"/>
    <d v="2017-02-06T06:00:00"/>
    <b v="0"/>
    <b v="0"/>
    <s v="theater/plays"/>
    <n v="99.5"/>
    <x v="3"/>
    <s v="plays"/>
  </r>
  <r>
    <n v="741"/>
    <s v="Garcia Ltd"/>
    <s v="Balanced mobile alliance"/>
    <n v="1200"/>
    <n v="14150"/>
    <n v="11.791666666666666"/>
    <x v="1"/>
    <n v="130"/>
    <s v="US"/>
    <s v="USD"/>
    <n v="1274590800"/>
    <n v="1274677200"/>
    <x v="674"/>
    <d v="2010-05-24T05:00:00"/>
    <b v="0"/>
    <b v="0"/>
    <s v="theater/plays"/>
    <n v="108.84615384615384"/>
    <x v="3"/>
    <s v="plays"/>
  </r>
  <r>
    <n v="742"/>
    <s v="West-Stevens"/>
    <s v="Reactive solution-oriented groupware"/>
    <n v="1200"/>
    <n v="13513"/>
    <n v="11.260833333333334"/>
    <x v="1"/>
    <n v="122"/>
    <s v="US"/>
    <s v="USD"/>
    <n v="1263880800"/>
    <n v="1267509600"/>
    <x v="675"/>
    <d v="2010-03-02T06:00:00"/>
    <b v="0"/>
    <b v="0"/>
    <s v="music/electric music"/>
    <n v="110.76229508196721"/>
    <x v="1"/>
    <s v="electric music"/>
  </r>
  <r>
    <n v="743"/>
    <s v="Clark-Conrad"/>
    <s v="Exclusive bandwidth-monitored orchestration"/>
    <n v="3900"/>
    <n v="504"/>
    <n v="0.12923076923076923"/>
    <x v="0"/>
    <n v="17"/>
    <s v="US"/>
    <s v="USD"/>
    <n v="1445403600"/>
    <n v="1445922000"/>
    <x v="676"/>
    <d v="2015-10-27T05:00:00"/>
    <b v="0"/>
    <b v="1"/>
    <s v="theater/plays"/>
    <n v="29.647058823529413"/>
    <x v="3"/>
    <s v="plays"/>
  </r>
  <r>
    <n v="744"/>
    <s v="Fitzgerald Group"/>
    <s v="Intuitive exuding initiative"/>
    <n v="2000"/>
    <n v="14240"/>
    <n v="7.12"/>
    <x v="1"/>
    <n v="140"/>
    <s v="US"/>
    <s v="USD"/>
    <n v="1533877200"/>
    <n v="1534050000"/>
    <x v="342"/>
    <d v="2018-08-12T05:00:00"/>
    <b v="0"/>
    <b v="1"/>
    <s v="theater/plays"/>
    <n v="101.71428571428571"/>
    <x v="3"/>
    <s v="plays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n v="1277528400"/>
    <x v="677"/>
    <d v="2010-06-26T05:00:00"/>
    <b v="0"/>
    <b v="0"/>
    <s v="technology/wearables"/>
    <n v="61.5"/>
    <x v="2"/>
    <s v="wearables"/>
  </r>
  <r>
    <n v="746"/>
    <s v="Edwards LLC"/>
    <s v="Automated system-worthy structure"/>
    <n v="55800"/>
    <n v="118580"/>
    <n v="2.1250896057347672"/>
    <x v="1"/>
    <n v="3388"/>
    <s v="US"/>
    <s v="USD"/>
    <n v="1318136400"/>
    <n v="1318568400"/>
    <x v="678"/>
    <d v="2011-10-14T05:00:00"/>
    <b v="0"/>
    <b v="0"/>
    <s v="technology/web"/>
    <n v="35"/>
    <x v="2"/>
    <s v="web"/>
  </r>
  <r>
    <n v="747"/>
    <s v="Greer and Sons"/>
    <s v="Secured clear-thinking intranet"/>
    <n v="4900"/>
    <n v="11214"/>
    <n v="2.2885714285714287"/>
    <x v="1"/>
    <n v="280"/>
    <s v="US"/>
    <s v="USD"/>
    <n v="1283403600"/>
    <n v="1284354000"/>
    <x v="679"/>
    <d v="2010-09-13T05:00:00"/>
    <b v="0"/>
    <b v="0"/>
    <s v="theater/plays"/>
    <n v="40.049999999999997"/>
    <x v="3"/>
    <s v="plays"/>
  </r>
  <r>
    <n v="748"/>
    <s v="Martinez PLC"/>
    <s v="Cloned actuating architecture"/>
    <n v="194900"/>
    <n v="68137"/>
    <n v="0.34959979476654696"/>
    <x v="3"/>
    <n v="614"/>
    <s v="US"/>
    <s v="USD"/>
    <n v="1267423200"/>
    <n v="1269579600"/>
    <x v="680"/>
    <d v="2010-03-26T05:00:00"/>
    <b v="0"/>
    <b v="1"/>
    <s v="film &amp; video/animation"/>
    <n v="110.97231270358306"/>
    <x v="4"/>
    <s v="animation"/>
  </r>
  <r>
    <n v="749"/>
    <s v="Hunter-Logan"/>
    <s v="Down-sized needs-based task-force"/>
    <n v="8600"/>
    <n v="13527"/>
    <n v="1.5729069767441861"/>
    <x v="1"/>
    <n v="366"/>
    <s v="IT"/>
    <s v="EUR"/>
    <n v="1412744400"/>
    <n v="1413781200"/>
    <x v="681"/>
    <d v="2014-10-20T05:00:00"/>
    <b v="0"/>
    <b v="1"/>
    <s v="technology/wearables"/>
    <n v="36.959016393442624"/>
    <x v="2"/>
    <s v="wearables"/>
  </r>
  <r>
    <n v="750"/>
    <s v="Ramos and Sons"/>
    <s v="Extended responsive Internet solution"/>
    <n v="100"/>
    <n v="1"/>
    <n v="0.01"/>
    <x v="0"/>
    <n v="1"/>
    <s v="GB"/>
    <s v="GBP"/>
    <n v="1277960400"/>
    <n v="1280120400"/>
    <x v="682"/>
    <d v="2010-07-26T05:00:00"/>
    <b v="0"/>
    <b v="0"/>
    <s v="music/electric music"/>
    <n v="1"/>
    <x v="1"/>
    <s v="electric music"/>
  </r>
  <r>
    <n v="751"/>
    <s v="Lane-Barber"/>
    <s v="Universal value-added moderator"/>
    <n v="3600"/>
    <n v="8363"/>
    <n v="2.3230555555555554"/>
    <x v="1"/>
    <n v="270"/>
    <s v="US"/>
    <s v="USD"/>
    <n v="1458190800"/>
    <n v="1459486800"/>
    <x v="683"/>
    <d v="2016-04-01T05:00:00"/>
    <b v="1"/>
    <b v="1"/>
    <s v="publishing/nonfiction"/>
    <n v="30.974074074074075"/>
    <x v="5"/>
    <s v="nonfiction"/>
  </r>
  <r>
    <n v="752"/>
    <s v="Lowery Group"/>
    <s v="Sharable motivating emulation"/>
    <n v="5800"/>
    <n v="5362"/>
    <n v="0.92448275862068963"/>
    <x v="3"/>
    <n v="114"/>
    <s v="US"/>
    <s v="USD"/>
    <n v="1280984400"/>
    <n v="1282539600"/>
    <x v="684"/>
    <d v="2010-08-23T05:00:00"/>
    <b v="0"/>
    <b v="1"/>
    <s v="theater/plays"/>
    <n v="47.035087719298247"/>
    <x v="3"/>
    <s v="plays"/>
  </r>
  <r>
    <n v="753"/>
    <s v="Guerrero-Griffin"/>
    <s v="Networked web-enabled product"/>
    <n v="4700"/>
    <n v="12065"/>
    <n v="2.5670212765957445"/>
    <x v="1"/>
    <n v="137"/>
    <s v="US"/>
    <s v="USD"/>
    <n v="1274590800"/>
    <n v="1275886800"/>
    <x v="674"/>
    <d v="2010-06-07T05:00:00"/>
    <b v="0"/>
    <b v="0"/>
    <s v="photography/photography books"/>
    <n v="88.065693430656935"/>
    <x v="7"/>
    <s v="photography books"/>
  </r>
  <r>
    <n v="754"/>
    <s v="Perez, Reed and Lee"/>
    <s v="Advanced dedicated encoding"/>
    <n v="70400"/>
    <n v="118603"/>
    <n v="1.6847017045454546"/>
    <x v="1"/>
    <n v="3205"/>
    <s v="US"/>
    <s v="USD"/>
    <n v="1351400400"/>
    <n v="1355983200"/>
    <x v="685"/>
    <d v="2012-12-20T06:00:00"/>
    <b v="0"/>
    <b v="0"/>
    <s v="theater/plays"/>
    <n v="37.005616224648989"/>
    <x v="3"/>
    <s v="plays"/>
  </r>
  <r>
    <n v="755"/>
    <s v="Chen, Pollard and Clarke"/>
    <s v="Stand-alone multi-state project"/>
    <n v="4500"/>
    <n v="7496"/>
    <n v="1.6657777777777778"/>
    <x v="1"/>
    <n v="288"/>
    <s v="DK"/>
    <s v="DKK"/>
    <n v="1514354400"/>
    <n v="1515391200"/>
    <x v="605"/>
    <d v="2018-01-08T06:00:00"/>
    <b v="0"/>
    <b v="1"/>
    <s v="theater/plays"/>
    <n v="26.027777777777779"/>
    <x v="3"/>
    <s v="plays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n v="1422252000"/>
    <x v="686"/>
    <d v="2015-01-26T06:00:00"/>
    <b v="0"/>
    <b v="0"/>
    <s v="theater/plays"/>
    <n v="67.817567567567565"/>
    <x v="3"/>
    <s v="plays"/>
  </r>
  <r>
    <n v="757"/>
    <s v="Callahan-Gilbert"/>
    <s v="Profit-focused motivating function"/>
    <n v="1400"/>
    <n v="5696"/>
    <n v="4.0685714285714285"/>
    <x v="1"/>
    <n v="114"/>
    <s v="US"/>
    <s v="USD"/>
    <n v="1305176400"/>
    <n v="1305522000"/>
    <x v="687"/>
    <d v="2011-05-16T05:00:00"/>
    <b v="0"/>
    <b v="0"/>
    <s v="film &amp; video/drama"/>
    <n v="49.964912280701753"/>
    <x v="4"/>
    <s v="drama"/>
  </r>
  <r>
    <n v="758"/>
    <s v="Logan-Miranda"/>
    <s v="Proactive systemic firmware"/>
    <n v="29600"/>
    <n v="167005"/>
    <n v="5.6420608108108112"/>
    <x v="1"/>
    <n v="1518"/>
    <s v="CA"/>
    <s v="CAD"/>
    <n v="1414126800"/>
    <n v="1414904400"/>
    <x v="688"/>
    <d v="2014-11-02T05:00:00"/>
    <b v="0"/>
    <b v="0"/>
    <s v="music/rock"/>
    <n v="110.01646903820817"/>
    <x v="1"/>
    <s v="rock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n v="1520402400"/>
    <x v="689"/>
    <d v="2018-03-07T06:00:00"/>
    <b v="0"/>
    <b v="0"/>
    <s v="music/electric music"/>
    <n v="89.964678178963894"/>
    <x v="1"/>
    <s v="electric music"/>
  </r>
  <r>
    <n v="760"/>
    <s v="Smith-Kennedy"/>
    <s v="Virtual heuristic hub"/>
    <n v="48300"/>
    <n v="16592"/>
    <n v="0.34351966873706002"/>
    <x v="0"/>
    <n v="210"/>
    <s v="IT"/>
    <s v="EUR"/>
    <n v="1564635600"/>
    <n v="1567141200"/>
    <x v="690"/>
    <d v="2019-08-30T05:00:00"/>
    <b v="0"/>
    <b v="1"/>
    <s v="games/video games"/>
    <n v="79.009523809523813"/>
    <x v="6"/>
    <s v="video games"/>
  </r>
  <r>
    <n v="761"/>
    <s v="Mitchell-Lee"/>
    <s v="Customizable leadingedge model"/>
    <n v="2200"/>
    <n v="14420"/>
    <n v="6.5545454545454547"/>
    <x v="1"/>
    <n v="166"/>
    <s v="US"/>
    <s v="USD"/>
    <n v="1500699600"/>
    <n v="1501131600"/>
    <x v="691"/>
    <d v="2017-07-27T05:00:00"/>
    <b v="0"/>
    <b v="0"/>
    <s v="music/rock"/>
    <n v="86.867469879518069"/>
    <x v="1"/>
    <s v="rock"/>
  </r>
  <r>
    <n v="762"/>
    <s v="Davis Ltd"/>
    <s v="Upgradable uniform service-desk"/>
    <n v="3500"/>
    <n v="6204"/>
    <n v="1.7725714285714285"/>
    <x v="1"/>
    <n v="100"/>
    <s v="AU"/>
    <s v="AUD"/>
    <n v="1354082400"/>
    <n v="1355032800"/>
    <x v="692"/>
    <d v="2012-12-09T06:00:00"/>
    <b v="0"/>
    <b v="0"/>
    <s v="music/jazz"/>
    <n v="62.04"/>
    <x v="1"/>
    <s v="jazz"/>
  </r>
  <r>
    <n v="763"/>
    <s v="Rowland PLC"/>
    <s v="Inverse client-driven product"/>
    <n v="5600"/>
    <n v="6338"/>
    <n v="1.1317857142857144"/>
    <x v="1"/>
    <n v="235"/>
    <s v="US"/>
    <s v="USD"/>
    <n v="1336453200"/>
    <n v="1339477200"/>
    <x v="693"/>
    <d v="2012-06-12T05:00:00"/>
    <b v="0"/>
    <b v="1"/>
    <s v="theater/plays"/>
    <n v="26.970212765957445"/>
    <x v="3"/>
    <s v="plays"/>
  </r>
  <r>
    <n v="764"/>
    <s v="Shaffer-Mason"/>
    <s v="Managed bandwidth-monitored system engine"/>
    <n v="1100"/>
    <n v="8010"/>
    <n v="7.2818181818181822"/>
    <x v="1"/>
    <n v="148"/>
    <s v="US"/>
    <s v="USD"/>
    <n v="1305262800"/>
    <n v="1305954000"/>
    <x v="694"/>
    <d v="2011-05-21T05:00:00"/>
    <b v="0"/>
    <b v="0"/>
    <s v="music/rock"/>
    <n v="54.121621621621621"/>
    <x v="1"/>
    <s v="rock"/>
  </r>
  <r>
    <n v="765"/>
    <s v="Matthews LLC"/>
    <s v="Advanced transitional help-desk"/>
    <n v="3900"/>
    <n v="8125"/>
    <n v="2.0833333333333335"/>
    <x v="1"/>
    <n v="198"/>
    <s v="US"/>
    <s v="USD"/>
    <n v="1492232400"/>
    <n v="1494392400"/>
    <x v="695"/>
    <d v="2017-05-10T05:00:00"/>
    <b v="1"/>
    <b v="1"/>
    <s v="music/indie rock"/>
    <n v="41.035353535353536"/>
    <x v="1"/>
    <s v="indie rock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n v="1537419600"/>
    <x v="123"/>
    <d v="2018-09-20T05:00:00"/>
    <b v="0"/>
    <b v="0"/>
    <s v="film &amp; video/science fiction"/>
    <n v="55.052419354838712"/>
    <x v="4"/>
    <s v="science fiction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n v="1447999200"/>
    <x v="696"/>
    <d v="2015-11-20T06:00:00"/>
    <b v="0"/>
    <b v="0"/>
    <s v="publishing/translations"/>
    <n v="107.93762183235867"/>
    <x v="5"/>
    <s v="translations"/>
  </r>
  <r>
    <n v="768"/>
    <s v="Ramirez-Calderon"/>
    <s v="Fundamental zero tolerance alliance"/>
    <n v="4800"/>
    <n v="11088"/>
    <n v="2.31"/>
    <x v="1"/>
    <n v="150"/>
    <s v="US"/>
    <s v="USD"/>
    <n v="1386741600"/>
    <n v="1388037600"/>
    <x v="626"/>
    <d v="2013-12-26T06:00:00"/>
    <b v="0"/>
    <b v="0"/>
    <s v="theater/plays"/>
    <n v="73.92"/>
    <x v="3"/>
    <s v="plays"/>
  </r>
  <r>
    <n v="769"/>
    <s v="Johnson-Morales"/>
    <s v="Devolved 24hour forecast"/>
    <n v="125600"/>
    <n v="109106"/>
    <n v="0.86867834394904464"/>
    <x v="0"/>
    <n v="3410"/>
    <s v="US"/>
    <s v="USD"/>
    <n v="1376542800"/>
    <n v="1378789200"/>
    <x v="697"/>
    <d v="2013-09-10T05:00:00"/>
    <b v="0"/>
    <b v="0"/>
    <s v="games/video games"/>
    <n v="31.995894428152493"/>
    <x v="6"/>
    <s v="video games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n v="1398056400"/>
    <x v="698"/>
    <d v="2014-04-21T05:00:00"/>
    <b v="0"/>
    <b v="1"/>
    <s v="theater/plays"/>
    <n v="53.898148148148145"/>
    <x v="3"/>
    <s v="plays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n v="1550815200"/>
    <x v="699"/>
    <d v="2019-02-22T06:00:00"/>
    <b v="0"/>
    <b v="0"/>
    <s v="theater/plays"/>
    <n v="106.5"/>
    <x v="3"/>
    <s v="plays"/>
  </r>
  <r>
    <n v="772"/>
    <s v="Johnson-Pace"/>
    <s v="Persistent 3rdgeneration moratorium"/>
    <n v="149600"/>
    <n v="169586"/>
    <n v="1.1335962566844919"/>
    <x v="1"/>
    <n v="5139"/>
    <s v="US"/>
    <s v="USD"/>
    <n v="1549692000"/>
    <n v="1550037600"/>
    <x v="700"/>
    <d v="2019-02-13T06:00:00"/>
    <b v="0"/>
    <b v="0"/>
    <s v="music/indie rock"/>
    <n v="32.999805409612762"/>
    <x v="1"/>
    <s v="indie rock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n v="1492923600"/>
    <x v="701"/>
    <d v="2017-04-23T05:00:00"/>
    <b v="0"/>
    <b v="0"/>
    <s v="theater/plays"/>
    <n v="43.00254993625159"/>
    <x v="3"/>
    <s v="plays"/>
  </r>
  <r>
    <n v="774"/>
    <s v="Gonzalez-Snow"/>
    <s v="Polarized user-facing interface"/>
    <n v="5000"/>
    <n v="6775"/>
    <n v="1.355"/>
    <x v="1"/>
    <n v="78"/>
    <s v="IT"/>
    <s v="EUR"/>
    <n v="1463979600"/>
    <n v="1467522000"/>
    <x v="702"/>
    <d v="2016-07-03T05:00:00"/>
    <b v="0"/>
    <b v="0"/>
    <s v="technology/web"/>
    <n v="86.858974358974365"/>
    <x v="2"/>
    <s v="web"/>
  </r>
  <r>
    <n v="775"/>
    <s v="Murphy LLC"/>
    <s v="Customer-focused non-volatile framework"/>
    <n v="9400"/>
    <n v="968"/>
    <n v="0.10297872340425532"/>
    <x v="0"/>
    <n v="10"/>
    <s v="US"/>
    <s v="USD"/>
    <n v="1415253600"/>
    <n v="1416117600"/>
    <x v="703"/>
    <d v="2014-11-16T06:00:00"/>
    <b v="0"/>
    <b v="0"/>
    <s v="music/rock"/>
    <n v="96.8"/>
    <x v="1"/>
    <s v="rock"/>
  </r>
  <r>
    <n v="776"/>
    <s v="Taylor-Rowe"/>
    <s v="Synchronized multimedia frame"/>
    <n v="110800"/>
    <n v="72623"/>
    <n v="0.65544223826714798"/>
    <x v="0"/>
    <n v="2201"/>
    <s v="US"/>
    <s v="USD"/>
    <n v="1562216400"/>
    <n v="1563771600"/>
    <x v="704"/>
    <d v="2019-07-22T05:00:00"/>
    <b v="0"/>
    <b v="0"/>
    <s v="theater/plays"/>
    <n v="32.995456610631528"/>
    <x v="3"/>
    <s v="plays"/>
  </r>
  <r>
    <n v="777"/>
    <s v="Henderson Ltd"/>
    <s v="Open-architected stable algorithm"/>
    <n v="93800"/>
    <n v="45987"/>
    <n v="0.49026652452025588"/>
    <x v="0"/>
    <n v="676"/>
    <s v="US"/>
    <s v="USD"/>
    <n v="1316754000"/>
    <n v="1319259600"/>
    <x v="431"/>
    <d v="2011-10-22T05:00:00"/>
    <b v="0"/>
    <b v="0"/>
    <s v="theater/plays"/>
    <n v="68.028106508875737"/>
    <x v="3"/>
    <s v="plays"/>
  </r>
  <r>
    <n v="778"/>
    <s v="Moss-Guzman"/>
    <s v="Cross-platform optimizing website"/>
    <n v="1300"/>
    <n v="10243"/>
    <n v="7.8792307692307695"/>
    <x v="1"/>
    <n v="174"/>
    <s v="CH"/>
    <s v="CHF"/>
    <n v="1313211600"/>
    <n v="1313643600"/>
    <x v="705"/>
    <d v="2011-08-18T05:00:00"/>
    <b v="0"/>
    <b v="0"/>
    <s v="film &amp; video/animation"/>
    <n v="58.867816091954026"/>
    <x v="4"/>
    <s v="animation"/>
  </r>
  <r>
    <n v="779"/>
    <s v="Webb Group"/>
    <s v="Public-key actuating projection"/>
    <n v="108700"/>
    <n v="87293"/>
    <n v="0.80306347746090156"/>
    <x v="0"/>
    <n v="831"/>
    <s v="US"/>
    <s v="USD"/>
    <n v="1439528400"/>
    <n v="1440306000"/>
    <x v="706"/>
    <d v="2015-08-23T05:00:00"/>
    <b v="0"/>
    <b v="1"/>
    <s v="theater/plays"/>
    <n v="105.04572803850782"/>
    <x v="3"/>
    <s v="plays"/>
  </r>
  <r>
    <n v="780"/>
    <s v="Brooks-Rodriguez"/>
    <s v="Implemented intangible instruction set"/>
    <n v="5100"/>
    <n v="5421"/>
    <n v="1.0629411764705883"/>
    <x v="1"/>
    <n v="164"/>
    <s v="US"/>
    <s v="USD"/>
    <n v="1469163600"/>
    <n v="1470805200"/>
    <x v="707"/>
    <d v="2016-08-10T05:00:00"/>
    <b v="0"/>
    <b v="1"/>
    <s v="film &amp; video/drama"/>
    <n v="33.054878048780488"/>
    <x v="4"/>
    <s v="drama"/>
  </r>
  <r>
    <n v="781"/>
    <s v="Thomas Ltd"/>
    <s v="Cross-group interactive architecture"/>
    <n v="8700"/>
    <n v="4414"/>
    <n v="0.50735632183908042"/>
    <x v="3"/>
    <n v="56"/>
    <s v="CH"/>
    <s v="CHF"/>
    <n v="1288501200"/>
    <n v="1292911200"/>
    <x v="708"/>
    <d v="2010-12-21T06:00:00"/>
    <b v="0"/>
    <b v="0"/>
    <s v="theater/plays"/>
    <n v="78.821428571428569"/>
    <x v="3"/>
    <s v="plays"/>
  </r>
  <r>
    <n v="782"/>
    <s v="Williams and Sons"/>
    <s v="Centralized asymmetric framework"/>
    <n v="5100"/>
    <n v="10981"/>
    <n v="2.153137254901961"/>
    <x v="1"/>
    <n v="161"/>
    <s v="US"/>
    <s v="USD"/>
    <n v="1298959200"/>
    <n v="1301374800"/>
    <x v="709"/>
    <d v="2011-03-29T05:00:00"/>
    <b v="0"/>
    <b v="1"/>
    <s v="film &amp; video/animation"/>
    <n v="68.204968944099377"/>
    <x v="4"/>
    <s v="animation"/>
  </r>
  <r>
    <n v="783"/>
    <s v="Vega, Chan and Carney"/>
    <s v="Down-sized systematic utilization"/>
    <n v="7400"/>
    <n v="10451"/>
    <n v="1.4122972972972974"/>
    <x v="1"/>
    <n v="138"/>
    <s v="US"/>
    <s v="USD"/>
    <n v="1387260000"/>
    <n v="1387864800"/>
    <x v="710"/>
    <d v="2013-12-24T06:00:00"/>
    <b v="0"/>
    <b v="0"/>
    <s v="music/rock"/>
    <n v="75.731884057971016"/>
    <x v="1"/>
    <s v="rock"/>
  </r>
  <r>
    <n v="784"/>
    <s v="Byrd Group"/>
    <s v="Profound fault-tolerant model"/>
    <n v="88900"/>
    <n v="102535"/>
    <n v="1.1533745781777278"/>
    <x v="1"/>
    <n v="3308"/>
    <s v="US"/>
    <s v="USD"/>
    <n v="1457244000"/>
    <n v="1458190800"/>
    <x v="711"/>
    <d v="2016-03-17T05:00:00"/>
    <b v="0"/>
    <b v="0"/>
    <s v="technology/web"/>
    <n v="30.996070133010882"/>
    <x v="2"/>
    <s v="web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n v="1559278800"/>
    <x v="157"/>
    <d v="2019-05-31T05:00:00"/>
    <b v="0"/>
    <b v="1"/>
    <s v="film &amp; video/animation"/>
    <n v="101.88188976377953"/>
    <x v="4"/>
    <s v="animation"/>
  </r>
  <r>
    <n v="786"/>
    <s v="Smith-Brown"/>
    <s v="Object-based content-based ability"/>
    <n v="1500"/>
    <n v="10946"/>
    <n v="7.2973333333333334"/>
    <x v="1"/>
    <n v="207"/>
    <s v="IT"/>
    <s v="EUR"/>
    <n v="1522126800"/>
    <n v="1522731600"/>
    <x v="630"/>
    <d v="2018-04-03T05:00:00"/>
    <b v="0"/>
    <b v="1"/>
    <s v="music/jazz"/>
    <n v="52.879227053140099"/>
    <x v="1"/>
    <s v="jazz"/>
  </r>
  <r>
    <n v="787"/>
    <s v="Vance-Glover"/>
    <s v="Progressive coherent secured line"/>
    <n v="61200"/>
    <n v="60994"/>
    <n v="0.99663398692810456"/>
    <x v="0"/>
    <n v="859"/>
    <s v="CA"/>
    <s v="CAD"/>
    <n v="1305954000"/>
    <n v="1306731600"/>
    <x v="712"/>
    <d v="2011-05-30T05:00:00"/>
    <b v="0"/>
    <b v="0"/>
    <s v="music/rock"/>
    <n v="71.005820721769496"/>
    <x v="1"/>
    <s v="rock"/>
  </r>
  <r>
    <n v="788"/>
    <s v="Joyce PLC"/>
    <s v="Synchronized directional capability"/>
    <n v="3600"/>
    <n v="3174"/>
    <n v="0.88166666666666671"/>
    <x v="2"/>
    <n v="31"/>
    <s v="US"/>
    <s v="USD"/>
    <n v="1350709200"/>
    <n v="1352527200"/>
    <x v="93"/>
    <d v="2012-11-10T06:00:00"/>
    <b v="0"/>
    <b v="0"/>
    <s v="film &amp; video/animation"/>
    <n v="102.38709677419355"/>
    <x v="4"/>
    <s v="animation"/>
  </r>
  <r>
    <n v="789"/>
    <s v="Kennedy-Miller"/>
    <s v="Cross-platform composite migration"/>
    <n v="9000"/>
    <n v="3351"/>
    <n v="0.37233333333333335"/>
    <x v="0"/>
    <n v="45"/>
    <s v="US"/>
    <s v="USD"/>
    <n v="1401166800"/>
    <n v="1404363600"/>
    <x v="713"/>
    <d v="2014-07-03T05:00:00"/>
    <b v="0"/>
    <b v="0"/>
    <s v="theater/plays"/>
    <n v="74.466666666666669"/>
    <x v="3"/>
    <s v="plays"/>
  </r>
  <r>
    <n v="790"/>
    <s v="White-Obrien"/>
    <s v="Operative local pricing structure"/>
    <n v="185900"/>
    <n v="56774"/>
    <n v="0.30540075309306081"/>
    <x v="3"/>
    <n v="1113"/>
    <s v="US"/>
    <s v="USD"/>
    <n v="1266127200"/>
    <n v="1266645600"/>
    <x v="714"/>
    <d v="2010-02-20T06:00:00"/>
    <b v="0"/>
    <b v="0"/>
    <s v="theater/plays"/>
    <n v="51.009883198562441"/>
    <x v="3"/>
    <s v="plays"/>
  </r>
  <r>
    <n v="791"/>
    <s v="Stafford, Hess and Raymond"/>
    <s v="Optional web-enabled extranet"/>
    <n v="2100"/>
    <n v="540"/>
    <n v="0.25714285714285712"/>
    <x v="0"/>
    <n v="6"/>
    <s v="US"/>
    <s v="USD"/>
    <n v="1481436000"/>
    <n v="1482818400"/>
    <x v="715"/>
    <d v="2016-12-27T06:00:00"/>
    <b v="0"/>
    <b v="0"/>
    <s v="food/food trucks"/>
    <n v="90"/>
    <x v="0"/>
    <s v="food trucks"/>
  </r>
  <r>
    <n v="792"/>
    <s v="Jordan, Schneider and Hall"/>
    <s v="Reduced 6thgeneration intranet"/>
    <n v="2000"/>
    <n v="680"/>
    <n v="0.34"/>
    <x v="0"/>
    <n v="7"/>
    <s v="US"/>
    <s v="USD"/>
    <n v="1372222800"/>
    <n v="1374642000"/>
    <x v="716"/>
    <d v="2013-07-24T05:00:00"/>
    <b v="0"/>
    <b v="1"/>
    <s v="theater/plays"/>
    <n v="97.142857142857139"/>
    <x v="3"/>
    <s v="plays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n v="1372482000"/>
    <x v="448"/>
    <d v="2013-06-29T05:00:00"/>
    <b v="0"/>
    <b v="0"/>
    <s v="publishing/nonfiction"/>
    <n v="72.071823204419886"/>
    <x v="5"/>
    <s v="nonfiction"/>
  </r>
  <r>
    <n v="794"/>
    <s v="Welch Inc"/>
    <s v="Optional optimal website"/>
    <n v="6600"/>
    <n v="8276"/>
    <n v="1.2539393939393939"/>
    <x v="1"/>
    <n v="110"/>
    <s v="US"/>
    <s v="USD"/>
    <n v="1513922400"/>
    <n v="1514959200"/>
    <x v="717"/>
    <d v="2018-01-03T06:00:00"/>
    <b v="0"/>
    <b v="0"/>
    <s v="music/rock"/>
    <n v="75.236363636363635"/>
    <x v="1"/>
    <s v="rock"/>
  </r>
  <r>
    <n v="795"/>
    <s v="Vasquez Inc"/>
    <s v="Stand-alone asynchronous functionalities"/>
    <n v="7100"/>
    <n v="1022"/>
    <n v="0.14394366197183098"/>
    <x v="0"/>
    <n v="31"/>
    <s v="US"/>
    <s v="USD"/>
    <n v="1477976400"/>
    <n v="1478235600"/>
    <x v="718"/>
    <d v="2016-11-04T05:00:00"/>
    <b v="0"/>
    <b v="0"/>
    <s v="film &amp; video/drama"/>
    <n v="32.967741935483872"/>
    <x v="4"/>
    <s v="drama"/>
  </r>
  <r>
    <n v="796"/>
    <s v="Freeman-Ferguson"/>
    <s v="Profound full-range open system"/>
    <n v="7800"/>
    <n v="4275"/>
    <n v="0.54807692307692313"/>
    <x v="0"/>
    <n v="78"/>
    <s v="US"/>
    <s v="USD"/>
    <n v="1407474000"/>
    <n v="1408078800"/>
    <x v="719"/>
    <d v="2014-08-15T05:00:00"/>
    <b v="0"/>
    <b v="1"/>
    <s v="games/mobile games"/>
    <n v="54.807692307692307"/>
    <x v="6"/>
    <s v="mobile games"/>
  </r>
  <r>
    <n v="797"/>
    <s v="Houston, Moore and Rogers"/>
    <s v="Optional tangible utilization"/>
    <n v="7600"/>
    <n v="8332"/>
    <n v="1.0963157894736841"/>
    <x v="1"/>
    <n v="185"/>
    <s v="US"/>
    <s v="USD"/>
    <n v="1546149600"/>
    <n v="1548136800"/>
    <x v="720"/>
    <d v="2019-01-22T06:00:00"/>
    <b v="0"/>
    <b v="0"/>
    <s v="technology/web"/>
    <n v="45.037837837837834"/>
    <x v="2"/>
    <s v="web"/>
  </r>
  <r>
    <n v="798"/>
    <s v="Small-Fuentes"/>
    <s v="Seamless maximized product"/>
    <n v="3400"/>
    <n v="6408"/>
    <n v="1.8847058823529412"/>
    <x v="1"/>
    <n v="121"/>
    <s v="US"/>
    <s v="USD"/>
    <n v="1338440400"/>
    <n v="1340859600"/>
    <x v="721"/>
    <d v="2012-06-28T05:00:00"/>
    <b v="0"/>
    <b v="1"/>
    <s v="theater/plays"/>
    <n v="52.958677685950413"/>
    <x v="3"/>
    <s v="plays"/>
  </r>
  <r>
    <n v="799"/>
    <s v="Reid-Day"/>
    <s v="Devolved tertiary time-frame"/>
    <n v="84500"/>
    <n v="73522"/>
    <n v="0.87008284023668636"/>
    <x v="0"/>
    <n v="1225"/>
    <s v="GB"/>
    <s v="GBP"/>
    <n v="1454133600"/>
    <n v="1454479200"/>
    <x v="722"/>
    <d v="2016-02-03T06:00:00"/>
    <b v="0"/>
    <b v="0"/>
    <s v="theater/plays"/>
    <n v="60.017959183673469"/>
    <x v="3"/>
    <s v="plays"/>
  </r>
  <r>
    <n v="800"/>
    <s v="Wallace LLC"/>
    <s v="Centralized regional function"/>
    <n v="100"/>
    <n v="1"/>
    <n v="0.01"/>
    <x v="0"/>
    <n v="1"/>
    <s v="CH"/>
    <s v="CHF"/>
    <n v="1434085200"/>
    <n v="1434430800"/>
    <x v="139"/>
    <d v="2015-06-16T05:00:00"/>
    <b v="0"/>
    <b v="0"/>
    <s v="music/rock"/>
    <n v="1"/>
    <x v="1"/>
    <s v="rock"/>
  </r>
  <r>
    <n v="801"/>
    <s v="Olson-Bishop"/>
    <s v="User-friendly high-level initiative"/>
    <n v="2300"/>
    <n v="4667"/>
    <n v="2.0291304347826089"/>
    <x v="1"/>
    <n v="106"/>
    <s v="US"/>
    <s v="USD"/>
    <n v="1577772000"/>
    <n v="1579672800"/>
    <x v="723"/>
    <d v="2020-01-22T06:00:00"/>
    <b v="0"/>
    <b v="1"/>
    <s v="photography/photography books"/>
    <n v="44.028301886792455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n v="1562389200"/>
    <x v="704"/>
    <d v="2019-07-06T05:00:00"/>
    <b v="0"/>
    <b v="0"/>
    <s v="photography/photography books"/>
    <n v="86.028169014084511"/>
    <x v="7"/>
    <s v="photography books"/>
  </r>
  <r>
    <n v="803"/>
    <s v="Perez, Brown and Meyers"/>
    <s v="Stand-alone background customer loyalty"/>
    <n v="6100"/>
    <n v="6527"/>
    <n v="1.07"/>
    <x v="1"/>
    <n v="233"/>
    <s v="US"/>
    <s v="USD"/>
    <n v="1548568800"/>
    <n v="1551506400"/>
    <x v="724"/>
    <d v="2019-03-02T06:00:00"/>
    <b v="0"/>
    <b v="0"/>
    <s v="theater/plays"/>
    <n v="28.012875536480685"/>
    <x v="3"/>
    <s v="plays"/>
  </r>
  <r>
    <n v="804"/>
    <s v="English-Mccullough"/>
    <s v="Business-focused discrete software"/>
    <n v="2600"/>
    <n v="6987"/>
    <n v="2.6873076923076922"/>
    <x v="1"/>
    <n v="218"/>
    <s v="US"/>
    <s v="USD"/>
    <n v="1514872800"/>
    <n v="1516600800"/>
    <x v="725"/>
    <d v="2018-01-22T06:00:00"/>
    <b v="0"/>
    <b v="0"/>
    <s v="music/rock"/>
    <n v="32.050458715596328"/>
    <x v="1"/>
    <s v="rock"/>
  </r>
  <r>
    <n v="805"/>
    <s v="Smith-Nguyen"/>
    <s v="Advanced intermediate Graphic Interface"/>
    <n v="9700"/>
    <n v="4932"/>
    <n v="0.50845360824742269"/>
    <x v="0"/>
    <n v="67"/>
    <s v="AU"/>
    <s v="AUD"/>
    <n v="1416031200"/>
    <n v="1420437600"/>
    <x v="660"/>
    <d v="2015-01-05T06:00:00"/>
    <b v="0"/>
    <b v="0"/>
    <s v="film &amp; video/documentary"/>
    <n v="73.611940298507463"/>
    <x v="4"/>
    <s v="documentary"/>
  </r>
  <r>
    <n v="806"/>
    <s v="Harmon-Madden"/>
    <s v="Adaptive holistic hub"/>
    <n v="700"/>
    <n v="8262"/>
    <n v="11.802857142857142"/>
    <x v="1"/>
    <n v="76"/>
    <s v="US"/>
    <s v="USD"/>
    <n v="1330927200"/>
    <n v="1332997200"/>
    <x v="726"/>
    <d v="2012-03-29T05:00:00"/>
    <b v="0"/>
    <b v="1"/>
    <s v="film &amp; video/drama"/>
    <n v="108.71052631578948"/>
    <x v="4"/>
    <s v="drama"/>
  </r>
  <r>
    <n v="807"/>
    <s v="Walker-Taylor"/>
    <s v="Automated uniform concept"/>
    <n v="700"/>
    <n v="1848"/>
    <n v="2.64"/>
    <x v="1"/>
    <n v="43"/>
    <s v="US"/>
    <s v="USD"/>
    <n v="1571115600"/>
    <n v="1574920800"/>
    <x v="727"/>
    <d v="2019-11-28T06:00:00"/>
    <b v="0"/>
    <b v="1"/>
    <s v="theater/plays"/>
    <n v="42.97674418604651"/>
    <x v="3"/>
    <s v="plays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n v="1464930000"/>
    <x v="728"/>
    <d v="2016-06-03T05:00:00"/>
    <b v="0"/>
    <b v="0"/>
    <s v="food/food trucks"/>
    <n v="83.315789473684205"/>
    <x v="0"/>
    <s v="food trucks"/>
  </r>
  <r>
    <n v="809"/>
    <s v="Williams and Sons"/>
    <s v="Public-key bottom-line algorithm"/>
    <n v="140800"/>
    <n v="88536"/>
    <n v="0.62880681818181816"/>
    <x v="0"/>
    <n v="2108"/>
    <s v="CH"/>
    <s v="CHF"/>
    <n v="1344920400"/>
    <n v="1345006800"/>
    <x v="729"/>
    <d v="2012-08-15T05:00:00"/>
    <b v="0"/>
    <b v="0"/>
    <s v="film &amp; video/documentary"/>
    <n v="42"/>
    <x v="4"/>
    <s v="documentary"/>
  </r>
  <r>
    <n v="810"/>
    <s v="Ball-Fisher"/>
    <s v="Multi-layered intangible instruction set"/>
    <n v="6400"/>
    <n v="12360"/>
    <n v="1.9312499999999999"/>
    <x v="1"/>
    <n v="221"/>
    <s v="US"/>
    <s v="USD"/>
    <n v="1511848800"/>
    <n v="1512712800"/>
    <x v="730"/>
    <d v="2017-12-08T06:00:00"/>
    <b v="0"/>
    <b v="1"/>
    <s v="theater/plays"/>
    <n v="55.927601809954751"/>
    <x v="3"/>
    <s v="plays"/>
  </r>
  <r>
    <n v="811"/>
    <s v="Page, Holt and Mack"/>
    <s v="Fundamental methodical emulation"/>
    <n v="92500"/>
    <n v="71320"/>
    <n v="0.77102702702702708"/>
    <x v="0"/>
    <n v="679"/>
    <s v="US"/>
    <s v="USD"/>
    <n v="1452319200"/>
    <n v="1452492000"/>
    <x v="731"/>
    <d v="2016-01-11T06:00:00"/>
    <b v="0"/>
    <b v="1"/>
    <s v="games/video games"/>
    <n v="105.03681885125184"/>
    <x v="6"/>
    <s v="video games"/>
  </r>
  <r>
    <n v="812"/>
    <s v="Landry Group"/>
    <s v="Expanded value-added hardware"/>
    <n v="59700"/>
    <n v="134640"/>
    <n v="2.2552763819095478"/>
    <x v="1"/>
    <n v="2805"/>
    <s v="CA"/>
    <s v="CAD"/>
    <n v="1523854800"/>
    <n v="1524286800"/>
    <x v="78"/>
    <d v="2018-04-21T05:00:00"/>
    <b v="0"/>
    <b v="0"/>
    <s v="publishing/nonfiction"/>
    <n v="48"/>
    <x v="5"/>
    <s v="nonfiction"/>
  </r>
  <r>
    <n v="813"/>
    <s v="Buckley Group"/>
    <s v="Diverse high-level attitude"/>
    <n v="3200"/>
    <n v="7661"/>
    <n v="2.3940625"/>
    <x v="1"/>
    <n v="68"/>
    <s v="US"/>
    <s v="USD"/>
    <n v="1346043600"/>
    <n v="1346907600"/>
    <x v="732"/>
    <d v="2012-09-06T05:00:00"/>
    <b v="0"/>
    <b v="0"/>
    <s v="games/video games"/>
    <n v="112.66176470588235"/>
    <x v="6"/>
    <s v="video games"/>
  </r>
  <r>
    <n v="814"/>
    <s v="Vincent PLC"/>
    <s v="Visionary 24hour analyzer"/>
    <n v="3200"/>
    <n v="2950"/>
    <n v="0.921875"/>
    <x v="0"/>
    <n v="36"/>
    <s v="DK"/>
    <s v="DKK"/>
    <n v="1464325200"/>
    <n v="1464498000"/>
    <x v="733"/>
    <d v="2016-05-29T05:00:00"/>
    <b v="0"/>
    <b v="1"/>
    <s v="music/rock"/>
    <n v="81.944444444444443"/>
    <x v="1"/>
    <s v="rock"/>
  </r>
  <r>
    <n v="815"/>
    <s v="Watson-Douglas"/>
    <s v="Centralized bandwidth-monitored leverage"/>
    <n v="9000"/>
    <n v="11721"/>
    <n v="1.3023333333333333"/>
    <x v="1"/>
    <n v="183"/>
    <s v="CA"/>
    <s v="CAD"/>
    <n v="1511935200"/>
    <n v="1514181600"/>
    <x v="734"/>
    <d v="2017-12-25T06:00:00"/>
    <b v="0"/>
    <b v="0"/>
    <s v="music/rock"/>
    <n v="64.049180327868854"/>
    <x v="1"/>
    <s v="rock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n v="1392184800"/>
    <x v="406"/>
    <d v="2014-02-12T06:00:00"/>
    <b v="1"/>
    <b v="1"/>
    <s v="theater/plays"/>
    <n v="106.39097744360902"/>
    <x v="3"/>
    <s v="plays"/>
  </r>
  <r>
    <n v="817"/>
    <s v="Alvarez-Bauer"/>
    <s v="Front-line intermediate moderator"/>
    <n v="51300"/>
    <n v="189192"/>
    <n v="3.687953216374269"/>
    <x v="1"/>
    <n v="2489"/>
    <s v="IT"/>
    <s v="EUR"/>
    <n v="1556946000"/>
    <n v="1559365200"/>
    <x v="735"/>
    <d v="2019-06-01T05:00:00"/>
    <b v="0"/>
    <b v="1"/>
    <s v="publishing/nonfiction"/>
    <n v="76.011249497790274"/>
    <x v="5"/>
    <s v="nonfiction"/>
  </r>
  <r>
    <n v="818"/>
    <s v="Martinez LLC"/>
    <s v="Automated local secured line"/>
    <n v="700"/>
    <n v="7664"/>
    <n v="10.948571428571428"/>
    <x v="1"/>
    <n v="69"/>
    <s v="US"/>
    <s v="USD"/>
    <n v="1548050400"/>
    <n v="1549173600"/>
    <x v="736"/>
    <d v="2019-02-03T06:00:00"/>
    <b v="0"/>
    <b v="1"/>
    <s v="theater/plays"/>
    <n v="111.07246376811594"/>
    <x v="3"/>
    <s v="plays"/>
  </r>
  <r>
    <n v="819"/>
    <s v="Buck-Khan"/>
    <s v="Integrated bandwidth-monitored alliance"/>
    <n v="8900"/>
    <n v="4509"/>
    <n v="0.50662921348314605"/>
    <x v="0"/>
    <n v="47"/>
    <s v="US"/>
    <s v="USD"/>
    <n v="1353736800"/>
    <n v="1355032800"/>
    <x v="737"/>
    <d v="2012-12-09T06:00:00"/>
    <b v="1"/>
    <b v="0"/>
    <s v="games/video games"/>
    <n v="95.936170212765958"/>
    <x v="6"/>
    <s v="video games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n v="1533963600"/>
    <x v="192"/>
    <d v="2018-08-11T05:00:00"/>
    <b v="0"/>
    <b v="1"/>
    <s v="music/rock"/>
    <n v="43.043010752688176"/>
    <x v="1"/>
    <s v="rock"/>
  </r>
  <r>
    <n v="821"/>
    <s v="Alvarez-Andrews"/>
    <s v="Extended impactful secured line"/>
    <n v="4900"/>
    <n v="14273"/>
    <n v="2.9128571428571428"/>
    <x v="1"/>
    <n v="210"/>
    <s v="US"/>
    <s v="USD"/>
    <n v="1488261600"/>
    <n v="1489381200"/>
    <x v="738"/>
    <d v="2017-03-13T05:00:00"/>
    <b v="0"/>
    <b v="0"/>
    <s v="film &amp; video/documentary"/>
    <n v="67.966666666666669"/>
    <x v="4"/>
    <s v="documentary"/>
  </r>
  <r>
    <n v="822"/>
    <s v="Stewart and Sons"/>
    <s v="Distributed optimizing protocol"/>
    <n v="54000"/>
    <n v="188982"/>
    <n v="3.4996666666666667"/>
    <x v="1"/>
    <n v="2100"/>
    <s v="US"/>
    <s v="USD"/>
    <n v="1393567200"/>
    <n v="1395032400"/>
    <x v="739"/>
    <d v="2014-03-17T05:00:00"/>
    <b v="0"/>
    <b v="0"/>
    <s v="music/rock"/>
    <n v="89.991428571428571"/>
    <x v="1"/>
    <s v="rock"/>
  </r>
  <r>
    <n v="823"/>
    <s v="Dyer Inc"/>
    <s v="Secured well-modulated system engine"/>
    <n v="4100"/>
    <n v="14640"/>
    <n v="3.5707317073170732"/>
    <x v="1"/>
    <n v="252"/>
    <s v="US"/>
    <s v="USD"/>
    <n v="1410325200"/>
    <n v="1412485200"/>
    <x v="613"/>
    <d v="2014-10-05T05:00:00"/>
    <b v="1"/>
    <b v="1"/>
    <s v="music/rock"/>
    <n v="58.095238095238095"/>
    <x v="1"/>
    <s v="rock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n v="1279688400"/>
    <x v="740"/>
    <d v="2010-07-21T05:00:00"/>
    <b v="0"/>
    <b v="1"/>
    <s v="publishing/nonfiction"/>
    <n v="83.996875000000003"/>
    <x v="5"/>
    <s v="nonfiction"/>
  </r>
  <r>
    <n v="825"/>
    <s v="Solomon PLC"/>
    <s v="Open-architected 24/7 infrastructure"/>
    <n v="3600"/>
    <n v="13950"/>
    <n v="3.875"/>
    <x v="1"/>
    <n v="157"/>
    <s v="GB"/>
    <s v="GBP"/>
    <n v="1500958800"/>
    <n v="1501995600"/>
    <x v="145"/>
    <d v="2017-08-06T05:00:00"/>
    <b v="0"/>
    <b v="0"/>
    <s v="film &amp; video/shorts"/>
    <n v="88.853503184713375"/>
    <x v="4"/>
    <s v="shorts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n v="1294639200"/>
    <x v="741"/>
    <d v="2011-01-10T06:00:00"/>
    <b v="0"/>
    <b v="1"/>
    <s v="theater/plays"/>
    <n v="65.963917525773198"/>
    <x v="3"/>
    <s v="plays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n v="1305435600"/>
    <x v="742"/>
    <d v="2011-05-15T05:00:00"/>
    <b v="0"/>
    <b v="1"/>
    <s v="film &amp; video/drama"/>
    <n v="74.804878048780495"/>
    <x v="4"/>
    <s v="drama"/>
  </r>
  <r>
    <n v="828"/>
    <s v="Munoz, Cherry and Bell"/>
    <s v="Cross-platform reciprocal budgetary management"/>
    <n v="7100"/>
    <n v="4899"/>
    <n v="0.69"/>
    <x v="0"/>
    <n v="70"/>
    <s v="US"/>
    <s v="USD"/>
    <n v="1535432400"/>
    <n v="1537592400"/>
    <x v="202"/>
    <d v="2018-09-22T05:00:00"/>
    <b v="0"/>
    <b v="0"/>
    <s v="theater/plays"/>
    <n v="69.98571428571428"/>
    <x v="3"/>
    <s v="plays"/>
  </r>
  <r>
    <n v="829"/>
    <s v="Baker-Higgins"/>
    <s v="Vision-oriented scalable portal"/>
    <n v="9600"/>
    <n v="4929"/>
    <n v="0.51343749999999999"/>
    <x v="0"/>
    <n v="154"/>
    <s v="US"/>
    <s v="USD"/>
    <n v="1433826000"/>
    <n v="1435122000"/>
    <x v="743"/>
    <d v="2015-06-24T05:00:00"/>
    <b v="0"/>
    <b v="0"/>
    <s v="theater/plays"/>
    <n v="32.006493506493506"/>
    <x v="3"/>
    <s v="plays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n v="1520056800"/>
    <x v="744"/>
    <d v="2018-03-03T06:00:00"/>
    <b v="0"/>
    <b v="0"/>
    <s v="theater/plays"/>
    <n v="64.727272727272734"/>
    <x v="3"/>
    <s v="plays"/>
  </r>
  <r>
    <n v="831"/>
    <s v="Ward PLC"/>
    <s v="Front-line bottom-line Graphic Interface"/>
    <n v="97100"/>
    <n v="105817"/>
    <n v="1.089773429454171"/>
    <x v="1"/>
    <n v="4233"/>
    <s v="US"/>
    <s v="USD"/>
    <n v="1332738000"/>
    <n v="1335675600"/>
    <x v="745"/>
    <d v="2012-04-29T05:00:00"/>
    <b v="0"/>
    <b v="0"/>
    <s v="photography/photography books"/>
    <n v="24.998110087408456"/>
    <x v="7"/>
    <s v="photography books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n v="1448431200"/>
    <x v="746"/>
    <d v="2015-11-25T06:00:00"/>
    <b v="1"/>
    <b v="0"/>
    <s v="publishing/translations"/>
    <n v="104.97764070932922"/>
    <x v="5"/>
    <s v="translations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n v="1298613600"/>
    <x v="747"/>
    <d v="2011-02-25T06:00:00"/>
    <b v="0"/>
    <b v="0"/>
    <s v="publishing/translations"/>
    <n v="64.987878787878785"/>
    <x v="5"/>
    <s v="translations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n v="1372482000"/>
    <x v="362"/>
    <d v="2013-06-29T05:00:00"/>
    <b v="0"/>
    <b v="0"/>
    <s v="theater/plays"/>
    <n v="94.352941176470594"/>
    <x v="3"/>
    <s v="plays"/>
  </r>
  <r>
    <n v="835"/>
    <s v="Hodges, Smith and Kelly"/>
    <s v="Future-proofed 24hour model"/>
    <n v="86200"/>
    <n v="77355"/>
    <n v="0.89738979118329465"/>
    <x v="0"/>
    <n v="1758"/>
    <s v="US"/>
    <s v="USD"/>
    <n v="1425103200"/>
    <n v="1425621600"/>
    <x v="748"/>
    <d v="2015-03-06T06:00:00"/>
    <b v="0"/>
    <b v="0"/>
    <s v="technology/web"/>
    <n v="44.001706484641637"/>
    <x v="2"/>
    <s v="web"/>
  </r>
  <r>
    <n v="836"/>
    <s v="Macias Inc"/>
    <s v="Optimized didactic intranet"/>
    <n v="8100"/>
    <n v="6086"/>
    <n v="0.75135802469135804"/>
    <x v="0"/>
    <n v="94"/>
    <s v="US"/>
    <s v="USD"/>
    <n v="1265349600"/>
    <n v="1266300000"/>
    <x v="749"/>
    <d v="2010-02-16T06:00:00"/>
    <b v="0"/>
    <b v="0"/>
    <s v="music/indie rock"/>
    <n v="64.744680851063833"/>
    <x v="1"/>
    <s v="indie rock"/>
  </r>
  <r>
    <n v="837"/>
    <s v="Cook-Ortiz"/>
    <s v="Right-sized dedicated standardization"/>
    <n v="17700"/>
    <n v="150960"/>
    <n v="8.5288135593220336"/>
    <x v="1"/>
    <n v="1797"/>
    <s v="US"/>
    <s v="USD"/>
    <n v="1301202000"/>
    <n v="1305867600"/>
    <x v="643"/>
    <d v="2011-05-20T05:00:00"/>
    <b v="0"/>
    <b v="0"/>
    <s v="music/jazz"/>
    <n v="84.00667779632721"/>
    <x v="1"/>
    <s v="jazz"/>
  </r>
  <r>
    <n v="838"/>
    <s v="Jordan-Fischer"/>
    <s v="Vision-oriented high-level extranet"/>
    <n v="6400"/>
    <n v="8890"/>
    <n v="1.3890625000000001"/>
    <x v="1"/>
    <n v="261"/>
    <s v="US"/>
    <s v="USD"/>
    <n v="1538024400"/>
    <n v="1538802000"/>
    <x v="750"/>
    <d v="2018-10-06T05:00:00"/>
    <b v="0"/>
    <b v="0"/>
    <s v="theater/plays"/>
    <n v="34.061302681992338"/>
    <x v="3"/>
    <s v="plays"/>
  </r>
  <r>
    <n v="839"/>
    <s v="Pierce-Ramirez"/>
    <s v="Organized scalable initiative"/>
    <n v="7700"/>
    <n v="14644"/>
    <n v="1.9018181818181819"/>
    <x v="1"/>
    <n v="157"/>
    <s v="US"/>
    <s v="USD"/>
    <n v="1395032400"/>
    <n v="1398920400"/>
    <x v="751"/>
    <d v="2014-05-01T05:00:00"/>
    <b v="0"/>
    <b v="1"/>
    <s v="film &amp; video/documentary"/>
    <n v="93.273885350318466"/>
    <x v="4"/>
    <s v="documentary"/>
  </r>
  <r>
    <n v="840"/>
    <s v="Howell and Sons"/>
    <s v="Enhanced regional moderator"/>
    <n v="116300"/>
    <n v="116583"/>
    <n v="1.0024333619948409"/>
    <x v="1"/>
    <n v="3533"/>
    <s v="US"/>
    <s v="USD"/>
    <n v="1405486800"/>
    <n v="1405659600"/>
    <x v="752"/>
    <d v="2014-07-18T05:00:00"/>
    <b v="0"/>
    <b v="1"/>
    <s v="theater/plays"/>
    <n v="32.998301726577978"/>
    <x v="3"/>
    <s v="plays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n v="1457244000"/>
    <x v="753"/>
    <d v="2016-03-06T06:00:00"/>
    <b v="0"/>
    <b v="0"/>
    <s v="technology/web"/>
    <n v="83.812903225806451"/>
    <x v="2"/>
    <s v="web"/>
  </r>
  <r>
    <n v="842"/>
    <s v="Lawson and Sons"/>
    <s v="Reverse-engineered multi-tasking product"/>
    <n v="1500"/>
    <n v="8447"/>
    <n v="5.6313333333333331"/>
    <x v="1"/>
    <n v="132"/>
    <s v="IT"/>
    <s v="EUR"/>
    <n v="1529038800"/>
    <n v="1529298000"/>
    <x v="754"/>
    <d v="2018-06-18T05:00:00"/>
    <b v="0"/>
    <b v="0"/>
    <s v="technology/wearables"/>
    <n v="63.992424242424242"/>
    <x v="2"/>
    <s v="wearables"/>
  </r>
  <r>
    <n v="843"/>
    <s v="Porter-Hicks"/>
    <s v="De-engineered next generation parallelism"/>
    <n v="8800"/>
    <n v="2703"/>
    <n v="0.30715909090909088"/>
    <x v="0"/>
    <n v="33"/>
    <s v="US"/>
    <s v="USD"/>
    <n v="1535259600"/>
    <n v="1535778000"/>
    <x v="755"/>
    <d v="2018-09-01T05:00:00"/>
    <b v="0"/>
    <b v="0"/>
    <s v="photography/photography books"/>
    <n v="81.909090909090907"/>
    <x v="7"/>
    <s v="photography books"/>
  </r>
  <r>
    <n v="844"/>
    <s v="Rodriguez-Hansen"/>
    <s v="Intuitive cohesive groupware"/>
    <n v="8800"/>
    <n v="8747"/>
    <n v="0.99397727272727276"/>
    <x v="3"/>
    <n v="94"/>
    <s v="US"/>
    <s v="USD"/>
    <n v="1327212000"/>
    <n v="1327471200"/>
    <x v="756"/>
    <d v="2012-01-25T06:00:00"/>
    <b v="0"/>
    <b v="0"/>
    <s v="film &amp; video/documentary"/>
    <n v="93.053191489361708"/>
    <x v="4"/>
    <s v="documentary"/>
  </r>
  <r>
    <n v="845"/>
    <s v="Williams LLC"/>
    <s v="Up-sized high-level access"/>
    <n v="69900"/>
    <n v="138087"/>
    <n v="1.9754935622317598"/>
    <x v="1"/>
    <n v="1354"/>
    <s v="GB"/>
    <s v="GBP"/>
    <n v="1526360400"/>
    <n v="1529557200"/>
    <x v="757"/>
    <d v="2018-06-21T05:00:00"/>
    <b v="0"/>
    <b v="0"/>
    <s v="technology/web"/>
    <n v="101.98449039881831"/>
    <x v="2"/>
    <s v="web"/>
  </r>
  <r>
    <n v="846"/>
    <s v="Cooper, Stanley and Bryant"/>
    <s v="Phased empowering success"/>
    <n v="1000"/>
    <n v="5085"/>
    <n v="5.085"/>
    <x v="1"/>
    <n v="48"/>
    <s v="US"/>
    <s v="USD"/>
    <n v="1532149200"/>
    <n v="1535259600"/>
    <x v="758"/>
    <d v="2018-08-26T05:00:00"/>
    <b v="1"/>
    <b v="1"/>
    <s v="technology/web"/>
    <n v="105.9375"/>
    <x v="2"/>
    <s v="web"/>
  </r>
  <r>
    <n v="847"/>
    <s v="Miller, Glenn and Adams"/>
    <s v="Distributed actuating project"/>
    <n v="4700"/>
    <n v="11174"/>
    <n v="2.3774468085106384"/>
    <x v="1"/>
    <n v="110"/>
    <s v="US"/>
    <s v="USD"/>
    <n v="1515304800"/>
    <n v="1515564000"/>
    <x v="759"/>
    <d v="2018-01-10T06:00:00"/>
    <b v="0"/>
    <b v="0"/>
    <s v="food/food trucks"/>
    <n v="101.58181818181818"/>
    <x v="0"/>
    <s v="food trucks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n v="1277096400"/>
    <x v="760"/>
    <d v="2010-06-21T05:00:00"/>
    <b v="0"/>
    <b v="0"/>
    <s v="film &amp; video/drama"/>
    <n v="62.970930232558139"/>
    <x v="4"/>
    <s v="drama"/>
  </r>
  <r>
    <n v="849"/>
    <s v="Jones-Ryan"/>
    <s v="Vision-oriented uniform instruction set"/>
    <n v="6700"/>
    <n v="8917"/>
    <n v="1.3308955223880596"/>
    <x v="1"/>
    <n v="307"/>
    <s v="US"/>
    <s v="USD"/>
    <n v="1328767200"/>
    <n v="1329026400"/>
    <x v="761"/>
    <d v="2012-02-12T06:00:00"/>
    <b v="0"/>
    <b v="1"/>
    <s v="music/indie rock"/>
    <n v="29.045602605863191"/>
    <x v="1"/>
    <s v="indie rock"/>
  </r>
  <r>
    <n v="850"/>
    <s v="Hood, Perez and Meadows"/>
    <s v="Cross-group upward-trending hierarchy"/>
    <n v="100"/>
    <n v="1"/>
    <n v="0.01"/>
    <x v="0"/>
    <n v="1"/>
    <s v="US"/>
    <s v="USD"/>
    <n v="1321682400"/>
    <n v="1322978400"/>
    <x v="762"/>
    <d v="2011-12-04T06:00:00"/>
    <b v="1"/>
    <b v="0"/>
    <s v="music/rock"/>
    <n v="1"/>
    <x v="1"/>
    <s v="rock"/>
  </r>
  <r>
    <n v="851"/>
    <s v="Bright and Sons"/>
    <s v="Object-based needs-based info-mediaries"/>
    <n v="6000"/>
    <n v="12468"/>
    <n v="2.0779999999999998"/>
    <x v="1"/>
    <n v="160"/>
    <s v="US"/>
    <s v="USD"/>
    <n v="1335934800"/>
    <n v="1338786000"/>
    <x v="444"/>
    <d v="2012-06-04T05:00:00"/>
    <b v="0"/>
    <b v="0"/>
    <s v="music/electric music"/>
    <n v="77.924999999999997"/>
    <x v="1"/>
    <s v="electric music"/>
  </r>
  <r>
    <n v="852"/>
    <s v="Brady Ltd"/>
    <s v="Open-source reciprocal standardization"/>
    <n v="4900"/>
    <n v="2505"/>
    <n v="0.51122448979591839"/>
    <x v="0"/>
    <n v="31"/>
    <s v="US"/>
    <s v="USD"/>
    <n v="1310792400"/>
    <n v="1311656400"/>
    <x v="763"/>
    <d v="2011-07-26T05:00:00"/>
    <b v="0"/>
    <b v="1"/>
    <s v="games/video games"/>
    <n v="80.806451612903231"/>
    <x v="6"/>
    <s v="video games"/>
  </r>
  <r>
    <n v="853"/>
    <s v="Collier LLC"/>
    <s v="Secured well-modulated projection"/>
    <n v="17100"/>
    <n v="111502"/>
    <n v="6.5205847953216374"/>
    <x v="1"/>
    <n v="1467"/>
    <s v="CA"/>
    <s v="CAD"/>
    <n v="1308546000"/>
    <n v="1308978000"/>
    <x v="764"/>
    <d v="2011-06-25T05:00:00"/>
    <b v="0"/>
    <b v="1"/>
    <s v="music/indie rock"/>
    <n v="76.006816632583508"/>
    <x v="1"/>
    <s v="indie rock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n v="1576389600"/>
    <x v="765"/>
    <d v="2019-12-15T06:00:00"/>
    <b v="0"/>
    <b v="0"/>
    <s v="publishing/fiction"/>
    <n v="72.993613824192337"/>
    <x v="5"/>
    <s v="fiction"/>
  </r>
  <r>
    <n v="855"/>
    <s v="Moses-Terry"/>
    <s v="Horizontal clear-thinking framework"/>
    <n v="23400"/>
    <n v="23956"/>
    <n v="1.0237606837606839"/>
    <x v="1"/>
    <n v="452"/>
    <s v="AU"/>
    <s v="AUD"/>
    <n v="1308373200"/>
    <n v="1311051600"/>
    <x v="766"/>
    <d v="2011-07-19T05:00:00"/>
    <b v="0"/>
    <b v="0"/>
    <s v="theater/plays"/>
    <n v="53"/>
    <x v="3"/>
    <s v="plays"/>
  </r>
  <r>
    <n v="856"/>
    <s v="Williams and Sons"/>
    <s v="Profound composite core"/>
    <n v="2400"/>
    <n v="8558"/>
    <n v="3.5658333333333334"/>
    <x v="1"/>
    <n v="158"/>
    <s v="US"/>
    <s v="USD"/>
    <n v="1335243600"/>
    <n v="1336712400"/>
    <x v="767"/>
    <d v="2012-05-11T05:00:00"/>
    <b v="0"/>
    <b v="0"/>
    <s v="food/food trucks"/>
    <n v="54.164556962025316"/>
    <x v="0"/>
    <s v="food trucks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n v="1330408800"/>
    <x v="768"/>
    <d v="2012-02-28T06:00:00"/>
    <b v="1"/>
    <b v="0"/>
    <s v="film &amp; video/shorts"/>
    <n v="32.946666666666665"/>
    <x v="4"/>
    <s v="shorts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n v="1524891600"/>
    <x v="769"/>
    <d v="2018-04-28T05:00:00"/>
    <b v="1"/>
    <b v="0"/>
    <s v="food/food trucks"/>
    <n v="79.371428571428567"/>
    <x v="0"/>
    <s v="food trucks"/>
  </r>
  <r>
    <n v="859"/>
    <s v="Martinez Ltd"/>
    <s v="Multi-layered upward-trending groupware"/>
    <n v="7300"/>
    <n v="2594"/>
    <n v="0.35534246575342465"/>
    <x v="0"/>
    <n v="63"/>
    <s v="US"/>
    <s v="USD"/>
    <n v="1362117600"/>
    <n v="1363669200"/>
    <x v="770"/>
    <d v="2013-03-19T05:00:00"/>
    <b v="0"/>
    <b v="1"/>
    <s v="theater/plays"/>
    <n v="41.174603174603178"/>
    <x v="3"/>
    <s v="plays"/>
  </r>
  <r>
    <n v="860"/>
    <s v="Lee PLC"/>
    <s v="Re-contextualized leadingedge firmware"/>
    <n v="2000"/>
    <n v="5033"/>
    <n v="2.5165000000000002"/>
    <x v="1"/>
    <n v="65"/>
    <s v="US"/>
    <s v="USD"/>
    <n v="1550556000"/>
    <n v="1551420000"/>
    <x v="771"/>
    <d v="2019-03-01T06:00:00"/>
    <b v="0"/>
    <b v="1"/>
    <s v="technology/wearables"/>
    <n v="77.430769230769229"/>
    <x v="2"/>
    <s v="wearables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n v="1269838800"/>
    <x v="772"/>
    <d v="2010-03-29T05:00:00"/>
    <b v="0"/>
    <b v="0"/>
    <s v="theater/plays"/>
    <n v="57.159509202453989"/>
    <x v="3"/>
    <s v="plays"/>
  </r>
  <r>
    <n v="862"/>
    <s v="Lewis and Sons"/>
    <s v="Profound disintermediate open system"/>
    <n v="3500"/>
    <n v="6560"/>
    <n v="1.8742857142857143"/>
    <x v="1"/>
    <n v="85"/>
    <s v="US"/>
    <s v="USD"/>
    <n v="1312174800"/>
    <n v="1312520400"/>
    <x v="773"/>
    <d v="2011-08-05T05:00:00"/>
    <b v="0"/>
    <b v="0"/>
    <s v="theater/plays"/>
    <n v="77.17647058823529"/>
    <x v="3"/>
    <s v="plays"/>
  </r>
  <r>
    <n v="863"/>
    <s v="Davis-Johnson"/>
    <s v="Automated reciprocal protocol"/>
    <n v="1400"/>
    <n v="5415"/>
    <n v="3.8678571428571429"/>
    <x v="1"/>
    <n v="217"/>
    <s v="US"/>
    <s v="USD"/>
    <n v="1434517200"/>
    <n v="1436504400"/>
    <x v="774"/>
    <d v="2015-07-10T05:00:00"/>
    <b v="0"/>
    <b v="1"/>
    <s v="film &amp; video/television"/>
    <n v="24.953917050691246"/>
    <x v="4"/>
    <s v="television"/>
  </r>
  <r>
    <n v="864"/>
    <s v="Stevenson-Thompson"/>
    <s v="Automated static workforce"/>
    <n v="4200"/>
    <n v="14577"/>
    <n v="3.4707142857142856"/>
    <x v="1"/>
    <n v="150"/>
    <s v="US"/>
    <s v="USD"/>
    <n v="1471582800"/>
    <n v="1472014800"/>
    <x v="775"/>
    <d v="2016-08-24T05:00:00"/>
    <b v="0"/>
    <b v="0"/>
    <s v="film &amp; video/shorts"/>
    <n v="97.18"/>
    <x v="4"/>
    <s v="shorts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n v="1411534800"/>
    <x v="776"/>
    <d v="2014-09-24T05:00:00"/>
    <b v="0"/>
    <b v="0"/>
    <s v="theater/plays"/>
    <n v="46.000916870415651"/>
    <x v="3"/>
    <s v="plays"/>
  </r>
  <r>
    <n v="866"/>
    <s v="Jackson-Brown"/>
    <s v="Versatile 5thgeneration matrices"/>
    <n v="182800"/>
    <n v="79045"/>
    <n v="0.43241247264770238"/>
    <x v="3"/>
    <n v="898"/>
    <s v="US"/>
    <s v="USD"/>
    <n v="1304830800"/>
    <n v="1304917200"/>
    <x v="777"/>
    <d v="2011-05-09T05:00:00"/>
    <b v="0"/>
    <b v="0"/>
    <s v="photography/photography books"/>
    <n v="88.023385300668153"/>
    <x v="7"/>
    <s v="photography books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n v="1539579600"/>
    <x v="778"/>
    <d v="2018-10-15T05:00:00"/>
    <b v="0"/>
    <b v="0"/>
    <s v="food/food trucks"/>
    <n v="25.99"/>
    <x v="0"/>
    <s v="food trucks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n v="1382504400"/>
    <x v="779"/>
    <d v="2013-10-23T05:00:00"/>
    <b v="0"/>
    <b v="0"/>
    <s v="theater/plays"/>
    <n v="102.69047619047619"/>
    <x v="3"/>
    <s v="plays"/>
  </r>
  <r>
    <n v="869"/>
    <s v="Brown-Williams"/>
    <s v="Multi-channeled responsive product"/>
    <n v="161900"/>
    <n v="38376"/>
    <n v="0.23703520691785052"/>
    <x v="0"/>
    <n v="526"/>
    <s v="US"/>
    <s v="USD"/>
    <n v="1277096400"/>
    <n v="1278306000"/>
    <x v="780"/>
    <d v="2010-07-05T05:00:00"/>
    <b v="0"/>
    <b v="0"/>
    <s v="film &amp; video/drama"/>
    <n v="72.958174904942965"/>
    <x v="4"/>
    <s v="drama"/>
  </r>
  <r>
    <n v="870"/>
    <s v="Hansen-Austin"/>
    <s v="Adaptive demand-driven encryption"/>
    <n v="7700"/>
    <n v="6920"/>
    <n v="0.89870129870129867"/>
    <x v="0"/>
    <n v="121"/>
    <s v="US"/>
    <s v="USD"/>
    <n v="1440392400"/>
    <n v="1442552400"/>
    <x v="335"/>
    <d v="2015-09-18T05:00:00"/>
    <b v="0"/>
    <b v="0"/>
    <s v="theater/plays"/>
    <n v="57.190082644628099"/>
    <x v="3"/>
    <s v="plays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n v="1511071200"/>
    <x v="535"/>
    <d v="2017-11-19T06:00:00"/>
    <b v="0"/>
    <b v="1"/>
    <s v="theater/plays"/>
    <n v="84.013793103448279"/>
    <x v="3"/>
    <s v="plays"/>
  </r>
  <r>
    <n v="872"/>
    <s v="Davis LLC"/>
    <s v="Compatible logistical paradigm"/>
    <n v="4700"/>
    <n v="7992"/>
    <n v="1.7004255319148935"/>
    <x v="1"/>
    <n v="81"/>
    <s v="AU"/>
    <s v="AUD"/>
    <n v="1535950800"/>
    <n v="1536382800"/>
    <x v="270"/>
    <d v="2018-09-08T05:00:00"/>
    <b v="0"/>
    <b v="0"/>
    <s v="film &amp; video/science fiction"/>
    <n v="98.666666666666671"/>
    <x v="4"/>
    <s v="science fiction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n v="1389592800"/>
    <x v="781"/>
    <d v="2014-01-13T06:00:00"/>
    <b v="0"/>
    <b v="0"/>
    <s v="photography/photography books"/>
    <n v="42.007419183889773"/>
    <x v="7"/>
    <s v="photography books"/>
  </r>
  <r>
    <n v="874"/>
    <s v="Chung-Nguyen"/>
    <s v="Managed discrete parallelism"/>
    <n v="40200"/>
    <n v="139468"/>
    <n v="3.4693532338308457"/>
    <x v="1"/>
    <n v="4358"/>
    <s v="US"/>
    <s v="USD"/>
    <n v="1271998800"/>
    <n v="1275282000"/>
    <x v="782"/>
    <d v="2010-05-31T05:00:00"/>
    <b v="0"/>
    <b v="1"/>
    <s v="photography/photography books"/>
    <n v="32.002753556677376"/>
    <x v="7"/>
    <s v="photography books"/>
  </r>
  <r>
    <n v="875"/>
    <s v="Mueller-Harmon"/>
    <s v="Implemented tangible approach"/>
    <n v="7900"/>
    <n v="5465"/>
    <n v="0.6917721518987342"/>
    <x v="0"/>
    <n v="67"/>
    <s v="US"/>
    <s v="USD"/>
    <n v="1294898400"/>
    <n v="1294984800"/>
    <x v="783"/>
    <d v="2011-01-14T06:00:00"/>
    <b v="0"/>
    <b v="0"/>
    <s v="music/rock"/>
    <n v="81.567164179104481"/>
    <x v="1"/>
    <s v="rock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n v="1562043600"/>
    <x v="784"/>
    <d v="2019-07-02T05:00:00"/>
    <b v="0"/>
    <b v="0"/>
    <s v="photography/photography books"/>
    <n v="37.035087719298247"/>
    <x v="7"/>
    <s v="photography books"/>
  </r>
  <r>
    <n v="877"/>
    <s v="Estrada Group"/>
    <s v="Multi-lateral uniform collaboration"/>
    <n v="163600"/>
    <n v="126628"/>
    <n v="0.77400977995110021"/>
    <x v="0"/>
    <n v="1229"/>
    <s v="US"/>
    <s v="USD"/>
    <n v="1469509200"/>
    <n v="1469595600"/>
    <x v="785"/>
    <d v="2016-07-27T05:00:00"/>
    <b v="0"/>
    <b v="0"/>
    <s v="food/food trucks"/>
    <n v="103.033360455655"/>
    <x v="0"/>
    <s v="food trucks"/>
  </r>
  <r>
    <n v="878"/>
    <s v="Lutz Group"/>
    <s v="Enterprise-wide foreground paradigm"/>
    <n v="2700"/>
    <n v="1012"/>
    <n v="0.37481481481481482"/>
    <x v="0"/>
    <n v="12"/>
    <s v="IT"/>
    <s v="EUR"/>
    <n v="1579068000"/>
    <n v="1581141600"/>
    <x v="786"/>
    <d v="2020-02-08T06:00:00"/>
    <b v="0"/>
    <b v="0"/>
    <s v="music/metal"/>
    <n v="84.333333333333329"/>
    <x v="1"/>
    <s v="metal"/>
  </r>
  <r>
    <n v="879"/>
    <s v="Ortiz Inc"/>
    <s v="Stand-alone incremental parallelism"/>
    <n v="1000"/>
    <n v="5438"/>
    <n v="5.4379999999999997"/>
    <x v="1"/>
    <n v="53"/>
    <s v="US"/>
    <s v="USD"/>
    <n v="1487743200"/>
    <n v="1488520800"/>
    <x v="787"/>
    <d v="2017-03-03T06:00:00"/>
    <b v="0"/>
    <b v="0"/>
    <s v="publishing/nonfiction"/>
    <n v="102.60377358490567"/>
    <x v="5"/>
    <s v="nonfiction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n v="1563858000"/>
    <x v="788"/>
    <d v="2019-07-23T05:00:00"/>
    <b v="0"/>
    <b v="0"/>
    <s v="music/electric music"/>
    <n v="79.992129246064621"/>
    <x v="1"/>
    <s v="electric music"/>
  </r>
  <r>
    <n v="881"/>
    <s v="Charles Inc"/>
    <s v="Implemented object-oriented synergy"/>
    <n v="81300"/>
    <n v="31665"/>
    <n v="0.38948339483394834"/>
    <x v="0"/>
    <n v="452"/>
    <s v="US"/>
    <s v="USD"/>
    <n v="1436418000"/>
    <n v="1438923600"/>
    <x v="330"/>
    <d v="2015-08-07T05:00:00"/>
    <b v="0"/>
    <b v="1"/>
    <s v="theater/plays"/>
    <n v="70.055309734513273"/>
    <x v="3"/>
    <s v="plays"/>
  </r>
  <r>
    <n v="882"/>
    <s v="White-Rosario"/>
    <s v="Balanced demand-driven definition"/>
    <n v="800"/>
    <n v="2960"/>
    <n v="3.7"/>
    <x v="1"/>
    <n v="80"/>
    <s v="US"/>
    <s v="USD"/>
    <n v="1421820000"/>
    <n v="1422165600"/>
    <x v="789"/>
    <d v="2015-01-25T06:00:00"/>
    <b v="0"/>
    <b v="0"/>
    <s v="theater/plays"/>
    <n v="37"/>
    <x v="3"/>
    <s v="plays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n v="1277874000"/>
    <x v="790"/>
    <d v="2010-06-30T05:00:00"/>
    <b v="0"/>
    <b v="0"/>
    <s v="film &amp; video/shorts"/>
    <n v="41.911917098445599"/>
    <x v="4"/>
    <s v="shorts"/>
  </r>
  <r>
    <n v="884"/>
    <s v="Strickland Group"/>
    <s v="Horizontal secondary interface"/>
    <n v="170800"/>
    <n v="109374"/>
    <n v="0.64036299765807958"/>
    <x v="0"/>
    <n v="1886"/>
    <s v="US"/>
    <s v="USD"/>
    <n v="1399179600"/>
    <n v="1399352400"/>
    <x v="791"/>
    <d v="2014-05-06T05:00:00"/>
    <b v="0"/>
    <b v="1"/>
    <s v="theater/plays"/>
    <n v="57.992576882290564"/>
    <x v="3"/>
    <s v="plays"/>
  </r>
  <r>
    <n v="885"/>
    <s v="Lynch Ltd"/>
    <s v="Virtual analyzing collaboration"/>
    <n v="1800"/>
    <n v="2129"/>
    <n v="1.1827777777777777"/>
    <x v="1"/>
    <n v="52"/>
    <s v="US"/>
    <s v="USD"/>
    <n v="1275800400"/>
    <n v="1279083600"/>
    <x v="792"/>
    <d v="2010-07-14T05:00:00"/>
    <b v="0"/>
    <b v="0"/>
    <s v="theater/plays"/>
    <n v="40.942307692307693"/>
    <x v="3"/>
    <s v="plays"/>
  </r>
  <r>
    <n v="886"/>
    <s v="Sanders LLC"/>
    <s v="Multi-tiered explicit focus group"/>
    <n v="150600"/>
    <n v="127745"/>
    <n v="0.84824037184594958"/>
    <x v="0"/>
    <n v="1825"/>
    <s v="US"/>
    <s v="USD"/>
    <n v="1282798800"/>
    <n v="1284354000"/>
    <x v="793"/>
    <d v="2010-09-13T05:00:00"/>
    <b v="0"/>
    <b v="0"/>
    <s v="music/indie rock"/>
    <n v="69.9972602739726"/>
    <x v="1"/>
    <s v="indie rock"/>
  </r>
  <r>
    <n v="887"/>
    <s v="Cooper LLC"/>
    <s v="Multi-layered systematic knowledgebase"/>
    <n v="7800"/>
    <n v="2289"/>
    <n v="0.29346153846153844"/>
    <x v="0"/>
    <n v="31"/>
    <s v="US"/>
    <s v="USD"/>
    <n v="1437109200"/>
    <n v="1441170000"/>
    <x v="794"/>
    <d v="2015-09-02T05:00:00"/>
    <b v="0"/>
    <b v="1"/>
    <s v="theater/plays"/>
    <n v="73.838709677419359"/>
    <x v="3"/>
    <s v="plays"/>
  </r>
  <r>
    <n v="888"/>
    <s v="Palmer Ltd"/>
    <s v="Reverse-engineered uniform knowledge user"/>
    <n v="5800"/>
    <n v="12174"/>
    <n v="2.0989655172413793"/>
    <x v="1"/>
    <n v="290"/>
    <s v="US"/>
    <s v="USD"/>
    <n v="1491886800"/>
    <n v="1493528400"/>
    <x v="795"/>
    <d v="2017-04-30T05:00:00"/>
    <b v="0"/>
    <b v="0"/>
    <s v="theater/plays"/>
    <n v="41.979310344827589"/>
    <x v="3"/>
    <s v="plays"/>
  </r>
  <r>
    <n v="889"/>
    <s v="Santos Group"/>
    <s v="Secured dynamic capacity"/>
    <n v="5600"/>
    <n v="9508"/>
    <n v="1.697857142857143"/>
    <x v="1"/>
    <n v="122"/>
    <s v="US"/>
    <s v="USD"/>
    <n v="1394600400"/>
    <n v="1395205200"/>
    <x v="796"/>
    <d v="2014-03-19T05:00:00"/>
    <b v="0"/>
    <b v="1"/>
    <s v="music/electric music"/>
    <n v="77.93442622950819"/>
    <x v="1"/>
    <s v="electric music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n v="1561438800"/>
    <x v="797"/>
    <d v="2019-06-25T05:00:00"/>
    <b v="0"/>
    <b v="0"/>
    <s v="music/indie rock"/>
    <n v="106.01972789115646"/>
    <x v="1"/>
    <s v="indie rock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n v="1326693600"/>
    <x v="798"/>
    <d v="2012-01-16T06:00:00"/>
    <b v="0"/>
    <b v="0"/>
    <s v="film &amp; video/documentary"/>
    <n v="47.018181818181816"/>
    <x v="4"/>
    <s v="documentary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n v="1277960400"/>
    <x v="799"/>
    <d v="2010-07-01T05:00:00"/>
    <b v="0"/>
    <b v="0"/>
    <s v="publishing/translations"/>
    <n v="76.016483516483518"/>
    <x v="5"/>
    <s v="translations"/>
  </r>
  <r>
    <n v="893"/>
    <s v="Collins-Martinez"/>
    <s v="Progressive grid-enabled website"/>
    <n v="8400"/>
    <n v="10770"/>
    <n v="1.2821428571428573"/>
    <x v="1"/>
    <n v="199"/>
    <s v="IT"/>
    <s v="EUR"/>
    <n v="1434344400"/>
    <n v="1434690000"/>
    <x v="800"/>
    <d v="2015-06-19T05:00:00"/>
    <b v="0"/>
    <b v="1"/>
    <s v="film &amp; video/documentary"/>
    <n v="54.120603015075375"/>
    <x v="4"/>
    <s v="documentary"/>
  </r>
  <r>
    <n v="894"/>
    <s v="Barrett Inc"/>
    <s v="Organic cohesive neural-net"/>
    <n v="1700"/>
    <n v="3208"/>
    <n v="1.8870588235294117"/>
    <x v="1"/>
    <n v="56"/>
    <s v="GB"/>
    <s v="GBP"/>
    <n v="1373518800"/>
    <n v="1376110800"/>
    <x v="801"/>
    <d v="2013-08-10T05:00:00"/>
    <b v="0"/>
    <b v="1"/>
    <s v="film &amp; video/television"/>
    <n v="57.285714285714285"/>
    <x v="4"/>
    <s v="television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n v="1518415200"/>
    <x v="802"/>
    <d v="2018-02-12T06:00:00"/>
    <b v="0"/>
    <b v="0"/>
    <s v="theater/plays"/>
    <n v="103.81308411214954"/>
    <x v="3"/>
    <s v="plays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n v="1310878800"/>
    <x v="803"/>
    <d v="2011-07-17T05:00:00"/>
    <b v="0"/>
    <b v="1"/>
    <s v="food/food trucks"/>
    <n v="105.02602739726028"/>
    <x v="0"/>
    <s v="food trucks"/>
  </r>
  <r>
    <n v="897"/>
    <s v="Berry-Cannon"/>
    <s v="Organized discrete encoding"/>
    <n v="8800"/>
    <n v="2437"/>
    <n v="0.27693181818181817"/>
    <x v="0"/>
    <n v="27"/>
    <s v="US"/>
    <s v="USD"/>
    <n v="1556427600"/>
    <n v="1556600400"/>
    <x v="212"/>
    <d v="2019-04-30T05:00:00"/>
    <b v="0"/>
    <b v="0"/>
    <s v="theater/plays"/>
    <n v="90.259259259259252"/>
    <x v="3"/>
    <s v="plays"/>
  </r>
  <r>
    <n v="898"/>
    <s v="Davis-Gonzalez"/>
    <s v="Balanced regional flexibility"/>
    <n v="179100"/>
    <n v="93991"/>
    <n v="0.52479620323841425"/>
    <x v="0"/>
    <n v="1221"/>
    <s v="US"/>
    <s v="USD"/>
    <n v="1576476000"/>
    <n v="1576994400"/>
    <x v="804"/>
    <d v="2019-12-22T06:00:00"/>
    <b v="0"/>
    <b v="0"/>
    <s v="film &amp; video/documentary"/>
    <n v="76.978705978705975"/>
    <x v="4"/>
    <s v="documentary"/>
  </r>
  <r>
    <n v="899"/>
    <s v="Best-Young"/>
    <s v="Implemented multimedia time-frame"/>
    <n v="3100"/>
    <n v="12620"/>
    <n v="4.0709677419354842"/>
    <x v="1"/>
    <n v="123"/>
    <s v="CH"/>
    <s v="CHF"/>
    <n v="1381122000"/>
    <n v="1382677200"/>
    <x v="805"/>
    <d v="2013-10-25T05:00:00"/>
    <b v="0"/>
    <b v="0"/>
    <s v="music/jazz"/>
    <n v="102.60162601626017"/>
    <x v="1"/>
    <s v="jazz"/>
  </r>
  <r>
    <n v="900"/>
    <s v="Powers, Smith and Deleon"/>
    <s v="Enhanced uniform service-desk"/>
    <n v="100"/>
    <n v="2"/>
    <n v="0.02"/>
    <x v="0"/>
    <n v="1"/>
    <s v="US"/>
    <s v="USD"/>
    <n v="1411102800"/>
    <n v="1411189200"/>
    <x v="806"/>
    <d v="2014-09-20T05:00:00"/>
    <b v="0"/>
    <b v="1"/>
    <s v="technology/web"/>
    <n v="2"/>
    <x v="2"/>
    <s v="web"/>
  </r>
  <r>
    <n v="901"/>
    <s v="Hogan Group"/>
    <s v="Versatile bottom-line definition"/>
    <n v="5600"/>
    <n v="8746"/>
    <n v="1.5617857142857143"/>
    <x v="1"/>
    <n v="159"/>
    <s v="US"/>
    <s v="USD"/>
    <n v="1531803600"/>
    <n v="1534654800"/>
    <x v="807"/>
    <d v="2018-08-19T05:00:00"/>
    <b v="0"/>
    <b v="1"/>
    <s v="music/rock"/>
    <n v="55.0062893081761"/>
    <x v="1"/>
    <s v="rock"/>
  </r>
  <r>
    <n v="902"/>
    <s v="Wang, Silva and Byrd"/>
    <s v="Integrated bifurcated software"/>
    <n v="1400"/>
    <n v="3534"/>
    <n v="2.5242857142857145"/>
    <x v="1"/>
    <n v="110"/>
    <s v="US"/>
    <s v="USD"/>
    <n v="1454133600"/>
    <n v="1457762400"/>
    <x v="722"/>
    <d v="2016-03-12T06:00:00"/>
    <b v="0"/>
    <b v="0"/>
    <s v="technology/web"/>
    <n v="32.127272727272725"/>
    <x v="2"/>
    <s v="web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n v="1337490000"/>
    <x v="477"/>
    <d v="2012-05-20T05:00:00"/>
    <b v="0"/>
    <b v="1"/>
    <s v="publishing/nonfiction"/>
    <n v="50.642857142857146"/>
    <x v="5"/>
    <s v="nonfiction"/>
  </r>
  <r>
    <n v="904"/>
    <s v="Rodriguez, Johnson and Jackson"/>
    <s v="Digitized foreground array"/>
    <n v="6500"/>
    <n v="795"/>
    <n v="0.12230769230769231"/>
    <x v="0"/>
    <n v="16"/>
    <s v="US"/>
    <s v="USD"/>
    <n v="1349326800"/>
    <n v="1349672400"/>
    <x v="259"/>
    <d v="2012-10-08T05:00:00"/>
    <b v="0"/>
    <b v="0"/>
    <s v="publishing/radio &amp; podcasts"/>
    <n v="49.6875"/>
    <x v="5"/>
    <s v="radio &amp; podcasts"/>
  </r>
  <r>
    <n v="905"/>
    <s v="Haynes PLC"/>
    <s v="Re-engineered clear-thinking project"/>
    <n v="7900"/>
    <n v="12955"/>
    <n v="1.6398734177215191"/>
    <x v="1"/>
    <n v="236"/>
    <s v="US"/>
    <s v="USD"/>
    <n v="1379566800"/>
    <n v="1379826000"/>
    <x v="9"/>
    <d v="2013-09-22T05:00:00"/>
    <b v="0"/>
    <b v="0"/>
    <s v="theater/plays"/>
    <n v="54.894067796610166"/>
    <x v="3"/>
    <s v="plays"/>
  </r>
  <r>
    <n v="906"/>
    <s v="Hayes Group"/>
    <s v="Implemented even-keeled standardization"/>
    <n v="5500"/>
    <n v="8964"/>
    <n v="1.6298181818181818"/>
    <x v="1"/>
    <n v="191"/>
    <s v="US"/>
    <s v="USD"/>
    <n v="1494651600"/>
    <n v="1497762000"/>
    <x v="808"/>
    <d v="2017-06-18T05:00:00"/>
    <b v="1"/>
    <b v="1"/>
    <s v="film &amp; video/documentary"/>
    <n v="46.931937172774866"/>
    <x v="4"/>
    <s v="documentary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n v="1304485200"/>
    <x v="809"/>
    <d v="2011-05-04T05:00:00"/>
    <b v="0"/>
    <b v="0"/>
    <s v="theater/plays"/>
    <n v="44.951219512195124"/>
    <x v="3"/>
    <s v="plays"/>
  </r>
  <r>
    <n v="908"/>
    <s v="Bryant-Pope"/>
    <s v="Networked intangible help-desk"/>
    <n v="38200"/>
    <n v="121950"/>
    <n v="3.1924083769633507"/>
    <x v="1"/>
    <n v="3934"/>
    <s v="US"/>
    <s v="USD"/>
    <n v="1335934800"/>
    <n v="1336885200"/>
    <x v="444"/>
    <d v="2012-05-13T05:00:00"/>
    <b v="0"/>
    <b v="0"/>
    <s v="games/video games"/>
    <n v="30.99898322318251"/>
    <x v="6"/>
    <s v="video games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n v="1530421200"/>
    <x v="384"/>
    <d v="2018-07-01T05:00:00"/>
    <b v="0"/>
    <b v="1"/>
    <s v="theater/plays"/>
    <n v="107.7625"/>
    <x v="3"/>
    <s v="plays"/>
  </r>
  <r>
    <n v="910"/>
    <s v="King-Morris"/>
    <s v="Proactive incremental architecture"/>
    <n v="154500"/>
    <n v="30215"/>
    <n v="0.19556634304207121"/>
    <x v="3"/>
    <n v="296"/>
    <s v="US"/>
    <s v="USD"/>
    <n v="1421906400"/>
    <n v="1421992800"/>
    <x v="810"/>
    <d v="2015-01-23T06:00:00"/>
    <b v="0"/>
    <b v="0"/>
    <s v="theater/plays"/>
    <n v="102.07770270270271"/>
    <x v="3"/>
    <s v="plays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n v="1568178000"/>
    <x v="811"/>
    <d v="2019-09-11T05:00:00"/>
    <b v="1"/>
    <b v="0"/>
    <s v="technology/web"/>
    <n v="24.976190476190474"/>
    <x v="2"/>
    <s v="web"/>
  </r>
  <r>
    <n v="912"/>
    <s v="Sanchez-Parsons"/>
    <s v="Reduced bifurcated pricing structure"/>
    <n v="1800"/>
    <n v="14310"/>
    <n v="7.95"/>
    <x v="1"/>
    <n v="179"/>
    <s v="US"/>
    <s v="USD"/>
    <n v="1346821200"/>
    <n v="1347944400"/>
    <x v="812"/>
    <d v="2012-09-18T05:00:00"/>
    <b v="1"/>
    <b v="0"/>
    <s v="film &amp; video/drama"/>
    <n v="79.944134078212286"/>
    <x v="4"/>
    <s v="drama"/>
  </r>
  <r>
    <n v="913"/>
    <s v="Rivera-Pearson"/>
    <s v="Re-engineered asymmetric challenge"/>
    <n v="70200"/>
    <n v="35536"/>
    <n v="0.50621082621082625"/>
    <x v="0"/>
    <n v="523"/>
    <s v="AU"/>
    <s v="AUD"/>
    <n v="1557637200"/>
    <n v="1558760400"/>
    <x v="813"/>
    <d v="2019-05-25T05:00:00"/>
    <b v="0"/>
    <b v="0"/>
    <s v="film &amp; video/drama"/>
    <n v="67.946462715105156"/>
    <x v="4"/>
    <s v="drama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n v="1376629200"/>
    <x v="814"/>
    <d v="2013-08-16T05:00:00"/>
    <b v="0"/>
    <b v="0"/>
    <s v="theater/plays"/>
    <n v="26.070921985815602"/>
    <x v="3"/>
    <s v="plays"/>
  </r>
  <r>
    <n v="915"/>
    <s v="Riggs Group"/>
    <s v="Configurable upward-trending solution"/>
    <n v="125900"/>
    <n v="195936"/>
    <n v="1.5562827640984909"/>
    <x v="1"/>
    <n v="1866"/>
    <s v="GB"/>
    <s v="GBP"/>
    <n v="1503982800"/>
    <n v="1504760400"/>
    <x v="80"/>
    <d v="2017-09-07T05:00:00"/>
    <b v="0"/>
    <b v="0"/>
    <s v="film &amp; video/television"/>
    <n v="105.0032154340836"/>
    <x v="4"/>
    <s v="television"/>
  </r>
  <r>
    <n v="916"/>
    <s v="Clements Ltd"/>
    <s v="Persistent bandwidth-monitored framework"/>
    <n v="3700"/>
    <n v="1343"/>
    <n v="0.36297297297297298"/>
    <x v="0"/>
    <n v="52"/>
    <s v="US"/>
    <s v="USD"/>
    <n v="1418882400"/>
    <n v="1419660000"/>
    <x v="815"/>
    <d v="2014-12-27T06:00:00"/>
    <b v="0"/>
    <b v="0"/>
    <s v="photography/photography books"/>
    <n v="25.826923076923077"/>
    <x v="7"/>
    <s v="photography books"/>
  </r>
  <r>
    <n v="917"/>
    <s v="Cooper Inc"/>
    <s v="Polarized discrete product"/>
    <n v="3600"/>
    <n v="2097"/>
    <n v="0.58250000000000002"/>
    <x v="2"/>
    <n v="27"/>
    <s v="GB"/>
    <s v="GBP"/>
    <n v="1309237200"/>
    <n v="1311310800"/>
    <x v="816"/>
    <d v="2011-07-22T05:00:00"/>
    <b v="0"/>
    <b v="1"/>
    <s v="film &amp; video/shorts"/>
    <n v="77.666666666666671"/>
    <x v="4"/>
    <s v="shorts"/>
  </r>
  <r>
    <n v="918"/>
    <s v="Jones-Gonzalez"/>
    <s v="Seamless dynamic website"/>
    <n v="3800"/>
    <n v="9021"/>
    <n v="2.3739473684210526"/>
    <x v="1"/>
    <n v="156"/>
    <s v="CH"/>
    <s v="CHF"/>
    <n v="1343365200"/>
    <n v="1344315600"/>
    <x v="474"/>
    <d v="2012-08-07T05:00:00"/>
    <b v="0"/>
    <b v="0"/>
    <s v="publishing/radio &amp; podcasts"/>
    <n v="57.82692307692308"/>
    <x v="5"/>
    <s v="radio &amp; podcasts"/>
  </r>
  <r>
    <n v="919"/>
    <s v="Fox Ltd"/>
    <s v="Extended multimedia firmware"/>
    <n v="35600"/>
    <n v="20915"/>
    <n v="0.58750000000000002"/>
    <x v="0"/>
    <n v="225"/>
    <s v="AU"/>
    <s v="AUD"/>
    <n v="1507957200"/>
    <n v="1510725600"/>
    <x v="817"/>
    <d v="2017-11-15T06:00:00"/>
    <b v="0"/>
    <b v="1"/>
    <s v="theater/plays"/>
    <n v="92.955555555555549"/>
    <x v="3"/>
    <s v="plays"/>
  </r>
  <r>
    <n v="920"/>
    <s v="Green, Murphy and Webb"/>
    <s v="Versatile directional project"/>
    <n v="5300"/>
    <n v="9676"/>
    <n v="1.8256603773584905"/>
    <x v="1"/>
    <n v="255"/>
    <s v="US"/>
    <s v="USD"/>
    <n v="1549519200"/>
    <n v="1551247200"/>
    <x v="818"/>
    <d v="2019-02-27T06:00:00"/>
    <b v="1"/>
    <b v="0"/>
    <s v="film &amp; video/animation"/>
    <n v="37.945098039215686"/>
    <x v="4"/>
    <s v="animation"/>
  </r>
  <r>
    <n v="921"/>
    <s v="Stevenson PLC"/>
    <s v="Profound directional knowledge user"/>
    <n v="160400"/>
    <n v="1210"/>
    <n v="7.5436408977556111E-3"/>
    <x v="0"/>
    <n v="38"/>
    <s v="US"/>
    <s v="USD"/>
    <n v="1329026400"/>
    <n v="1330236000"/>
    <x v="819"/>
    <d v="2012-02-26T06:00:00"/>
    <b v="0"/>
    <b v="0"/>
    <s v="technology/web"/>
    <n v="31.842105263157894"/>
    <x v="2"/>
    <s v="web"/>
  </r>
  <r>
    <n v="922"/>
    <s v="Soto-Anthony"/>
    <s v="Ameliorated logistical capability"/>
    <n v="51400"/>
    <n v="90440"/>
    <n v="1.7595330739299611"/>
    <x v="1"/>
    <n v="2261"/>
    <s v="US"/>
    <s v="USD"/>
    <n v="1544335200"/>
    <n v="1545112800"/>
    <x v="609"/>
    <d v="2018-12-18T06:00:00"/>
    <b v="0"/>
    <b v="1"/>
    <s v="music/world music"/>
    <n v="40"/>
    <x v="1"/>
    <s v="world music"/>
  </r>
  <r>
    <n v="923"/>
    <s v="Wise and Sons"/>
    <s v="Sharable discrete definition"/>
    <n v="1700"/>
    <n v="4044"/>
    <n v="2.3788235294117648"/>
    <x v="1"/>
    <n v="40"/>
    <s v="US"/>
    <s v="USD"/>
    <n v="1279083600"/>
    <n v="1279170000"/>
    <x v="547"/>
    <d v="2010-07-15T05:00:00"/>
    <b v="0"/>
    <b v="0"/>
    <s v="theater/plays"/>
    <n v="101.1"/>
    <x v="3"/>
    <s v="plays"/>
  </r>
  <r>
    <n v="924"/>
    <s v="Butler-Barr"/>
    <s v="User-friendly next generation core"/>
    <n v="39400"/>
    <n v="192292"/>
    <n v="4.8805076142131982"/>
    <x v="1"/>
    <n v="2289"/>
    <s v="IT"/>
    <s v="EUR"/>
    <n v="1572498000"/>
    <n v="1573452000"/>
    <x v="820"/>
    <d v="2019-11-11T06:00:00"/>
    <b v="0"/>
    <b v="0"/>
    <s v="theater/plays"/>
    <n v="84.006989951944078"/>
    <x v="3"/>
    <s v="plays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n v="1507093200"/>
    <x v="821"/>
    <d v="2017-10-04T05:00:00"/>
    <b v="0"/>
    <b v="0"/>
    <s v="theater/plays"/>
    <n v="103.41538461538461"/>
    <x v="3"/>
    <s v="plays"/>
  </r>
  <r>
    <n v="926"/>
    <s v="Brown-Oliver"/>
    <s v="Synchronized cohesive encoding"/>
    <n v="8700"/>
    <n v="1577"/>
    <n v="0.18126436781609195"/>
    <x v="0"/>
    <n v="15"/>
    <s v="US"/>
    <s v="USD"/>
    <n v="1463029200"/>
    <n v="1463374800"/>
    <x v="151"/>
    <d v="2016-05-16T05:00:00"/>
    <b v="0"/>
    <b v="0"/>
    <s v="food/food trucks"/>
    <n v="105.13333333333334"/>
    <x v="0"/>
    <s v="food trucks"/>
  </r>
  <r>
    <n v="927"/>
    <s v="Davis-Gardner"/>
    <s v="Synergistic dynamic utilization"/>
    <n v="7200"/>
    <n v="3301"/>
    <n v="0.45847222222222223"/>
    <x v="0"/>
    <n v="37"/>
    <s v="US"/>
    <s v="USD"/>
    <n v="1342069200"/>
    <n v="1344574800"/>
    <x v="822"/>
    <d v="2012-08-10T05:00:00"/>
    <b v="0"/>
    <b v="0"/>
    <s v="theater/plays"/>
    <n v="89.21621621621621"/>
    <x v="3"/>
    <s v="plays"/>
  </r>
  <r>
    <n v="928"/>
    <s v="Dawson Group"/>
    <s v="Triple-buffered bi-directional model"/>
    <n v="167400"/>
    <n v="196386"/>
    <n v="1.1731541218637993"/>
    <x v="1"/>
    <n v="3777"/>
    <s v="IT"/>
    <s v="EUR"/>
    <n v="1388296800"/>
    <n v="1389074400"/>
    <x v="823"/>
    <d v="2014-01-07T06:00:00"/>
    <b v="0"/>
    <b v="0"/>
    <s v="technology/web"/>
    <n v="51.995234312946785"/>
    <x v="2"/>
    <s v="web"/>
  </r>
  <r>
    <n v="929"/>
    <s v="Turner-Terrell"/>
    <s v="Polarized tertiary function"/>
    <n v="5500"/>
    <n v="11952"/>
    <n v="2.173090909090909"/>
    <x v="1"/>
    <n v="184"/>
    <s v="GB"/>
    <s v="GBP"/>
    <n v="1493787600"/>
    <n v="1494997200"/>
    <x v="824"/>
    <d v="2017-05-17T05:00:00"/>
    <b v="0"/>
    <b v="0"/>
    <s v="theater/plays"/>
    <n v="64.956521739130437"/>
    <x v="3"/>
    <s v="plays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n v="1425448800"/>
    <x v="825"/>
    <d v="2015-03-04T06:00:00"/>
    <b v="0"/>
    <b v="1"/>
    <s v="theater/plays"/>
    <n v="46.235294117647058"/>
    <x v="3"/>
    <s v="plays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n v="1404104400"/>
    <x v="826"/>
    <d v="2014-06-30T05:00:00"/>
    <b v="0"/>
    <b v="1"/>
    <s v="theater/plays"/>
    <n v="51.151785714285715"/>
    <x v="3"/>
    <s v="plays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n v="1394773200"/>
    <x v="827"/>
    <d v="2014-03-14T05:00:00"/>
    <b v="0"/>
    <b v="0"/>
    <s v="music/rock"/>
    <n v="33.909722222222221"/>
    <x v="1"/>
    <s v="rock"/>
  </r>
  <r>
    <n v="933"/>
    <s v="Espinoza Group"/>
    <s v="Implemented tangible support"/>
    <n v="73000"/>
    <n v="175015"/>
    <n v="2.3974657534246577"/>
    <x v="1"/>
    <n v="1902"/>
    <s v="US"/>
    <s v="USD"/>
    <n v="1365397200"/>
    <n v="1366520400"/>
    <x v="828"/>
    <d v="2013-04-21T05:00:00"/>
    <b v="0"/>
    <b v="0"/>
    <s v="theater/plays"/>
    <n v="92.016298633017882"/>
    <x v="3"/>
    <s v="plays"/>
  </r>
  <r>
    <n v="934"/>
    <s v="Davis, Crawford and Lopez"/>
    <s v="Reactive radical framework"/>
    <n v="6200"/>
    <n v="11280"/>
    <n v="1.8193548387096774"/>
    <x v="1"/>
    <n v="105"/>
    <s v="US"/>
    <s v="USD"/>
    <n v="1456120800"/>
    <n v="1456639200"/>
    <x v="829"/>
    <d v="2016-02-28T06:00:00"/>
    <b v="0"/>
    <b v="0"/>
    <s v="theater/plays"/>
    <n v="107.42857142857143"/>
    <x v="3"/>
    <s v="plays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n v="1438318800"/>
    <x v="830"/>
    <d v="2015-07-31T05:00:00"/>
    <b v="0"/>
    <b v="0"/>
    <s v="theater/plays"/>
    <n v="75.848484848484844"/>
    <x v="3"/>
    <s v="plays"/>
  </r>
  <r>
    <n v="936"/>
    <s v="Brown Ltd"/>
    <s v="Enhanced composite contingency"/>
    <n v="103200"/>
    <n v="1690"/>
    <n v="1.6375968992248063E-2"/>
    <x v="0"/>
    <n v="21"/>
    <s v="US"/>
    <s v="USD"/>
    <n v="1563771600"/>
    <n v="1564030800"/>
    <x v="831"/>
    <d v="2019-07-25T05:00:00"/>
    <b v="1"/>
    <b v="0"/>
    <s v="theater/plays"/>
    <n v="80.476190476190482"/>
    <x v="3"/>
    <s v="plays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n v="1449295200"/>
    <x v="832"/>
    <d v="2015-12-05T06:00:00"/>
    <b v="0"/>
    <b v="0"/>
    <s v="film &amp; video/documentary"/>
    <n v="86.978483606557376"/>
    <x v="4"/>
    <s v="documentary"/>
  </r>
  <r>
    <n v="938"/>
    <s v="Allen Inc"/>
    <s v="Total dedicated benchmark"/>
    <n v="9200"/>
    <n v="10093"/>
    <n v="1.0970652173913042"/>
    <x v="1"/>
    <n v="96"/>
    <s v="US"/>
    <s v="USD"/>
    <n v="1528779600"/>
    <n v="1531890000"/>
    <x v="833"/>
    <d v="2018-07-18T05:00:00"/>
    <b v="0"/>
    <b v="1"/>
    <s v="publishing/fiction"/>
    <n v="105.13541666666667"/>
    <x v="5"/>
    <s v="fiction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n v="1306213200"/>
    <x v="834"/>
    <d v="2011-05-24T05:00:00"/>
    <b v="0"/>
    <b v="1"/>
    <s v="games/video games"/>
    <n v="57.298507462686565"/>
    <x v="6"/>
    <s v="video games"/>
  </r>
  <r>
    <n v="940"/>
    <s v="Wiggins Ltd"/>
    <s v="Upgradable analyzing core"/>
    <n v="9900"/>
    <n v="6161"/>
    <n v="0.62232323232323228"/>
    <x v="2"/>
    <n v="66"/>
    <s v="CA"/>
    <s v="CAD"/>
    <n v="1354341600"/>
    <n v="1356242400"/>
    <x v="835"/>
    <d v="2012-12-23T06:00:00"/>
    <b v="0"/>
    <b v="0"/>
    <s v="technology/web"/>
    <n v="93.348484848484844"/>
    <x v="2"/>
    <s v="web"/>
  </r>
  <r>
    <n v="941"/>
    <s v="Luna-Horne"/>
    <s v="Profound exuding pricing structure"/>
    <n v="43000"/>
    <n v="5615"/>
    <n v="0.1305813953488372"/>
    <x v="0"/>
    <n v="78"/>
    <s v="US"/>
    <s v="USD"/>
    <n v="1294552800"/>
    <n v="1297576800"/>
    <x v="836"/>
    <d v="2011-02-13T06:00:00"/>
    <b v="1"/>
    <b v="0"/>
    <s v="theater/plays"/>
    <n v="71.987179487179489"/>
    <x v="3"/>
    <s v="plays"/>
  </r>
  <r>
    <n v="942"/>
    <s v="Allen Inc"/>
    <s v="Horizontal optimizing model"/>
    <n v="9600"/>
    <n v="6205"/>
    <n v="0.64635416666666667"/>
    <x v="0"/>
    <n v="67"/>
    <s v="AU"/>
    <s v="AUD"/>
    <n v="1295935200"/>
    <n v="1296194400"/>
    <x v="837"/>
    <d v="2011-01-28T06:00:00"/>
    <b v="0"/>
    <b v="0"/>
    <s v="theater/plays"/>
    <n v="92.611940298507463"/>
    <x v="3"/>
    <s v="plays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n v="1414558800"/>
    <x v="219"/>
    <d v="2014-10-29T05:00:00"/>
    <b v="0"/>
    <b v="0"/>
    <s v="food/food trucks"/>
    <n v="104.99122807017544"/>
    <x v="0"/>
    <s v="food trucks"/>
  </r>
  <r>
    <n v="944"/>
    <s v="Walter Inc"/>
    <s v="Streamlined 5thgeneration intranet"/>
    <n v="10000"/>
    <n v="8142"/>
    <n v="0.81420000000000003"/>
    <x v="0"/>
    <n v="263"/>
    <s v="AU"/>
    <s v="AUD"/>
    <n v="1486706400"/>
    <n v="1488348000"/>
    <x v="365"/>
    <d v="2017-03-01T06:00:00"/>
    <b v="0"/>
    <b v="0"/>
    <s v="photography/photography books"/>
    <n v="30.958174904942965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n v="1334898000"/>
    <x v="838"/>
    <d v="2012-04-20T05:00:00"/>
    <b v="1"/>
    <b v="0"/>
    <s v="photography/photography books"/>
    <n v="33.001182732111175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n v="1308373200"/>
    <x v="839"/>
    <d v="2011-06-18T05:00:00"/>
    <b v="0"/>
    <b v="0"/>
    <s v="theater/plays"/>
    <n v="84.187845303867405"/>
    <x v="3"/>
    <s v="plays"/>
  </r>
  <r>
    <n v="947"/>
    <s v="Smith-Powell"/>
    <s v="Upgradable clear-thinking hardware"/>
    <n v="3600"/>
    <n v="961"/>
    <n v="0.26694444444444443"/>
    <x v="0"/>
    <n v="13"/>
    <s v="US"/>
    <s v="USD"/>
    <n v="1411707600"/>
    <n v="1412312400"/>
    <x v="840"/>
    <d v="2014-10-03T05:00:00"/>
    <b v="0"/>
    <b v="0"/>
    <s v="theater/plays"/>
    <n v="73.92307692307692"/>
    <x v="3"/>
    <s v="plays"/>
  </r>
  <r>
    <n v="948"/>
    <s v="Smith-Hill"/>
    <s v="Integrated holistic paradigm"/>
    <n v="9400"/>
    <n v="5918"/>
    <n v="0.62957446808510642"/>
    <x v="3"/>
    <n v="160"/>
    <s v="US"/>
    <s v="USD"/>
    <n v="1418364000"/>
    <n v="1419228000"/>
    <x v="841"/>
    <d v="2014-12-22T06:00:00"/>
    <b v="1"/>
    <b v="1"/>
    <s v="film &amp; video/documentary"/>
    <n v="36.987499999999997"/>
    <x v="4"/>
    <s v="documentary"/>
  </r>
  <r>
    <n v="949"/>
    <s v="Wright LLC"/>
    <s v="Seamless clear-thinking conglomeration"/>
    <n v="5900"/>
    <n v="9520"/>
    <n v="1.6135593220338984"/>
    <x v="1"/>
    <n v="203"/>
    <s v="US"/>
    <s v="USD"/>
    <n v="1429333200"/>
    <n v="1430974800"/>
    <x v="842"/>
    <d v="2015-05-07T05:00:00"/>
    <b v="0"/>
    <b v="0"/>
    <s v="technology/web"/>
    <n v="46.896551724137929"/>
    <x v="2"/>
    <s v="web"/>
  </r>
  <r>
    <n v="950"/>
    <s v="Williams, Orozco and Gomez"/>
    <s v="Persistent content-based methodology"/>
    <n v="100"/>
    <n v="5"/>
    <n v="0.05"/>
    <x v="0"/>
    <n v="1"/>
    <s v="US"/>
    <s v="USD"/>
    <n v="1555390800"/>
    <n v="1555822800"/>
    <x v="843"/>
    <d v="2019-04-21T05:00:00"/>
    <b v="0"/>
    <b v="1"/>
    <s v="theater/plays"/>
    <n v="5"/>
    <x v="3"/>
    <s v="plays"/>
  </r>
  <r>
    <n v="951"/>
    <s v="Peterson Ltd"/>
    <s v="Re-engineered 24hour matrix"/>
    <n v="14500"/>
    <n v="159056"/>
    <n v="10.969379310344827"/>
    <x v="1"/>
    <n v="1559"/>
    <s v="US"/>
    <s v="USD"/>
    <n v="1482732000"/>
    <n v="1482818400"/>
    <x v="844"/>
    <d v="2016-12-27T06:00:00"/>
    <b v="0"/>
    <b v="1"/>
    <s v="music/rock"/>
    <n v="102.02437459910199"/>
    <x v="1"/>
    <s v="rock"/>
  </r>
  <r>
    <n v="952"/>
    <s v="Cummings-Hayes"/>
    <s v="Virtual multi-tasking core"/>
    <n v="145500"/>
    <n v="101987"/>
    <n v="0.70094158075601376"/>
    <x v="3"/>
    <n v="2266"/>
    <s v="US"/>
    <s v="USD"/>
    <n v="1470718800"/>
    <n v="1471928400"/>
    <x v="845"/>
    <d v="2016-08-23T05:00:00"/>
    <b v="0"/>
    <b v="0"/>
    <s v="film &amp; video/documentary"/>
    <n v="45.007502206531335"/>
    <x v="4"/>
    <s v="documentary"/>
  </r>
  <r>
    <n v="953"/>
    <s v="Boyle Ltd"/>
    <s v="Streamlined fault-tolerant conglomeration"/>
    <n v="3300"/>
    <n v="1980"/>
    <n v="0.6"/>
    <x v="0"/>
    <n v="21"/>
    <s v="US"/>
    <s v="USD"/>
    <n v="1450591200"/>
    <n v="1453701600"/>
    <x v="846"/>
    <d v="2016-01-25T06:00:00"/>
    <b v="0"/>
    <b v="1"/>
    <s v="film &amp; video/science fiction"/>
    <n v="94.285714285714292"/>
    <x v="4"/>
    <s v="science fiction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n v="1350363600"/>
    <x v="110"/>
    <d v="2012-10-16T05:00:00"/>
    <b v="0"/>
    <b v="0"/>
    <s v="technology/web"/>
    <n v="101.02325581395348"/>
    <x v="2"/>
    <s v="web"/>
  </r>
  <r>
    <n v="955"/>
    <s v="Moss-Obrien"/>
    <s v="Function-based next generation emulation"/>
    <n v="700"/>
    <n v="7763"/>
    <n v="11.09"/>
    <x v="1"/>
    <n v="80"/>
    <s v="US"/>
    <s v="USD"/>
    <n v="1353823200"/>
    <n v="1353996000"/>
    <x v="847"/>
    <d v="2012-11-27T06:00:00"/>
    <b v="0"/>
    <b v="0"/>
    <s v="theater/plays"/>
    <n v="97.037499999999994"/>
    <x v="3"/>
    <s v="plays"/>
  </r>
  <r>
    <n v="956"/>
    <s v="Wood Inc"/>
    <s v="Re-engineered composite focus group"/>
    <n v="187600"/>
    <n v="35698"/>
    <n v="0.19028784648187633"/>
    <x v="0"/>
    <n v="830"/>
    <s v="US"/>
    <s v="USD"/>
    <n v="1450764000"/>
    <n v="1451109600"/>
    <x v="848"/>
    <d v="2015-12-26T06:00:00"/>
    <b v="0"/>
    <b v="0"/>
    <s v="film &amp; video/science fiction"/>
    <n v="43.00963855421687"/>
    <x v="4"/>
    <s v="science fiction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n v="1329631200"/>
    <x v="849"/>
    <d v="2012-02-19T06:00:00"/>
    <b v="0"/>
    <b v="0"/>
    <s v="theater/plays"/>
    <n v="94.916030534351151"/>
    <x v="3"/>
    <s v="plays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n v="1278997200"/>
    <x v="780"/>
    <d v="2010-07-13T05:00:00"/>
    <b v="0"/>
    <b v="0"/>
    <s v="film &amp; video/animation"/>
    <n v="72.151785714285708"/>
    <x v="4"/>
    <s v="animation"/>
  </r>
  <r>
    <n v="959"/>
    <s v="Black-Graham"/>
    <s v="Operative hybrid utilization"/>
    <n v="145000"/>
    <n v="6631"/>
    <n v="4.5731034482758622E-2"/>
    <x v="0"/>
    <n v="130"/>
    <s v="US"/>
    <s v="USD"/>
    <n v="1277701200"/>
    <n v="1280120400"/>
    <x v="140"/>
    <d v="2010-07-26T05:00:00"/>
    <b v="0"/>
    <b v="0"/>
    <s v="publishing/translations"/>
    <n v="51.007692307692309"/>
    <x v="5"/>
    <s v="translations"/>
  </r>
  <r>
    <n v="960"/>
    <s v="Robbins Group"/>
    <s v="Function-based interactive matrix"/>
    <n v="5500"/>
    <n v="4678"/>
    <n v="0.85054545454545449"/>
    <x v="0"/>
    <n v="55"/>
    <s v="US"/>
    <s v="USD"/>
    <n v="1454911200"/>
    <n v="1458104400"/>
    <x v="850"/>
    <d v="2016-03-16T05:00:00"/>
    <b v="0"/>
    <b v="0"/>
    <s v="technology/web"/>
    <n v="85.054545454545448"/>
    <x v="2"/>
    <s v="web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n v="1298268000"/>
    <x v="851"/>
    <d v="2011-02-21T06:00:00"/>
    <b v="0"/>
    <b v="0"/>
    <s v="publishing/translations"/>
    <n v="43.87096774193548"/>
    <x v="5"/>
    <s v="translations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n v="1386223200"/>
    <x v="852"/>
    <d v="2013-12-05T06:00:00"/>
    <b v="0"/>
    <b v="0"/>
    <s v="food/food trucks"/>
    <n v="40.063909774436091"/>
    <x v="0"/>
    <s v="food trucks"/>
  </r>
  <r>
    <n v="963"/>
    <s v="Rodriguez-Robinson"/>
    <s v="Ergonomic methodical hub"/>
    <n v="5900"/>
    <n v="4997"/>
    <n v="0.84694915254237291"/>
    <x v="0"/>
    <n v="114"/>
    <s v="IT"/>
    <s v="EUR"/>
    <n v="1299304800"/>
    <n v="1299823200"/>
    <x v="853"/>
    <d v="2011-03-11T06:00:00"/>
    <b v="0"/>
    <b v="1"/>
    <s v="photography/photography books"/>
    <n v="43.833333333333336"/>
    <x v="7"/>
    <s v="photography books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n v="1431752400"/>
    <x v="854"/>
    <d v="2015-05-16T05:00:00"/>
    <b v="0"/>
    <b v="0"/>
    <s v="theater/plays"/>
    <n v="84.92903225806451"/>
    <x v="3"/>
    <s v="plays"/>
  </r>
  <r>
    <n v="965"/>
    <s v="Nunez-King"/>
    <s v="Phased clear-thinking policy"/>
    <n v="2200"/>
    <n v="8501"/>
    <n v="3.8640909090909092"/>
    <x v="1"/>
    <n v="207"/>
    <s v="GB"/>
    <s v="GBP"/>
    <n v="1264399200"/>
    <n v="1267855200"/>
    <x v="67"/>
    <d v="2010-03-06T06:00:00"/>
    <b v="0"/>
    <b v="0"/>
    <s v="music/rock"/>
    <n v="41.067632850241544"/>
    <x v="1"/>
    <s v="rock"/>
  </r>
  <r>
    <n v="966"/>
    <s v="Davis and Sons"/>
    <s v="Seamless solution-oriented capacity"/>
    <n v="1700"/>
    <n v="13468"/>
    <n v="7.9223529411764702"/>
    <x v="1"/>
    <n v="245"/>
    <s v="US"/>
    <s v="USD"/>
    <n v="1497502800"/>
    <n v="1497675600"/>
    <x v="855"/>
    <d v="2017-06-17T05:00:00"/>
    <b v="0"/>
    <b v="0"/>
    <s v="theater/plays"/>
    <n v="54.971428571428568"/>
    <x v="3"/>
    <s v="plays"/>
  </r>
  <r>
    <n v="967"/>
    <s v="Howard-Douglas"/>
    <s v="Organized human-resource attitude"/>
    <n v="88400"/>
    <n v="121138"/>
    <n v="1.3703393665158372"/>
    <x v="1"/>
    <n v="1573"/>
    <s v="US"/>
    <s v="USD"/>
    <n v="1333688400"/>
    <n v="1336885200"/>
    <x v="107"/>
    <d v="2012-05-13T05:00:00"/>
    <b v="0"/>
    <b v="0"/>
    <s v="music/world music"/>
    <n v="77.010807374443743"/>
    <x v="1"/>
    <s v="world music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n v="1295157600"/>
    <x v="344"/>
    <d v="2011-01-16T06:00:00"/>
    <b v="0"/>
    <b v="0"/>
    <s v="food/food trucks"/>
    <n v="71.201754385964918"/>
    <x v="0"/>
    <s v="food trucks"/>
  </r>
  <r>
    <n v="969"/>
    <s v="Lopez-King"/>
    <s v="Multi-lateral radical solution"/>
    <n v="7900"/>
    <n v="8550"/>
    <n v="1.0822784810126582"/>
    <x v="1"/>
    <n v="93"/>
    <s v="US"/>
    <s v="USD"/>
    <n v="1576994400"/>
    <n v="1577599200"/>
    <x v="856"/>
    <d v="2019-12-29T06:00:00"/>
    <b v="0"/>
    <b v="0"/>
    <s v="theater/plays"/>
    <n v="91.935483870967744"/>
    <x v="3"/>
    <s v="plays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n v="1305003600"/>
    <x v="857"/>
    <d v="2011-05-10T05:00:00"/>
    <b v="0"/>
    <b v="0"/>
    <s v="theater/plays"/>
    <n v="97.069023569023571"/>
    <x v="3"/>
    <s v="plays"/>
  </r>
  <r>
    <n v="971"/>
    <s v="Garner and Sons"/>
    <s v="Versatile neutral workforce"/>
    <n v="5100"/>
    <n v="1414"/>
    <n v="0.27725490196078434"/>
    <x v="0"/>
    <n v="24"/>
    <s v="US"/>
    <s v="USD"/>
    <n v="1381208400"/>
    <n v="1381726800"/>
    <x v="858"/>
    <d v="2013-10-14T05:00:00"/>
    <b v="0"/>
    <b v="0"/>
    <s v="film &amp; video/television"/>
    <n v="58.916666666666664"/>
    <x v="4"/>
    <s v="television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n v="1402462800"/>
    <x v="859"/>
    <d v="2014-06-11T05:00:00"/>
    <b v="0"/>
    <b v="1"/>
    <s v="technology/web"/>
    <n v="58.015466983938133"/>
    <x v="2"/>
    <s v="web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n v="1292133600"/>
    <x v="860"/>
    <d v="2010-12-12T06:00:00"/>
    <b v="0"/>
    <b v="1"/>
    <s v="theater/plays"/>
    <n v="103.87301587301587"/>
    <x v="3"/>
    <s v="plays"/>
  </r>
  <r>
    <n v="974"/>
    <s v="Thomas, Clay and Mendoza"/>
    <s v="Multi-channeled reciprocal interface"/>
    <n v="800"/>
    <n v="2991"/>
    <n v="3.73875"/>
    <x v="1"/>
    <n v="32"/>
    <s v="US"/>
    <s v="USD"/>
    <n v="1368853200"/>
    <n v="1368939600"/>
    <x v="170"/>
    <d v="2013-05-19T05:00:00"/>
    <b v="0"/>
    <b v="0"/>
    <s v="music/indie rock"/>
    <n v="93.46875"/>
    <x v="1"/>
    <s v="indie rock"/>
  </r>
  <r>
    <n v="975"/>
    <s v="Ayala Group"/>
    <s v="Right-sized maximized migration"/>
    <n v="5400"/>
    <n v="8366"/>
    <n v="1.5492592592592593"/>
    <x v="1"/>
    <n v="135"/>
    <s v="US"/>
    <s v="USD"/>
    <n v="1448776800"/>
    <n v="1452146400"/>
    <x v="861"/>
    <d v="2016-01-07T06:00:00"/>
    <b v="0"/>
    <b v="1"/>
    <s v="theater/plays"/>
    <n v="61.970370370370368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n v="1296712800"/>
    <x v="862"/>
    <d v="2011-02-03T06:00:00"/>
    <b v="0"/>
    <b v="1"/>
    <s v="theater/plays"/>
    <n v="92.042857142857144"/>
    <x v="3"/>
    <s v="plays"/>
  </r>
  <r>
    <n v="977"/>
    <s v="Johnson Group"/>
    <s v="Vision-oriented interactive solution"/>
    <n v="7000"/>
    <n v="5177"/>
    <n v="0.73957142857142855"/>
    <x v="0"/>
    <n v="67"/>
    <s v="US"/>
    <s v="USD"/>
    <n v="1517983200"/>
    <n v="1520748000"/>
    <x v="863"/>
    <d v="2018-03-11T06:00:00"/>
    <b v="0"/>
    <b v="0"/>
    <s v="food/food trucks"/>
    <n v="77.268656716417908"/>
    <x v="0"/>
    <s v="food trucks"/>
  </r>
  <r>
    <n v="978"/>
    <s v="Bailey, Nguyen and Martinez"/>
    <s v="Fundamental user-facing productivity"/>
    <n v="1000"/>
    <n v="8641"/>
    <n v="8.641"/>
    <x v="1"/>
    <n v="92"/>
    <s v="US"/>
    <s v="USD"/>
    <n v="1478930400"/>
    <n v="1480831200"/>
    <x v="864"/>
    <d v="2016-12-04T06:00:00"/>
    <b v="0"/>
    <b v="0"/>
    <s v="games/video games"/>
    <n v="93.923913043478265"/>
    <x v="6"/>
    <s v="video games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n v="1426914000"/>
    <x v="527"/>
    <d v="2015-03-21T05:00:00"/>
    <b v="0"/>
    <b v="0"/>
    <s v="theater/plays"/>
    <n v="84.969458128078813"/>
    <x v="3"/>
    <s v="plays"/>
  </r>
  <r>
    <n v="980"/>
    <s v="Huff-Johnson"/>
    <s v="Universal fault-tolerant orchestration"/>
    <n v="195200"/>
    <n v="78630"/>
    <n v="0.40281762295081969"/>
    <x v="0"/>
    <n v="742"/>
    <s v="US"/>
    <s v="USD"/>
    <n v="1446181200"/>
    <n v="1446616800"/>
    <x v="865"/>
    <d v="2015-11-04T06:00:00"/>
    <b v="1"/>
    <b v="0"/>
    <s v="publishing/nonfiction"/>
    <n v="105.97035040431267"/>
    <x v="5"/>
    <s v="nonfiction"/>
  </r>
  <r>
    <n v="981"/>
    <s v="Diaz-Little"/>
    <s v="Grass-roots executive synergy"/>
    <n v="6700"/>
    <n v="11941"/>
    <n v="1.7822388059701493"/>
    <x v="1"/>
    <n v="323"/>
    <s v="US"/>
    <s v="USD"/>
    <n v="1514181600"/>
    <n v="1517032800"/>
    <x v="866"/>
    <d v="2018-01-27T06:00:00"/>
    <b v="0"/>
    <b v="0"/>
    <s v="technology/web"/>
    <n v="36.969040247678016"/>
    <x v="2"/>
    <s v="web"/>
  </r>
  <r>
    <n v="982"/>
    <s v="Freeman-French"/>
    <s v="Multi-layered optimal application"/>
    <n v="7200"/>
    <n v="6115"/>
    <n v="0.84930555555555554"/>
    <x v="0"/>
    <n v="75"/>
    <s v="US"/>
    <s v="USD"/>
    <n v="1311051600"/>
    <n v="1311224400"/>
    <x v="867"/>
    <d v="2011-07-21T05:00:00"/>
    <b v="0"/>
    <b v="1"/>
    <s v="film &amp; video/documentary"/>
    <n v="81.533333333333331"/>
    <x v="4"/>
    <s v="documentary"/>
  </r>
  <r>
    <n v="983"/>
    <s v="Beck-Weber"/>
    <s v="Business-focused full-range core"/>
    <n v="129100"/>
    <n v="188404"/>
    <n v="1.4593648334624323"/>
    <x v="1"/>
    <n v="2326"/>
    <s v="US"/>
    <s v="USD"/>
    <n v="1564894800"/>
    <n v="1566190800"/>
    <x v="868"/>
    <d v="2019-08-19T05:00:00"/>
    <b v="0"/>
    <b v="0"/>
    <s v="film &amp; video/documentary"/>
    <n v="80.999140154772135"/>
    <x v="4"/>
    <s v="documentary"/>
  </r>
  <r>
    <n v="984"/>
    <s v="Lewis-Jacobson"/>
    <s v="Exclusive system-worthy Graphic Interface"/>
    <n v="6500"/>
    <n v="9910"/>
    <n v="1.5246153846153847"/>
    <x v="1"/>
    <n v="381"/>
    <s v="US"/>
    <s v="USD"/>
    <n v="1567918800"/>
    <n v="1570165200"/>
    <x v="105"/>
    <d v="2019-10-04T05:00:00"/>
    <b v="0"/>
    <b v="0"/>
    <s v="theater/plays"/>
    <n v="26.010498687664043"/>
    <x v="3"/>
    <s v="plays"/>
  </r>
  <r>
    <n v="985"/>
    <s v="Logan-Curtis"/>
    <s v="Enhanced optimal ability"/>
    <n v="170600"/>
    <n v="114523"/>
    <n v="0.67129542790152408"/>
    <x v="0"/>
    <n v="4405"/>
    <s v="US"/>
    <s v="USD"/>
    <n v="1386309600"/>
    <n v="1388556000"/>
    <x v="481"/>
    <d v="2014-01-01T06:00:00"/>
    <b v="0"/>
    <b v="1"/>
    <s v="music/rock"/>
    <n v="25.998410896708286"/>
    <x v="1"/>
    <s v="rock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n v="1303189200"/>
    <x v="253"/>
    <d v="2011-04-19T05:00:00"/>
    <b v="0"/>
    <b v="0"/>
    <s v="music/rock"/>
    <n v="34.173913043478258"/>
    <x v="1"/>
    <s v="rock"/>
  </r>
  <r>
    <n v="987"/>
    <s v="Wilson Group"/>
    <s v="Ameliorated foreground focus group"/>
    <n v="6200"/>
    <n v="13441"/>
    <n v="2.1679032258064517"/>
    <x v="1"/>
    <n v="480"/>
    <s v="US"/>
    <s v="USD"/>
    <n v="1493269200"/>
    <n v="1494478800"/>
    <x v="869"/>
    <d v="2017-05-11T05:00:00"/>
    <b v="0"/>
    <b v="0"/>
    <s v="film &amp; video/documentary"/>
    <n v="28.002083333333335"/>
    <x v="4"/>
    <s v="documentary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n v="1480744800"/>
    <x v="864"/>
    <d v="2016-12-03T06:00:00"/>
    <b v="0"/>
    <b v="0"/>
    <s v="publishing/radio &amp; podcasts"/>
    <n v="76.546875"/>
    <x v="5"/>
    <s v="radio &amp; podcasts"/>
  </r>
  <r>
    <n v="989"/>
    <s v="Hernandez Inc"/>
    <s v="Versatile dedicated migration"/>
    <n v="2400"/>
    <n v="11990"/>
    <n v="4.9958333333333336"/>
    <x v="1"/>
    <n v="226"/>
    <s v="US"/>
    <s v="USD"/>
    <n v="1555390800"/>
    <n v="1555822800"/>
    <x v="843"/>
    <d v="2019-04-21T05:00:00"/>
    <b v="0"/>
    <b v="0"/>
    <s v="publishing/translations"/>
    <n v="53.053097345132741"/>
    <x v="5"/>
    <s v="translations"/>
  </r>
  <r>
    <n v="990"/>
    <s v="Ortiz-Roberts"/>
    <s v="Devolved foreground customer loyalty"/>
    <n v="7800"/>
    <n v="6839"/>
    <n v="0.87679487179487181"/>
    <x v="0"/>
    <n v="64"/>
    <s v="US"/>
    <s v="USD"/>
    <n v="1456984800"/>
    <n v="1458882000"/>
    <x v="289"/>
    <d v="2016-03-25T05:00:00"/>
    <b v="0"/>
    <b v="1"/>
    <s v="film &amp; video/drama"/>
    <n v="106.859375"/>
    <x v="4"/>
    <s v="drama"/>
  </r>
  <r>
    <n v="991"/>
    <s v="Ramirez LLC"/>
    <s v="Reduced reciprocal focus group"/>
    <n v="9800"/>
    <n v="11091"/>
    <n v="1.131734693877551"/>
    <x v="1"/>
    <n v="241"/>
    <s v="US"/>
    <s v="USD"/>
    <n v="1411621200"/>
    <n v="1411966800"/>
    <x v="870"/>
    <d v="2014-09-29T05:00:00"/>
    <b v="0"/>
    <b v="1"/>
    <s v="music/rock"/>
    <n v="46.020746887966808"/>
    <x v="1"/>
    <s v="rock"/>
  </r>
  <r>
    <n v="992"/>
    <s v="Morrow Inc"/>
    <s v="Networked global migration"/>
    <n v="3100"/>
    <n v="13223"/>
    <n v="4.2654838709677421"/>
    <x v="1"/>
    <n v="132"/>
    <s v="US"/>
    <s v="USD"/>
    <n v="1525669200"/>
    <n v="1526878800"/>
    <x v="871"/>
    <d v="2018-05-21T05:00:00"/>
    <b v="0"/>
    <b v="1"/>
    <s v="film &amp; video/drama"/>
    <n v="100.17424242424242"/>
    <x v="4"/>
    <s v="drama"/>
  </r>
  <r>
    <n v="993"/>
    <s v="Erickson-Rogers"/>
    <s v="De-engineered even-keeled definition"/>
    <n v="9800"/>
    <n v="7608"/>
    <n v="0.77632653061224488"/>
    <x v="3"/>
    <n v="75"/>
    <s v="IT"/>
    <s v="EUR"/>
    <n v="1450936800"/>
    <n v="1452405600"/>
    <x v="872"/>
    <d v="2016-01-10T06:00:00"/>
    <b v="0"/>
    <b v="1"/>
    <s v="photography/photography books"/>
    <n v="101.44"/>
    <x v="7"/>
    <s v="photography books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n v="1414040400"/>
    <x v="873"/>
    <d v="2014-10-23T05:00:00"/>
    <b v="0"/>
    <b v="1"/>
    <s v="publishing/translations"/>
    <n v="87.972684085510693"/>
    <x v="5"/>
    <s v="translations"/>
  </r>
  <r>
    <n v="995"/>
    <s v="Manning-Hamilton"/>
    <s v="Vision-oriented scalable definition"/>
    <n v="97300"/>
    <n v="153216"/>
    <n v="1.5746762589928058"/>
    <x v="1"/>
    <n v="2043"/>
    <s v="US"/>
    <s v="USD"/>
    <n v="1541307600"/>
    <n v="1543816800"/>
    <x v="874"/>
    <d v="2018-12-03T06:00:00"/>
    <b v="0"/>
    <b v="1"/>
    <s v="food/food trucks"/>
    <n v="74.995594713656388"/>
    <x v="0"/>
    <s v="food trucks"/>
  </r>
  <r>
    <n v="996"/>
    <s v="Butler LLC"/>
    <s v="Future-proofed upward-trending migration"/>
    <n v="6600"/>
    <n v="4814"/>
    <n v="0.72939393939393937"/>
    <x v="0"/>
    <n v="112"/>
    <s v="US"/>
    <s v="USD"/>
    <n v="1357106400"/>
    <n v="1359698400"/>
    <x v="875"/>
    <d v="2013-02-01T06:00:00"/>
    <b v="0"/>
    <b v="0"/>
    <s v="theater/plays"/>
    <n v="42.982142857142854"/>
    <x v="3"/>
    <s v="plays"/>
  </r>
  <r>
    <n v="997"/>
    <s v="Ball LLC"/>
    <s v="Right-sized full-range throughput"/>
    <n v="7600"/>
    <n v="4603"/>
    <n v="0.60565789473684206"/>
    <x v="3"/>
    <n v="139"/>
    <s v="IT"/>
    <s v="EUR"/>
    <n v="1390197600"/>
    <n v="1390629600"/>
    <x v="876"/>
    <d v="2014-01-25T06:00:00"/>
    <b v="0"/>
    <b v="0"/>
    <s v="theater/plays"/>
    <n v="33.115107913669064"/>
    <x v="3"/>
    <s v="plays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n v="1267077600"/>
    <x v="877"/>
    <d v="2010-02-25T06:00:00"/>
    <b v="0"/>
    <b v="1"/>
    <s v="music/indie rock"/>
    <n v="101.13101604278074"/>
    <x v="1"/>
    <s v="indie rock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n v="1467781200"/>
    <x v="878"/>
    <d v="2016-07-06T05:00:00"/>
    <b v="0"/>
    <b v="0"/>
    <s v="food/food trucks"/>
    <n v="55.98841354723708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6054A-A377-6F41-8FD1-38BCE38F8967}" name="PivotTable7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A61A8-1035-EA42-84A1-9962FD9075B6}" name="PivotTable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dataField="1"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8" hier="-1"/>
  </pageFields>
  <dataFields count="1">
    <dataField name="Count of percent funded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4753A-48F3-D04C-B898-26F4299BD9FC}" name="PivotTable1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backers_count" fld="7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3747-FF79-EF4F-9AE1-88319D40903B}">
  <sheetPr codeName="Sheet2"/>
  <dimension ref="A2:F15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9" t="s">
        <v>6</v>
      </c>
      <c r="B2" t="s">
        <v>2070</v>
      </c>
    </row>
    <row r="4" spans="1:6" x14ac:dyDescent="0.2">
      <c r="A4" s="9" t="s">
        <v>2069</v>
      </c>
      <c r="B4" s="9" t="s">
        <v>2066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2041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">
      <c r="A7" s="10" t="s">
        <v>2033</v>
      </c>
      <c r="B7" s="5">
        <v>4</v>
      </c>
      <c r="C7" s="5">
        <v>20</v>
      </c>
      <c r="D7" s="5"/>
      <c r="E7" s="5">
        <v>22</v>
      </c>
      <c r="F7" s="5">
        <v>46</v>
      </c>
    </row>
    <row r="8" spans="1:6" x14ac:dyDescent="0.2">
      <c r="A8" s="10" t="s">
        <v>2050</v>
      </c>
      <c r="B8" s="5">
        <v>1</v>
      </c>
      <c r="C8" s="5">
        <v>23</v>
      </c>
      <c r="D8" s="5">
        <v>3</v>
      </c>
      <c r="E8" s="5">
        <v>21</v>
      </c>
      <c r="F8" s="5">
        <v>48</v>
      </c>
    </row>
    <row r="9" spans="1:6" x14ac:dyDescent="0.2">
      <c r="A9" s="10" t="s">
        <v>2064</v>
      </c>
      <c r="B9" s="5"/>
      <c r="C9" s="5"/>
      <c r="D9" s="5"/>
      <c r="E9" s="5">
        <v>4</v>
      </c>
      <c r="F9" s="5">
        <v>4</v>
      </c>
    </row>
    <row r="10" spans="1:6" x14ac:dyDescent="0.2">
      <c r="A10" s="10" t="s">
        <v>2035</v>
      </c>
      <c r="B10" s="5">
        <v>10</v>
      </c>
      <c r="C10" s="5">
        <v>66</v>
      </c>
      <c r="D10" s="5"/>
      <c r="E10" s="5">
        <v>99</v>
      </c>
      <c r="F10" s="5">
        <v>175</v>
      </c>
    </row>
    <row r="11" spans="1:6" x14ac:dyDescent="0.2">
      <c r="A11" s="10" t="s">
        <v>2054</v>
      </c>
      <c r="B11" s="5">
        <v>4</v>
      </c>
      <c r="C11" s="5">
        <v>11</v>
      </c>
      <c r="D11" s="5">
        <v>1</v>
      </c>
      <c r="E11" s="5">
        <v>26</v>
      </c>
      <c r="F11" s="5">
        <v>42</v>
      </c>
    </row>
    <row r="12" spans="1:6" x14ac:dyDescent="0.2">
      <c r="A12" s="10" t="s">
        <v>2047</v>
      </c>
      <c r="B12" s="5">
        <v>2</v>
      </c>
      <c r="C12" s="5">
        <v>24</v>
      </c>
      <c r="D12" s="5">
        <v>1</v>
      </c>
      <c r="E12" s="5">
        <v>40</v>
      </c>
      <c r="F12" s="5">
        <v>67</v>
      </c>
    </row>
    <row r="13" spans="1:6" x14ac:dyDescent="0.2">
      <c r="A13" s="10" t="s">
        <v>2037</v>
      </c>
      <c r="B13" s="5">
        <v>2</v>
      </c>
      <c r="C13" s="5">
        <v>28</v>
      </c>
      <c r="D13" s="5">
        <v>2</v>
      </c>
      <c r="E13" s="5">
        <v>64</v>
      </c>
      <c r="F13" s="5">
        <v>96</v>
      </c>
    </row>
    <row r="14" spans="1:6" x14ac:dyDescent="0.2">
      <c r="A14" s="10" t="s">
        <v>2039</v>
      </c>
      <c r="B14" s="5">
        <v>23</v>
      </c>
      <c r="C14" s="5">
        <v>132</v>
      </c>
      <c r="D14" s="5">
        <v>2</v>
      </c>
      <c r="E14" s="5">
        <v>187</v>
      </c>
      <c r="F14" s="5">
        <v>344</v>
      </c>
    </row>
    <row r="15" spans="1:6" x14ac:dyDescent="0.2">
      <c r="A15" s="10" t="s">
        <v>2068</v>
      </c>
      <c r="B15" s="5">
        <v>57</v>
      </c>
      <c r="C15" s="5">
        <v>364</v>
      </c>
      <c r="D15" s="5">
        <v>14</v>
      </c>
      <c r="E15" s="5">
        <v>565</v>
      </c>
      <c r="F15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9633-9C6F-1848-A370-FC4BCF938BFB}">
  <sheetPr codeName="Sheet3"/>
  <dimension ref="A1:F30"/>
  <sheetViews>
    <sheetView workbookViewId="0">
      <selection activeCell="C15" sqref="C15"/>
    </sheetView>
  </sheetViews>
  <sheetFormatPr baseColWidth="10" defaultRowHeight="16" x14ac:dyDescent="0.2"/>
  <cols>
    <col min="1" max="1" width="21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2031</v>
      </c>
      <c r="B1" t="s">
        <v>2070</v>
      </c>
    </row>
    <row r="2" spans="1:6" x14ac:dyDescent="0.2">
      <c r="A2" s="9" t="s">
        <v>6</v>
      </c>
      <c r="B2" t="s">
        <v>2070</v>
      </c>
    </row>
    <row r="4" spans="1:6" x14ac:dyDescent="0.2">
      <c r="A4" s="9" t="s">
        <v>2071</v>
      </c>
      <c r="B4" s="9" t="s">
        <v>2066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10" t="s">
        <v>2065</v>
      </c>
      <c r="B7" s="5"/>
      <c r="C7" s="5"/>
      <c r="D7" s="5"/>
      <c r="E7" s="5">
        <v>4</v>
      </c>
      <c r="F7" s="5">
        <v>4</v>
      </c>
    </row>
    <row r="8" spans="1:6" x14ac:dyDescent="0.2">
      <c r="A8" s="10" t="s">
        <v>2042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10" t="s">
        <v>2044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10" t="s">
        <v>2043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10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10" t="s">
        <v>2034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10" t="s">
        <v>2045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10" t="s">
        <v>2058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10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10" t="s">
        <v>2061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10" t="s">
        <v>2048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10" t="s">
        <v>2055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10" t="s">
        <v>2040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10" t="s">
        <v>2056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10" t="s">
        <v>2036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10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10" t="s">
        <v>2052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10" t="s">
        <v>2060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10" t="s">
        <v>2059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10" t="s">
        <v>2051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10" t="s">
        <v>2046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10" t="s">
        <v>2038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10" t="s">
        <v>2062</v>
      </c>
      <c r="B29" s="5"/>
      <c r="C29" s="5"/>
      <c r="D29" s="5"/>
      <c r="E29" s="5">
        <v>3</v>
      </c>
      <c r="F29" s="5">
        <v>3</v>
      </c>
    </row>
    <row r="30" spans="1:6" x14ac:dyDescent="0.2">
      <c r="A30" s="10" t="s">
        <v>2068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1A4B-D405-6540-9D5D-4E6B9942A5C8}">
  <sheetPr codeName="Sheet10"/>
  <dimension ref="A2:E19"/>
  <sheetViews>
    <sheetView workbookViewId="0">
      <selection activeCell="I49" sqref="I49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3.83203125" bestFit="1" customWidth="1"/>
    <col min="9" max="9" width="3.33203125" bestFit="1" customWidth="1"/>
    <col min="10" max="10" width="4.33203125" bestFit="1" customWidth="1"/>
    <col min="11" max="11" width="4.1640625" bestFit="1" customWidth="1"/>
    <col min="12" max="12" width="4" bestFit="1" customWidth="1"/>
    <col min="13" max="13" width="4.5" bestFit="1" customWidth="1"/>
    <col min="14" max="14" width="4.33203125" bestFit="1" customWidth="1"/>
    <col min="15" max="15" width="10.83203125" bestFit="1" customWidth="1"/>
    <col min="16" max="30" width="12.1640625" bestFit="1" customWidth="1"/>
    <col min="31" max="31" width="7.1640625" bestFit="1" customWidth="1"/>
    <col min="32" max="49" width="12.1640625" bestFit="1" customWidth="1"/>
    <col min="50" max="50" width="14.1640625" bestFit="1" customWidth="1"/>
    <col min="51" max="51" width="9.1640625" bestFit="1" customWidth="1"/>
    <col min="52" max="52" width="11.6640625" bestFit="1" customWidth="1"/>
    <col min="53" max="53" width="12.1640625" bestFit="1" customWidth="1"/>
  </cols>
  <sheetData>
    <row r="2" spans="1:5" x14ac:dyDescent="0.2">
      <c r="A2" s="9" t="s">
        <v>2107</v>
      </c>
      <c r="B2" t="s">
        <v>2070</v>
      </c>
    </row>
    <row r="3" spans="1:5" x14ac:dyDescent="0.2">
      <c r="A3" s="9" t="s">
        <v>2031</v>
      </c>
      <c r="B3" t="s">
        <v>2070</v>
      </c>
    </row>
    <row r="5" spans="1:5" x14ac:dyDescent="0.2">
      <c r="A5" s="9" t="s">
        <v>2108</v>
      </c>
      <c r="B5" s="9" t="s">
        <v>2066</v>
      </c>
    </row>
    <row r="6" spans="1:5" x14ac:dyDescent="0.2">
      <c r="A6" s="9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0" t="s">
        <v>2095</v>
      </c>
      <c r="B7" s="5">
        <v>6</v>
      </c>
      <c r="C7" s="5">
        <v>36</v>
      </c>
      <c r="D7" s="5">
        <v>49</v>
      </c>
      <c r="E7" s="5">
        <v>91</v>
      </c>
    </row>
    <row r="8" spans="1:5" x14ac:dyDescent="0.2">
      <c r="A8" s="10" t="s">
        <v>2096</v>
      </c>
      <c r="B8" s="5">
        <v>7</v>
      </c>
      <c r="C8" s="5">
        <v>28</v>
      </c>
      <c r="D8" s="5">
        <v>44</v>
      </c>
      <c r="E8" s="5">
        <v>79</v>
      </c>
    </row>
    <row r="9" spans="1:5" x14ac:dyDescent="0.2">
      <c r="A9" s="10" t="s">
        <v>2097</v>
      </c>
      <c r="B9" s="5">
        <v>4</v>
      </c>
      <c r="C9" s="5">
        <v>33</v>
      </c>
      <c r="D9" s="5">
        <v>49</v>
      </c>
      <c r="E9" s="5">
        <v>86</v>
      </c>
    </row>
    <row r="10" spans="1:5" x14ac:dyDescent="0.2">
      <c r="A10" s="10" t="s">
        <v>2098</v>
      </c>
      <c r="B10" s="5">
        <v>1</v>
      </c>
      <c r="C10" s="5">
        <v>30</v>
      </c>
      <c r="D10" s="5">
        <v>46</v>
      </c>
      <c r="E10" s="5">
        <v>77</v>
      </c>
    </row>
    <row r="11" spans="1:5" x14ac:dyDescent="0.2">
      <c r="A11" s="10" t="s">
        <v>2099</v>
      </c>
      <c r="B11" s="5">
        <v>3</v>
      </c>
      <c r="C11" s="5">
        <v>35</v>
      </c>
      <c r="D11" s="5">
        <v>46</v>
      </c>
      <c r="E11" s="5">
        <v>84</v>
      </c>
    </row>
    <row r="12" spans="1:5" x14ac:dyDescent="0.2">
      <c r="A12" s="10" t="s">
        <v>2100</v>
      </c>
      <c r="B12" s="5">
        <v>3</v>
      </c>
      <c r="C12" s="5">
        <v>28</v>
      </c>
      <c r="D12" s="5">
        <v>55</v>
      </c>
      <c r="E12" s="5">
        <v>86</v>
      </c>
    </row>
    <row r="13" spans="1:5" x14ac:dyDescent="0.2">
      <c r="A13" s="10" t="s">
        <v>2101</v>
      </c>
      <c r="B13" s="5">
        <v>4</v>
      </c>
      <c r="C13" s="5">
        <v>31</v>
      </c>
      <c r="D13" s="5">
        <v>58</v>
      </c>
      <c r="E13" s="5">
        <v>93</v>
      </c>
    </row>
    <row r="14" spans="1:5" x14ac:dyDescent="0.2">
      <c r="A14" s="10" t="s">
        <v>2102</v>
      </c>
      <c r="B14" s="5">
        <v>8</v>
      </c>
      <c r="C14" s="5">
        <v>35</v>
      </c>
      <c r="D14" s="5">
        <v>41</v>
      </c>
      <c r="E14" s="5">
        <v>84</v>
      </c>
    </row>
    <row r="15" spans="1:5" x14ac:dyDescent="0.2">
      <c r="A15" s="10" t="s">
        <v>2103</v>
      </c>
      <c r="B15" s="5">
        <v>5</v>
      </c>
      <c r="C15" s="5">
        <v>23</v>
      </c>
      <c r="D15" s="5">
        <v>45</v>
      </c>
      <c r="E15" s="5">
        <v>73</v>
      </c>
    </row>
    <row r="16" spans="1:5" x14ac:dyDescent="0.2">
      <c r="A16" s="10" t="s">
        <v>2104</v>
      </c>
      <c r="B16" s="5">
        <v>6</v>
      </c>
      <c r="C16" s="5">
        <v>26</v>
      </c>
      <c r="D16" s="5">
        <v>45</v>
      </c>
      <c r="E16" s="5">
        <v>77</v>
      </c>
    </row>
    <row r="17" spans="1:5" x14ac:dyDescent="0.2">
      <c r="A17" s="10" t="s">
        <v>2105</v>
      </c>
      <c r="B17" s="5">
        <v>3</v>
      </c>
      <c r="C17" s="5">
        <v>27</v>
      </c>
      <c r="D17" s="5">
        <v>45</v>
      </c>
      <c r="E17" s="5">
        <v>75</v>
      </c>
    </row>
    <row r="18" spans="1:5" x14ac:dyDescent="0.2">
      <c r="A18" s="10" t="s">
        <v>2106</v>
      </c>
      <c r="B18" s="5">
        <v>7</v>
      </c>
      <c r="C18" s="5">
        <v>32</v>
      </c>
      <c r="D18" s="5">
        <v>42</v>
      </c>
      <c r="E18" s="5">
        <v>81</v>
      </c>
    </row>
    <row r="19" spans="1:5" x14ac:dyDescent="0.2">
      <c r="A19" s="10" t="s">
        <v>2068</v>
      </c>
      <c r="B19" s="5">
        <v>57</v>
      </c>
      <c r="C19" s="5">
        <v>364</v>
      </c>
      <c r="D19" s="5">
        <v>565</v>
      </c>
      <c r="E19" s="5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R2" sqref="R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6" bestFit="1" customWidth="1"/>
    <col min="8" max="8" width="13" bestFit="1" customWidth="1"/>
    <col min="11" max="12" width="11.1640625" bestFit="1" customWidth="1"/>
    <col min="13" max="13" width="22.83203125" style="13" customWidth="1"/>
    <col min="14" max="14" width="18.6640625" customWidth="1"/>
    <col min="17" max="17" width="28" bestFit="1" customWidth="1"/>
    <col min="18" max="18" width="15.5" bestFit="1" customWidth="1"/>
    <col min="19" max="19" width="14.1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2" t="s">
        <v>2072</v>
      </c>
      <c r="N1" s="1" t="s">
        <v>2073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s="13">
        <f>(((K2/60)/60)/24)+DATE(1970,1,1)</f>
        <v>42336.25</v>
      </c>
      <c r="N2" s="11">
        <f>(((L2/60)/60)/24)+DATE(1970,1,1)</f>
        <v>42353.25</v>
      </c>
      <c r="O2" t="b">
        <v>0</v>
      </c>
      <c r="P2" t="b">
        <v>0</v>
      </c>
      <c r="Q2" t="s">
        <v>17</v>
      </c>
      <c r="R2" s="7" t="s">
        <v>2074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s="13">
        <f t="shared" ref="M3:M66" si="1">(((K3/60)/60)/24)+DATE(1970,1,1)</f>
        <v>41870.208333333336</v>
      </c>
      <c r="N3" s="11">
        <f t="shared" ref="N3:N66" si="2">(((L3/60)/60)/24)+DATE(1970,1,1)</f>
        <v>41872.208333333336</v>
      </c>
      <c r="O3" t="b">
        <v>0</v>
      </c>
      <c r="P3" t="b">
        <v>1</v>
      </c>
      <c r="Q3" t="s">
        <v>23</v>
      </c>
      <c r="R3" s="7">
        <f>E3/H3</f>
        <v>92.151898734177209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s="13">
        <f t="shared" si="1"/>
        <v>41595.25</v>
      </c>
      <c r="N4" s="11">
        <f t="shared" si="2"/>
        <v>41597.25</v>
      </c>
      <c r="O4" t="b">
        <v>0</v>
      </c>
      <c r="P4" t="b">
        <v>0</v>
      </c>
      <c r="Q4" t="s">
        <v>28</v>
      </c>
      <c r="R4" s="7">
        <f t="shared" ref="R4:R67" si="3">E4/H4</f>
        <v>100.01614035087719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s="13">
        <f t="shared" si="1"/>
        <v>43688.208333333328</v>
      </c>
      <c r="N5" s="11">
        <f t="shared" si="2"/>
        <v>43728.208333333328</v>
      </c>
      <c r="O5" t="b">
        <v>0</v>
      </c>
      <c r="P5" t="b">
        <v>0</v>
      </c>
      <c r="Q5" t="s">
        <v>23</v>
      </c>
      <c r="R5" s="7">
        <f t="shared" si="3"/>
        <v>103.20833333333333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s="13">
        <f t="shared" si="1"/>
        <v>43485.25</v>
      </c>
      <c r="N6" s="11">
        <f t="shared" si="2"/>
        <v>43489.25</v>
      </c>
      <c r="O6" t="b">
        <v>0</v>
      </c>
      <c r="P6" t="b">
        <v>0</v>
      </c>
      <c r="Q6" t="s">
        <v>33</v>
      </c>
      <c r="R6" s="7">
        <f t="shared" si="3"/>
        <v>99.339622641509436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s="13">
        <f t="shared" si="1"/>
        <v>41149.208333333336</v>
      </c>
      <c r="N7" s="11">
        <f t="shared" si="2"/>
        <v>41160.208333333336</v>
      </c>
      <c r="O7" t="b">
        <v>0</v>
      </c>
      <c r="P7" t="b">
        <v>0</v>
      </c>
      <c r="Q7" t="s">
        <v>33</v>
      </c>
      <c r="R7" s="7">
        <f t="shared" si="3"/>
        <v>75.833333333333329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s="13">
        <f t="shared" si="1"/>
        <v>42991.208333333328</v>
      </c>
      <c r="N8" s="11">
        <f t="shared" si="2"/>
        <v>42992.208333333328</v>
      </c>
      <c r="O8" t="b">
        <v>0</v>
      </c>
      <c r="P8" t="b">
        <v>0</v>
      </c>
      <c r="Q8" t="s">
        <v>42</v>
      </c>
      <c r="R8" s="7">
        <f t="shared" si="3"/>
        <v>60.555555555555557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s="13">
        <f t="shared" si="1"/>
        <v>42229.208333333328</v>
      </c>
      <c r="N9" s="11">
        <f t="shared" si="2"/>
        <v>42231.208333333328</v>
      </c>
      <c r="O9" t="b">
        <v>0</v>
      </c>
      <c r="P9" t="b">
        <v>0</v>
      </c>
      <c r="Q9" t="s">
        <v>33</v>
      </c>
      <c r="R9" s="7">
        <f t="shared" si="3"/>
        <v>64.93832599118943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s="13">
        <f t="shared" si="1"/>
        <v>40399.208333333336</v>
      </c>
      <c r="N10" s="11">
        <f t="shared" si="2"/>
        <v>40401.208333333336</v>
      </c>
      <c r="O10" t="b">
        <v>0</v>
      </c>
      <c r="P10" t="b">
        <v>0</v>
      </c>
      <c r="Q10" t="s">
        <v>33</v>
      </c>
      <c r="R10" s="7">
        <f t="shared" si="3"/>
        <v>30.997175141242938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s="13">
        <f t="shared" si="1"/>
        <v>41536.208333333336</v>
      </c>
      <c r="N11" s="11">
        <f t="shared" si="2"/>
        <v>41585.25</v>
      </c>
      <c r="O11" t="b">
        <v>0</v>
      </c>
      <c r="P11" t="b">
        <v>0</v>
      </c>
      <c r="Q11" t="s">
        <v>50</v>
      </c>
      <c r="R11" s="7">
        <f t="shared" si="3"/>
        <v>72.909090909090907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s="13">
        <f t="shared" si="1"/>
        <v>40404.208333333336</v>
      </c>
      <c r="N12" s="11">
        <f t="shared" si="2"/>
        <v>40452.208333333336</v>
      </c>
      <c r="O12" t="b">
        <v>0</v>
      </c>
      <c r="P12" t="b">
        <v>0</v>
      </c>
      <c r="Q12" t="s">
        <v>53</v>
      </c>
      <c r="R12" s="7">
        <f t="shared" si="3"/>
        <v>62.9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s="13">
        <f t="shared" si="1"/>
        <v>40442.208333333336</v>
      </c>
      <c r="N13" s="11">
        <f t="shared" si="2"/>
        <v>40448.208333333336</v>
      </c>
      <c r="O13" t="b">
        <v>0</v>
      </c>
      <c r="P13" t="b">
        <v>1</v>
      </c>
      <c r="Q13" t="s">
        <v>33</v>
      </c>
      <c r="R13" s="7">
        <f t="shared" si="3"/>
        <v>112.22222222222223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s="13">
        <f t="shared" si="1"/>
        <v>43760.208333333328</v>
      </c>
      <c r="N14" s="11">
        <f t="shared" si="2"/>
        <v>43768.208333333328</v>
      </c>
      <c r="O14" t="b">
        <v>0</v>
      </c>
      <c r="P14" t="b">
        <v>0</v>
      </c>
      <c r="Q14" t="s">
        <v>53</v>
      </c>
      <c r="R14" s="7">
        <f t="shared" si="3"/>
        <v>102.34545454545454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s="13">
        <f t="shared" si="1"/>
        <v>42532.208333333328</v>
      </c>
      <c r="N15" s="11">
        <f t="shared" si="2"/>
        <v>42544.208333333328</v>
      </c>
      <c r="O15" t="b">
        <v>0</v>
      </c>
      <c r="P15" t="b">
        <v>0</v>
      </c>
      <c r="Q15" t="s">
        <v>60</v>
      </c>
      <c r="R15" s="7">
        <f t="shared" si="3"/>
        <v>105.05102040816327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s="13">
        <f t="shared" si="1"/>
        <v>40974.25</v>
      </c>
      <c r="N16" s="11">
        <f t="shared" si="2"/>
        <v>41001.208333333336</v>
      </c>
      <c r="O16" t="b">
        <v>0</v>
      </c>
      <c r="P16" t="b">
        <v>0</v>
      </c>
      <c r="Q16" t="s">
        <v>60</v>
      </c>
      <c r="R16" s="7">
        <f t="shared" si="3"/>
        <v>94.144999999999996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s="13">
        <f t="shared" si="1"/>
        <v>43809.25</v>
      </c>
      <c r="N17" s="11">
        <f t="shared" si="2"/>
        <v>43813.25</v>
      </c>
      <c r="O17" t="b">
        <v>0</v>
      </c>
      <c r="P17" t="b">
        <v>0</v>
      </c>
      <c r="Q17" t="s">
        <v>65</v>
      </c>
      <c r="R17" s="7">
        <f t="shared" si="3"/>
        <v>84.986725663716811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s="13">
        <f t="shared" si="1"/>
        <v>41661.25</v>
      </c>
      <c r="N18" s="11">
        <f t="shared" si="2"/>
        <v>41683.25</v>
      </c>
      <c r="O18" t="b">
        <v>0</v>
      </c>
      <c r="P18" t="b">
        <v>0</v>
      </c>
      <c r="Q18" t="s">
        <v>68</v>
      </c>
      <c r="R18" s="7">
        <f t="shared" si="3"/>
        <v>110.41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s="13">
        <f t="shared" si="1"/>
        <v>40555.25</v>
      </c>
      <c r="N19" s="11">
        <f t="shared" si="2"/>
        <v>40556.25</v>
      </c>
      <c r="O19" t="b">
        <v>0</v>
      </c>
      <c r="P19" t="b">
        <v>0</v>
      </c>
      <c r="Q19" t="s">
        <v>71</v>
      </c>
      <c r="R19" s="7">
        <f t="shared" si="3"/>
        <v>107.96236989591674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s="13">
        <f t="shared" si="1"/>
        <v>43351.208333333328</v>
      </c>
      <c r="N20" s="11">
        <f t="shared" si="2"/>
        <v>43359.208333333328</v>
      </c>
      <c r="O20" t="b">
        <v>0</v>
      </c>
      <c r="P20" t="b">
        <v>0</v>
      </c>
      <c r="Q20" t="s">
        <v>33</v>
      </c>
      <c r="R20" s="7">
        <f t="shared" si="3"/>
        <v>45.103703703703701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s="13">
        <f t="shared" si="1"/>
        <v>43528.25</v>
      </c>
      <c r="N21" s="11">
        <f t="shared" si="2"/>
        <v>43549.208333333328</v>
      </c>
      <c r="O21" t="b">
        <v>0</v>
      </c>
      <c r="P21" t="b">
        <v>1</v>
      </c>
      <c r="Q21" t="s">
        <v>33</v>
      </c>
      <c r="R21" s="7">
        <f t="shared" si="3"/>
        <v>45.001483679525222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s="13">
        <f t="shared" si="1"/>
        <v>41848.208333333336</v>
      </c>
      <c r="N22" s="11">
        <f t="shared" si="2"/>
        <v>41848.208333333336</v>
      </c>
      <c r="O22" t="b">
        <v>0</v>
      </c>
      <c r="P22" t="b">
        <v>0</v>
      </c>
      <c r="Q22" t="s">
        <v>53</v>
      </c>
      <c r="R22" s="7">
        <f t="shared" si="3"/>
        <v>105.97134670487107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s="13">
        <f t="shared" si="1"/>
        <v>40770.208333333336</v>
      </c>
      <c r="N23" s="11">
        <f t="shared" si="2"/>
        <v>40804.208333333336</v>
      </c>
      <c r="O23" t="b">
        <v>0</v>
      </c>
      <c r="P23" t="b">
        <v>0</v>
      </c>
      <c r="Q23" t="s">
        <v>33</v>
      </c>
      <c r="R23" s="7">
        <f t="shared" si="3"/>
        <v>69.055555555555557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s="13">
        <f t="shared" si="1"/>
        <v>43193.208333333328</v>
      </c>
      <c r="N24" s="11">
        <f t="shared" si="2"/>
        <v>43208.208333333328</v>
      </c>
      <c r="O24" t="b">
        <v>0</v>
      </c>
      <c r="P24" t="b">
        <v>0</v>
      </c>
      <c r="Q24" t="s">
        <v>33</v>
      </c>
      <c r="R24" s="7">
        <f t="shared" si="3"/>
        <v>85.044943820224717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s="13">
        <f t="shared" si="1"/>
        <v>43510.25</v>
      </c>
      <c r="N25" s="11">
        <f t="shared" si="2"/>
        <v>43563.208333333328</v>
      </c>
      <c r="O25" t="b">
        <v>0</v>
      </c>
      <c r="P25" t="b">
        <v>0</v>
      </c>
      <c r="Q25" t="s">
        <v>42</v>
      </c>
      <c r="R25" s="7">
        <f t="shared" si="3"/>
        <v>105.22535211267606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s="13">
        <f t="shared" si="1"/>
        <v>41811.208333333336</v>
      </c>
      <c r="N26" s="11">
        <f t="shared" si="2"/>
        <v>41813.208333333336</v>
      </c>
      <c r="O26" t="b">
        <v>0</v>
      </c>
      <c r="P26" t="b">
        <v>0</v>
      </c>
      <c r="Q26" t="s">
        <v>65</v>
      </c>
      <c r="R26" s="7">
        <f t="shared" si="3"/>
        <v>39.003741114852225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s="13">
        <f t="shared" si="1"/>
        <v>40681.208333333336</v>
      </c>
      <c r="N27" s="11">
        <f t="shared" si="2"/>
        <v>40701.208333333336</v>
      </c>
      <c r="O27" t="b">
        <v>0</v>
      </c>
      <c r="P27" t="b">
        <v>1</v>
      </c>
      <c r="Q27" t="s">
        <v>89</v>
      </c>
      <c r="R27" s="7">
        <f t="shared" si="3"/>
        <v>73.030674846625772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s="13">
        <f t="shared" si="1"/>
        <v>43312.208333333328</v>
      </c>
      <c r="N28" s="11">
        <f t="shared" si="2"/>
        <v>43339.208333333328</v>
      </c>
      <c r="O28" t="b">
        <v>0</v>
      </c>
      <c r="P28" t="b">
        <v>0</v>
      </c>
      <c r="Q28" t="s">
        <v>33</v>
      </c>
      <c r="R28" s="7">
        <f t="shared" si="3"/>
        <v>35.009459459459457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s="13">
        <f t="shared" si="1"/>
        <v>42280.208333333328</v>
      </c>
      <c r="N29" s="11">
        <f t="shared" si="2"/>
        <v>42288.208333333328</v>
      </c>
      <c r="O29" t="b">
        <v>0</v>
      </c>
      <c r="P29" t="b">
        <v>0</v>
      </c>
      <c r="Q29" t="s">
        <v>23</v>
      </c>
      <c r="R29" s="7">
        <f t="shared" si="3"/>
        <v>106.6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s="13">
        <f t="shared" si="1"/>
        <v>40218.25</v>
      </c>
      <c r="N30" s="11">
        <f t="shared" si="2"/>
        <v>40241.25</v>
      </c>
      <c r="O30" t="b">
        <v>0</v>
      </c>
      <c r="P30" t="b">
        <v>1</v>
      </c>
      <c r="Q30" t="s">
        <v>33</v>
      </c>
      <c r="R30" s="7">
        <f t="shared" si="3"/>
        <v>61.997747747747745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s="13">
        <f t="shared" si="1"/>
        <v>43301.208333333328</v>
      </c>
      <c r="N31" s="11">
        <f t="shared" si="2"/>
        <v>43341.208333333328</v>
      </c>
      <c r="O31" t="b">
        <v>0</v>
      </c>
      <c r="P31" t="b">
        <v>0</v>
      </c>
      <c r="Q31" t="s">
        <v>100</v>
      </c>
      <c r="R31" s="7">
        <f t="shared" si="3"/>
        <v>94.000622665006233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s="13">
        <f t="shared" si="1"/>
        <v>43609.208333333328</v>
      </c>
      <c r="N32" s="11">
        <f t="shared" si="2"/>
        <v>43614.208333333328</v>
      </c>
      <c r="O32" t="b">
        <v>0</v>
      </c>
      <c r="P32" t="b">
        <v>0</v>
      </c>
      <c r="Q32" t="s">
        <v>71</v>
      </c>
      <c r="R32" s="7">
        <f t="shared" si="3"/>
        <v>112.05426356589147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s="13">
        <f t="shared" si="1"/>
        <v>42374.25</v>
      </c>
      <c r="N33" s="11">
        <f t="shared" si="2"/>
        <v>42402.25</v>
      </c>
      <c r="O33" t="b">
        <v>0</v>
      </c>
      <c r="P33" t="b">
        <v>0</v>
      </c>
      <c r="Q33" t="s">
        <v>89</v>
      </c>
      <c r="R33" s="7">
        <f t="shared" si="3"/>
        <v>48.008849557522126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s="13">
        <f t="shared" si="1"/>
        <v>43110.25</v>
      </c>
      <c r="N34" s="11">
        <f t="shared" si="2"/>
        <v>43137.25</v>
      </c>
      <c r="O34" t="b">
        <v>0</v>
      </c>
      <c r="P34" t="b">
        <v>0</v>
      </c>
      <c r="Q34" t="s">
        <v>42</v>
      </c>
      <c r="R34" s="7">
        <f t="shared" si="3"/>
        <v>38.004334633723452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s="13">
        <f t="shared" si="1"/>
        <v>41917.208333333336</v>
      </c>
      <c r="N35" s="11">
        <f t="shared" si="2"/>
        <v>41954.25</v>
      </c>
      <c r="O35" t="b">
        <v>0</v>
      </c>
      <c r="P35" t="b">
        <v>0</v>
      </c>
      <c r="Q35" t="s">
        <v>33</v>
      </c>
      <c r="R35" s="7">
        <f t="shared" si="3"/>
        <v>35.000184535892231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s="13">
        <f t="shared" si="1"/>
        <v>42817.208333333328</v>
      </c>
      <c r="N36" s="11">
        <f t="shared" si="2"/>
        <v>42822.208333333328</v>
      </c>
      <c r="O36" t="b">
        <v>0</v>
      </c>
      <c r="P36" t="b">
        <v>0</v>
      </c>
      <c r="Q36" t="s">
        <v>42</v>
      </c>
      <c r="R36" s="7">
        <f t="shared" si="3"/>
        <v>85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s="13">
        <f t="shared" si="1"/>
        <v>43484.25</v>
      </c>
      <c r="N37" s="11">
        <f t="shared" si="2"/>
        <v>43526.25</v>
      </c>
      <c r="O37" t="b">
        <v>0</v>
      </c>
      <c r="P37" t="b">
        <v>1</v>
      </c>
      <c r="Q37" t="s">
        <v>53</v>
      </c>
      <c r="R37" s="7">
        <f t="shared" si="3"/>
        <v>95.993893129770996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s="13">
        <f t="shared" si="1"/>
        <v>40600.25</v>
      </c>
      <c r="N38" s="11">
        <f t="shared" si="2"/>
        <v>40625.208333333336</v>
      </c>
      <c r="O38" t="b">
        <v>0</v>
      </c>
      <c r="P38" t="b">
        <v>0</v>
      </c>
      <c r="Q38" t="s">
        <v>33</v>
      </c>
      <c r="R38" s="7">
        <f t="shared" si="3"/>
        <v>68.8125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s="13">
        <f t="shared" si="1"/>
        <v>43744.208333333328</v>
      </c>
      <c r="N39" s="11">
        <f t="shared" si="2"/>
        <v>43777.25</v>
      </c>
      <c r="O39" t="b">
        <v>0</v>
      </c>
      <c r="P39" t="b">
        <v>1</v>
      </c>
      <c r="Q39" t="s">
        <v>119</v>
      </c>
      <c r="R39" s="7">
        <f t="shared" si="3"/>
        <v>105.97196261682242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s="13">
        <f t="shared" si="1"/>
        <v>40469.208333333336</v>
      </c>
      <c r="N40" s="11">
        <f t="shared" si="2"/>
        <v>40474.208333333336</v>
      </c>
      <c r="O40" t="b">
        <v>0</v>
      </c>
      <c r="P40" t="b">
        <v>0</v>
      </c>
      <c r="Q40" t="s">
        <v>122</v>
      </c>
      <c r="R40" s="7">
        <f t="shared" si="3"/>
        <v>75.261194029850742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s="13">
        <f t="shared" si="1"/>
        <v>41330.25</v>
      </c>
      <c r="N41" s="11">
        <f t="shared" si="2"/>
        <v>41344.208333333336</v>
      </c>
      <c r="O41" t="b">
        <v>0</v>
      </c>
      <c r="P41" t="b">
        <v>0</v>
      </c>
      <c r="Q41" t="s">
        <v>33</v>
      </c>
      <c r="R41" s="7">
        <f t="shared" si="3"/>
        <v>57.125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s="13">
        <f t="shared" si="1"/>
        <v>40334.208333333336</v>
      </c>
      <c r="N42" s="11">
        <f t="shared" si="2"/>
        <v>40353.208333333336</v>
      </c>
      <c r="O42" t="b">
        <v>0</v>
      </c>
      <c r="P42" t="b">
        <v>1</v>
      </c>
      <c r="Q42" t="s">
        <v>65</v>
      </c>
      <c r="R42" s="7">
        <f t="shared" si="3"/>
        <v>75.141414141414145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s="13">
        <f t="shared" si="1"/>
        <v>41156.208333333336</v>
      </c>
      <c r="N43" s="11">
        <f t="shared" si="2"/>
        <v>41182.208333333336</v>
      </c>
      <c r="O43" t="b">
        <v>0</v>
      </c>
      <c r="P43" t="b">
        <v>1</v>
      </c>
      <c r="Q43" t="s">
        <v>23</v>
      </c>
      <c r="R43" s="7">
        <f t="shared" si="3"/>
        <v>107.42342342342343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s="13">
        <f t="shared" si="1"/>
        <v>40728.208333333336</v>
      </c>
      <c r="N44" s="11">
        <f t="shared" si="2"/>
        <v>40737.208333333336</v>
      </c>
      <c r="O44" t="b">
        <v>0</v>
      </c>
      <c r="P44" t="b">
        <v>0</v>
      </c>
      <c r="Q44" t="s">
        <v>17</v>
      </c>
      <c r="R44" s="7">
        <f t="shared" si="3"/>
        <v>35.995495495495497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s="13">
        <f t="shared" si="1"/>
        <v>41844.208333333336</v>
      </c>
      <c r="N45" s="11">
        <f t="shared" si="2"/>
        <v>41860.208333333336</v>
      </c>
      <c r="O45" t="b">
        <v>0</v>
      </c>
      <c r="P45" t="b">
        <v>0</v>
      </c>
      <c r="Q45" t="s">
        <v>133</v>
      </c>
      <c r="R45" s="7">
        <f t="shared" si="3"/>
        <v>26.998873148744366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s="13">
        <f t="shared" si="1"/>
        <v>43541.208333333328</v>
      </c>
      <c r="N46" s="11">
        <f t="shared" si="2"/>
        <v>43542.208333333328</v>
      </c>
      <c r="O46" t="b">
        <v>0</v>
      </c>
      <c r="P46" t="b">
        <v>0</v>
      </c>
      <c r="Q46" t="s">
        <v>119</v>
      </c>
      <c r="R46" s="7">
        <f t="shared" si="3"/>
        <v>107.56122448979592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s="13">
        <f t="shared" si="1"/>
        <v>42676.208333333328</v>
      </c>
      <c r="N47" s="11">
        <f t="shared" si="2"/>
        <v>42691.25</v>
      </c>
      <c r="O47" t="b">
        <v>0</v>
      </c>
      <c r="P47" t="b">
        <v>1</v>
      </c>
      <c r="Q47" t="s">
        <v>33</v>
      </c>
      <c r="R47" s="7">
        <f t="shared" si="3"/>
        <v>94.375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s="13">
        <f t="shared" si="1"/>
        <v>40367.208333333336</v>
      </c>
      <c r="N48" s="11">
        <f t="shared" si="2"/>
        <v>40390.208333333336</v>
      </c>
      <c r="O48" t="b">
        <v>0</v>
      </c>
      <c r="P48" t="b">
        <v>0</v>
      </c>
      <c r="Q48" t="s">
        <v>23</v>
      </c>
      <c r="R48" s="7">
        <f t="shared" si="3"/>
        <v>46.163043478260867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s="13">
        <f t="shared" si="1"/>
        <v>41727.208333333336</v>
      </c>
      <c r="N49" s="11">
        <f t="shared" si="2"/>
        <v>41757.208333333336</v>
      </c>
      <c r="O49" t="b">
        <v>0</v>
      </c>
      <c r="P49" t="b">
        <v>0</v>
      </c>
      <c r="Q49" t="s">
        <v>33</v>
      </c>
      <c r="R49" s="7">
        <f t="shared" si="3"/>
        <v>47.845637583892618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s="13">
        <f t="shared" si="1"/>
        <v>42180.208333333328</v>
      </c>
      <c r="N50" s="11">
        <f t="shared" si="2"/>
        <v>42192.208333333328</v>
      </c>
      <c r="O50" t="b">
        <v>0</v>
      </c>
      <c r="P50" t="b">
        <v>0</v>
      </c>
      <c r="Q50" t="s">
        <v>33</v>
      </c>
      <c r="R50" s="7">
        <f t="shared" si="3"/>
        <v>53.007815713698065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s="13">
        <f t="shared" si="1"/>
        <v>43758.208333333328</v>
      </c>
      <c r="N51" s="11">
        <f t="shared" si="2"/>
        <v>43803.25</v>
      </c>
      <c r="O51" t="b">
        <v>0</v>
      </c>
      <c r="P51" t="b">
        <v>0</v>
      </c>
      <c r="Q51" t="s">
        <v>23</v>
      </c>
      <c r="R51" s="7">
        <f t="shared" si="3"/>
        <v>45.059405940594061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s="13">
        <f t="shared" si="1"/>
        <v>41487.208333333336</v>
      </c>
      <c r="N52" s="11">
        <f t="shared" si="2"/>
        <v>41515.208333333336</v>
      </c>
      <c r="O52" t="b">
        <v>0</v>
      </c>
      <c r="P52" t="b">
        <v>0</v>
      </c>
      <c r="Q52" t="s">
        <v>148</v>
      </c>
      <c r="R52" s="7">
        <f t="shared" si="3"/>
        <v>2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s="13">
        <f t="shared" si="1"/>
        <v>40995.208333333336</v>
      </c>
      <c r="N53" s="11">
        <f t="shared" si="2"/>
        <v>41011.208333333336</v>
      </c>
      <c r="O53" t="b">
        <v>0</v>
      </c>
      <c r="P53" t="b">
        <v>1</v>
      </c>
      <c r="Q53" t="s">
        <v>65</v>
      </c>
      <c r="R53" s="7">
        <f t="shared" si="3"/>
        <v>99.006816632583508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s="13">
        <f t="shared" si="1"/>
        <v>40436.208333333336</v>
      </c>
      <c r="N54" s="11">
        <f t="shared" si="2"/>
        <v>40440.208333333336</v>
      </c>
      <c r="O54" t="b">
        <v>0</v>
      </c>
      <c r="P54" t="b">
        <v>0</v>
      </c>
      <c r="Q54" t="s">
        <v>33</v>
      </c>
      <c r="R54" s="7">
        <f t="shared" si="3"/>
        <v>32.786666666666669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s="13">
        <f t="shared" si="1"/>
        <v>41779.208333333336</v>
      </c>
      <c r="N55" s="11">
        <f t="shared" si="2"/>
        <v>41818.208333333336</v>
      </c>
      <c r="O55" t="b">
        <v>0</v>
      </c>
      <c r="P55" t="b">
        <v>0</v>
      </c>
      <c r="Q55" t="s">
        <v>53</v>
      </c>
      <c r="R55" s="7">
        <f t="shared" si="3"/>
        <v>59.119617224880386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s="13">
        <f t="shared" si="1"/>
        <v>43170.25</v>
      </c>
      <c r="N56" s="11">
        <f t="shared" si="2"/>
        <v>43176.208333333328</v>
      </c>
      <c r="O56" t="b">
        <v>0</v>
      </c>
      <c r="P56" t="b">
        <v>0</v>
      </c>
      <c r="Q56" t="s">
        <v>65</v>
      </c>
      <c r="R56" s="7">
        <f t="shared" si="3"/>
        <v>44.93333333333333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s="13">
        <f t="shared" si="1"/>
        <v>43311.208333333328</v>
      </c>
      <c r="N57" s="11">
        <f t="shared" si="2"/>
        <v>43316.208333333328</v>
      </c>
      <c r="O57" t="b">
        <v>0</v>
      </c>
      <c r="P57" t="b">
        <v>0</v>
      </c>
      <c r="Q57" t="s">
        <v>159</v>
      </c>
      <c r="R57" s="7">
        <f t="shared" si="3"/>
        <v>89.664122137404576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s="13">
        <f t="shared" si="1"/>
        <v>42014.25</v>
      </c>
      <c r="N58" s="11">
        <f t="shared" si="2"/>
        <v>42021.25</v>
      </c>
      <c r="O58" t="b">
        <v>0</v>
      </c>
      <c r="P58" t="b">
        <v>0</v>
      </c>
      <c r="Q58" t="s">
        <v>65</v>
      </c>
      <c r="R58" s="7">
        <f t="shared" si="3"/>
        <v>70.079268292682926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s="13">
        <f t="shared" si="1"/>
        <v>42979.208333333328</v>
      </c>
      <c r="N59" s="11">
        <f t="shared" si="2"/>
        <v>42991.208333333328</v>
      </c>
      <c r="O59" t="b">
        <v>0</v>
      </c>
      <c r="P59" t="b">
        <v>0</v>
      </c>
      <c r="Q59" t="s">
        <v>89</v>
      </c>
      <c r="R59" s="7">
        <f t="shared" si="3"/>
        <v>31.059701492537314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s="13">
        <f t="shared" si="1"/>
        <v>42268.208333333328</v>
      </c>
      <c r="N60" s="11">
        <f t="shared" si="2"/>
        <v>42281.208333333328</v>
      </c>
      <c r="O60" t="b">
        <v>0</v>
      </c>
      <c r="P60" t="b">
        <v>0</v>
      </c>
      <c r="Q60" t="s">
        <v>33</v>
      </c>
      <c r="R60" s="7">
        <f t="shared" si="3"/>
        <v>29.061611374407583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s="13">
        <f t="shared" si="1"/>
        <v>42898.208333333328</v>
      </c>
      <c r="N61" s="11">
        <f t="shared" si="2"/>
        <v>42913.208333333328</v>
      </c>
      <c r="O61" t="b">
        <v>0</v>
      </c>
      <c r="P61" t="b">
        <v>1</v>
      </c>
      <c r="Q61" t="s">
        <v>33</v>
      </c>
      <c r="R61" s="7">
        <f t="shared" si="3"/>
        <v>30.0859375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s="13">
        <f t="shared" si="1"/>
        <v>41107.208333333336</v>
      </c>
      <c r="N62" s="11">
        <f t="shared" si="2"/>
        <v>41110.208333333336</v>
      </c>
      <c r="O62" t="b">
        <v>0</v>
      </c>
      <c r="P62" t="b">
        <v>0</v>
      </c>
      <c r="Q62" t="s">
        <v>33</v>
      </c>
      <c r="R62" s="7">
        <f t="shared" si="3"/>
        <v>84.998125000000002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s="13">
        <f t="shared" si="1"/>
        <v>40595.25</v>
      </c>
      <c r="N63" s="11">
        <f t="shared" si="2"/>
        <v>40635.208333333336</v>
      </c>
      <c r="O63" t="b">
        <v>0</v>
      </c>
      <c r="P63" t="b">
        <v>0</v>
      </c>
      <c r="Q63" t="s">
        <v>33</v>
      </c>
      <c r="R63" s="7">
        <f t="shared" si="3"/>
        <v>82.001775410563695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s="13">
        <f t="shared" si="1"/>
        <v>42160.208333333328</v>
      </c>
      <c r="N64" s="11">
        <f t="shared" si="2"/>
        <v>42161.208333333328</v>
      </c>
      <c r="O64" t="b">
        <v>0</v>
      </c>
      <c r="P64" t="b">
        <v>0</v>
      </c>
      <c r="Q64" t="s">
        <v>28</v>
      </c>
      <c r="R64" s="7">
        <f t="shared" si="3"/>
        <v>58.040160642570278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s="13">
        <f t="shared" si="1"/>
        <v>42853.208333333328</v>
      </c>
      <c r="N65" s="11">
        <f t="shared" si="2"/>
        <v>42859.208333333328</v>
      </c>
      <c r="O65" t="b">
        <v>0</v>
      </c>
      <c r="P65" t="b">
        <v>0</v>
      </c>
      <c r="Q65" t="s">
        <v>33</v>
      </c>
      <c r="R65" s="7">
        <f t="shared" si="3"/>
        <v>111.4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s="13">
        <f t="shared" si="1"/>
        <v>43283.208333333328</v>
      </c>
      <c r="N66" s="11">
        <f t="shared" si="2"/>
        <v>43298.208333333328</v>
      </c>
      <c r="O66" t="b">
        <v>0</v>
      </c>
      <c r="P66" t="b">
        <v>1</v>
      </c>
      <c r="Q66" t="s">
        <v>28</v>
      </c>
      <c r="R66" s="7">
        <f t="shared" si="3"/>
        <v>71.94736842105263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4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s="13">
        <f t="shared" ref="M67:M130" si="5">(((K67/60)/60)/24)+DATE(1970,1,1)</f>
        <v>40570.25</v>
      </c>
      <c r="N67" s="11">
        <f t="shared" ref="N67:N130" si="6">(((L67/60)/60)/24)+DATE(1970,1,1)</f>
        <v>40577.25</v>
      </c>
      <c r="O67" t="b">
        <v>0</v>
      </c>
      <c r="P67" t="b">
        <v>0</v>
      </c>
      <c r="Q67" t="s">
        <v>33</v>
      </c>
      <c r="R67" s="7">
        <f t="shared" si="3"/>
        <v>61.038135593220339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s="13">
        <f t="shared" si="5"/>
        <v>42102.208333333328</v>
      </c>
      <c r="N68" s="11">
        <f t="shared" si="6"/>
        <v>42107.208333333328</v>
      </c>
      <c r="O68" t="b">
        <v>0</v>
      </c>
      <c r="P68" t="b">
        <v>1</v>
      </c>
      <c r="Q68" t="s">
        <v>33</v>
      </c>
      <c r="R68" s="7">
        <f t="shared" ref="R68:R131" si="7">E68/H68</f>
        <v>108.91666666666667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s="13">
        <f t="shared" si="5"/>
        <v>40203.25</v>
      </c>
      <c r="N69" s="11">
        <f t="shared" si="6"/>
        <v>40208.25</v>
      </c>
      <c r="O69" t="b">
        <v>0</v>
      </c>
      <c r="P69" t="b">
        <v>1</v>
      </c>
      <c r="Q69" t="s">
        <v>65</v>
      </c>
      <c r="R69" s="7">
        <f t="shared" si="7"/>
        <v>29.001722017220171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s="13">
        <f t="shared" si="5"/>
        <v>42943.208333333328</v>
      </c>
      <c r="N70" s="11">
        <f t="shared" si="6"/>
        <v>42990.208333333328</v>
      </c>
      <c r="O70" t="b">
        <v>0</v>
      </c>
      <c r="P70" t="b">
        <v>1</v>
      </c>
      <c r="Q70" t="s">
        <v>33</v>
      </c>
      <c r="R70" s="7">
        <f t="shared" si="7"/>
        <v>58.975609756097562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s="13">
        <f t="shared" si="5"/>
        <v>40531.25</v>
      </c>
      <c r="N71" s="11">
        <f t="shared" si="6"/>
        <v>40565.25</v>
      </c>
      <c r="O71" t="b">
        <v>0</v>
      </c>
      <c r="P71" t="b">
        <v>0</v>
      </c>
      <c r="Q71" t="s">
        <v>33</v>
      </c>
      <c r="R71" s="7">
        <f t="shared" si="7"/>
        <v>111.82352941176471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s="13">
        <f t="shared" si="5"/>
        <v>40484.208333333336</v>
      </c>
      <c r="N72" s="11">
        <f t="shared" si="6"/>
        <v>40533.25</v>
      </c>
      <c r="O72" t="b">
        <v>0</v>
      </c>
      <c r="P72" t="b">
        <v>1</v>
      </c>
      <c r="Q72" t="s">
        <v>33</v>
      </c>
      <c r="R72" s="7">
        <f t="shared" si="7"/>
        <v>63.995555555555555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s="13">
        <f t="shared" si="5"/>
        <v>43799.25</v>
      </c>
      <c r="N73" s="11">
        <f t="shared" si="6"/>
        <v>43803.25</v>
      </c>
      <c r="O73" t="b">
        <v>0</v>
      </c>
      <c r="P73" t="b">
        <v>0</v>
      </c>
      <c r="Q73" t="s">
        <v>33</v>
      </c>
      <c r="R73" s="7">
        <f t="shared" si="7"/>
        <v>85.315789473684205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s="13">
        <f t="shared" si="5"/>
        <v>42186.208333333328</v>
      </c>
      <c r="N74" s="11">
        <f t="shared" si="6"/>
        <v>42222.208333333328</v>
      </c>
      <c r="O74" t="b">
        <v>0</v>
      </c>
      <c r="P74" t="b">
        <v>0</v>
      </c>
      <c r="Q74" t="s">
        <v>71</v>
      </c>
      <c r="R74" s="7">
        <f t="shared" si="7"/>
        <v>74.481481481481481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s="13">
        <f t="shared" si="5"/>
        <v>42701.25</v>
      </c>
      <c r="N75" s="11">
        <f t="shared" si="6"/>
        <v>42704.25</v>
      </c>
      <c r="O75" t="b">
        <v>0</v>
      </c>
      <c r="P75" t="b">
        <v>0</v>
      </c>
      <c r="Q75" t="s">
        <v>159</v>
      </c>
      <c r="R75" s="7">
        <f t="shared" si="7"/>
        <v>105.14772727272727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s="13">
        <f t="shared" si="5"/>
        <v>42456.208333333328</v>
      </c>
      <c r="N76" s="11">
        <f t="shared" si="6"/>
        <v>42457.208333333328</v>
      </c>
      <c r="O76" t="b">
        <v>0</v>
      </c>
      <c r="P76" t="b">
        <v>0</v>
      </c>
      <c r="Q76" t="s">
        <v>148</v>
      </c>
      <c r="R76" s="7">
        <f t="shared" si="7"/>
        <v>56.188235294117646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s="13">
        <f t="shared" si="5"/>
        <v>43296.208333333328</v>
      </c>
      <c r="N77" s="11">
        <f t="shared" si="6"/>
        <v>43304.208333333328</v>
      </c>
      <c r="O77" t="b">
        <v>0</v>
      </c>
      <c r="P77" t="b">
        <v>0</v>
      </c>
      <c r="Q77" t="s">
        <v>122</v>
      </c>
      <c r="R77" s="7">
        <f t="shared" si="7"/>
        <v>85.917647058823533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s="13">
        <f t="shared" si="5"/>
        <v>42027.25</v>
      </c>
      <c r="N78" s="11">
        <f t="shared" si="6"/>
        <v>42076.208333333328</v>
      </c>
      <c r="O78" t="b">
        <v>1</v>
      </c>
      <c r="P78" t="b">
        <v>1</v>
      </c>
      <c r="Q78" t="s">
        <v>33</v>
      </c>
      <c r="R78" s="7">
        <f t="shared" si="7"/>
        <v>57.00296912114014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s="13">
        <f t="shared" si="5"/>
        <v>40448.208333333336</v>
      </c>
      <c r="N79" s="11">
        <f t="shared" si="6"/>
        <v>40462.208333333336</v>
      </c>
      <c r="O79" t="b">
        <v>0</v>
      </c>
      <c r="P79" t="b">
        <v>1</v>
      </c>
      <c r="Q79" t="s">
        <v>71</v>
      </c>
      <c r="R79" s="7">
        <f t="shared" si="7"/>
        <v>79.642857142857139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s="13">
        <f t="shared" si="5"/>
        <v>43206.208333333328</v>
      </c>
      <c r="N80" s="11">
        <f t="shared" si="6"/>
        <v>43207.208333333328</v>
      </c>
      <c r="O80" t="b">
        <v>0</v>
      </c>
      <c r="P80" t="b">
        <v>0</v>
      </c>
      <c r="Q80" t="s">
        <v>206</v>
      </c>
      <c r="R80" s="7">
        <f t="shared" si="7"/>
        <v>41.018181818181816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s="13">
        <f t="shared" si="5"/>
        <v>43267.208333333328</v>
      </c>
      <c r="N81" s="11">
        <f t="shared" si="6"/>
        <v>43272.208333333328</v>
      </c>
      <c r="O81" t="b">
        <v>0</v>
      </c>
      <c r="P81" t="b">
        <v>0</v>
      </c>
      <c r="Q81" t="s">
        <v>33</v>
      </c>
      <c r="R81" s="7">
        <f t="shared" si="7"/>
        <v>48.004773269689736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s="13">
        <f t="shared" si="5"/>
        <v>42976.208333333328</v>
      </c>
      <c r="N82" s="11">
        <f t="shared" si="6"/>
        <v>43006.208333333328</v>
      </c>
      <c r="O82" t="b">
        <v>0</v>
      </c>
      <c r="P82" t="b">
        <v>0</v>
      </c>
      <c r="Q82" t="s">
        <v>89</v>
      </c>
      <c r="R82" s="7">
        <f t="shared" si="7"/>
        <v>55.212598425196852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s="13">
        <f t="shared" si="5"/>
        <v>43062.25</v>
      </c>
      <c r="N83" s="11">
        <f t="shared" si="6"/>
        <v>43087.25</v>
      </c>
      <c r="O83" t="b">
        <v>0</v>
      </c>
      <c r="P83" t="b">
        <v>0</v>
      </c>
      <c r="Q83" t="s">
        <v>23</v>
      </c>
      <c r="R83" s="7">
        <f t="shared" si="7"/>
        <v>92.109489051094897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s="13">
        <f t="shared" si="5"/>
        <v>43482.25</v>
      </c>
      <c r="N84" s="11">
        <f t="shared" si="6"/>
        <v>43489.25</v>
      </c>
      <c r="O84" t="b">
        <v>0</v>
      </c>
      <c r="P84" t="b">
        <v>1</v>
      </c>
      <c r="Q84" t="s">
        <v>89</v>
      </c>
      <c r="R84" s="7">
        <f t="shared" si="7"/>
        <v>83.183333333333337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s="13">
        <f t="shared" si="5"/>
        <v>42579.208333333328</v>
      </c>
      <c r="N85" s="11">
        <f t="shared" si="6"/>
        <v>42601.208333333328</v>
      </c>
      <c r="O85" t="b">
        <v>0</v>
      </c>
      <c r="P85" t="b">
        <v>0</v>
      </c>
      <c r="Q85" t="s">
        <v>50</v>
      </c>
      <c r="R85" s="7">
        <f t="shared" si="7"/>
        <v>39.996000000000002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s="13">
        <f t="shared" si="5"/>
        <v>41118.208333333336</v>
      </c>
      <c r="N86" s="11">
        <f t="shared" si="6"/>
        <v>41128.208333333336</v>
      </c>
      <c r="O86" t="b">
        <v>0</v>
      </c>
      <c r="P86" t="b">
        <v>0</v>
      </c>
      <c r="Q86" t="s">
        <v>65</v>
      </c>
      <c r="R86" s="7">
        <f t="shared" si="7"/>
        <v>111.1336898395722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s="13">
        <f t="shared" si="5"/>
        <v>40797.208333333336</v>
      </c>
      <c r="N87" s="11">
        <f t="shared" si="6"/>
        <v>40805.208333333336</v>
      </c>
      <c r="O87" t="b">
        <v>0</v>
      </c>
      <c r="P87" t="b">
        <v>0</v>
      </c>
      <c r="Q87" t="s">
        <v>60</v>
      </c>
      <c r="R87" s="7">
        <f t="shared" si="7"/>
        <v>90.563380281690144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s="13">
        <f t="shared" si="5"/>
        <v>42128.208333333328</v>
      </c>
      <c r="N88" s="11">
        <f t="shared" si="6"/>
        <v>42141.208333333328</v>
      </c>
      <c r="O88" t="b">
        <v>1</v>
      </c>
      <c r="P88" t="b">
        <v>0</v>
      </c>
      <c r="Q88" t="s">
        <v>33</v>
      </c>
      <c r="R88" s="7">
        <f t="shared" si="7"/>
        <v>61.108374384236456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s="13">
        <f t="shared" si="5"/>
        <v>40610.25</v>
      </c>
      <c r="N89" s="11">
        <f t="shared" si="6"/>
        <v>40621.208333333336</v>
      </c>
      <c r="O89" t="b">
        <v>0</v>
      </c>
      <c r="P89" t="b">
        <v>1</v>
      </c>
      <c r="Q89" t="s">
        <v>23</v>
      </c>
      <c r="R89" s="7">
        <f t="shared" si="7"/>
        <v>83.022941970310384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s="13">
        <f t="shared" si="5"/>
        <v>42110.208333333328</v>
      </c>
      <c r="N90" s="11">
        <f t="shared" si="6"/>
        <v>42132.208333333328</v>
      </c>
      <c r="O90" t="b">
        <v>0</v>
      </c>
      <c r="P90" t="b">
        <v>0</v>
      </c>
      <c r="Q90" t="s">
        <v>206</v>
      </c>
      <c r="R90" s="7">
        <f t="shared" si="7"/>
        <v>110.76106194690266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s="13">
        <f t="shared" si="5"/>
        <v>40283.208333333336</v>
      </c>
      <c r="N91" s="11">
        <f t="shared" si="6"/>
        <v>40285.208333333336</v>
      </c>
      <c r="O91" t="b">
        <v>0</v>
      </c>
      <c r="P91" t="b">
        <v>0</v>
      </c>
      <c r="Q91" t="s">
        <v>33</v>
      </c>
      <c r="R91" s="7">
        <f t="shared" si="7"/>
        <v>89.458333333333329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s="13">
        <f t="shared" si="5"/>
        <v>42425.25</v>
      </c>
      <c r="N92" s="11">
        <f t="shared" si="6"/>
        <v>42425.25</v>
      </c>
      <c r="O92" t="b">
        <v>0</v>
      </c>
      <c r="P92" t="b">
        <v>1</v>
      </c>
      <c r="Q92" t="s">
        <v>33</v>
      </c>
      <c r="R92" s="7">
        <f t="shared" si="7"/>
        <v>57.849056603773583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s="13">
        <f t="shared" si="5"/>
        <v>42588.208333333328</v>
      </c>
      <c r="N93" s="11">
        <f t="shared" si="6"/>
        <v>42616.208333333328</v>
      </c>
      <c r="O93" t="b">
        <v>0</v>
      </c>
      <c r="P93" t="b">
        <v>0</v>
      </c>
      <c r="Q93" t="s">
        <v>206</v>
      </c>
      <c r="R93" s="7">
        <f t="shared" si="7"/>
        <v>109.99705449189985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s="13">
        <f t="shared" si="5"/>
        <v>40352.208333333336</v>
      </c>
      <c r="N94" s="11">
        <f t="shared" si="6"/>
        <v>40353.208333333336</v>
      </c>
      <c r="O94" t="b">
        <v>0</v>
      </c>
      <c r="P94" t="b">
        <v>1</v>
      </c>
      <c r="Q94" t="s">
        <v>89</v>
      </c>
      <c r="R94" s="7">
        <f t="shared" si="7"/>
        <v>103.96586345381526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s="13">
        <f t="shared" si="5"/>
        <v>41202.208333333336</v>
      </c>
      <c r="N95" s="11">
        <f t="shared" si="6"/>
        <v>41206.208333333336</v>
      </c>
      <c r="O95" t="b">
        <v>0</v>
      </c>
      <c r="P95" t="b">
        <v>1</v>
      </c>
      <c r="Q95" t="s">
        <v>33</v>
      </c>
      <c r="R95" s="7">
        <f t="shared" si="7"/>
        <v>107.99508196721311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s="13">
        <f t="shared" si="5"/>
        <v>43562.208333333328</v>
      </c>
      <c r="N96" s="11">
        <f t="shared" si="6"/>
        <v>43573.208333333328</v>
      </c>
      <c r="O96" t="b">
        <v>0</v>
      </c>
      <c r="P96" t="b">
        <v>0</v>
      </c>
      <c r="Q96" t="s">
        <v>28</v>
      </c>
      <c r="R96" s="7">
        <f t="shared" si="7"/>
        <v>48.927777777777777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s="13">
        <f t="shared" si="5"/>
        <v>43752.208333333328</v>
      </c>
      <c r="N97" s="11">
        <f t="shared" si="6"/>
        <v>43759.208333333328</v>
      </c>
      <c r="O97" t="b">
        <v>0</v>
      </c>
      <c r="P97" t="b">
        <v>0</v>
      </c>
      <c r="Q97" t="s">
        <v>42</v>
      </c>
      <c r="R97" s="7">
        <f t="shared" si="7"/>
        <v>37.666666666666664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s="13">
        <f t="shared" si="5"/>
        <v>40612.25</v>
      </c>
      <c r="N98" s="11">
        <f t="shared" si="6"/>
        <v>40625.208333333336</v>
      </c>
      <c r="O98" t="b">
        <v>0</v>
      </c>
      <c r="P98" t="b">
        <v>0</v>
      </c>
      <c r="Q98" t="s">
        <v>33</v>
      </c>
      <c r="R98" s="7">
        <f t="shared" si="7"/>
        <v>64.999141999141997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s="13">
        <f t="shared" si="5"/>
        <v>42180.208333333328</v>
      </c>
      <c r="N99" s="11">
        <f t="shared" si="6"/>
        <v>42234.208333333328</v>
      </c>
      <c r="O99" t="b">
        <v>0</v>
      </c>
      <c r="P99" t="b">
        <v>0</v>
      </c>
      <c r="Q99" t="s">
        <v>17</v>
      </c>
      <c r="R99" s="7">
        <f t="shared" si="7"/>
        <v>106.61061946902655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s="13">
        <f t="shared" si="5"/>
        <v>42212.208333333328</v>
      </c>
      <c r="N100" s="11">
        <f t="shared" si="6"/>
        <v>42216.208333333328</v>
      </c>
      <c r="O100" t="b">
        <v>0</v>
      </c>
      <c r="P100" t="b">
        <v>0</v>
      </c>
      <c r="Q100" t="s">
        <v>89</v>
      </c>
      <c r="R100" s="7">
        <f t="shared" si="7"/>
        <v>27.009016393442622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s="13">
        <f t="shared" si="5"/>
        <v>41968.25</v>
      </c>
      <c r="N101" s="11">
        <f t="shared" si="6"/>
        <v>41997.25</v>
      </c>
      <c r="O101" t="b">
        <v>0</v>
      </c>
      <c r="P101" t="b">
        <v>0</v>
      </c>
      <c r="Q101" t="s">
        <v>33</v>
      </c>
      <c r="R101" s="7">
        <f t="shared" si="7"/>
        <v>91.16463414634147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s="13">
        <f t="shared" si="5"/>
        <v>40835.208333333336</v>
      </c>
      <c r="N102" s="11">
        <f t="shared" si="6"/>
        <v>40853.208333333336</v>
      </c>
      <c r="O102" t="b">
        <v>0</v>
      </c>
      <c r="P102" t="b">
        <v>0</v>
      </c>
      <c r="Q102" t="s">
        <v>33</v>
      </c>
      <c r="R102" s="7">
        <f t="shared" si="7"/>
        <v>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s="13">
        <f t="shared" si="5"/>
        <v>42056.25</v>
      </c>
      <c r="N103" s="11">
        <f t="shared" si="6"/>
        <v>42063.25</v>
      </c>
      <c r="O103" t="b">
        <v>0</v>
      </c>
      <c r="P103" t="b">
        <v>1</v>
      </c>
      <c r="Q103" t="s">
        <v>50</v>
      </c>
      <c r="R103" s="7">
        <f t="shared" si="7"/>
        <v>56.054878048780488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s="13">
        <f t="shared" si="5"/>
        <v>43234.208333333328</v>
      </c>
      <c r="N104" s="11">
        <f t="shared" si="6"/>
        <v>43241.208333333328</v>
      </c>
      <c r="O104" t="b">
        <v>0</v>
      </c>
      <c r="P104" t="b">
        <v>1</v>
      </c>
      <c r="Q104" t="s">
        <v>65</v>
      </c>
      <c r="R104" s="7">
        <f t="shared" si="7"/>
        <v>31.017857142857142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s="13">
        <f t="shared" si="5"/>
        <v>40475.208333333336</v>
      </c>
      <c r="N105" s="11">
        <f t="shared" si="6"/>
        <v>40484.208333333336</v>
      </c>
      <c r="O105" t="b">
        <v>0</v>
      </c>
      <c r="P105" t="b">
        <v>0</v>
      </c>
      <c r="Q105" t="s">
        <v>50</v>
      </c>
      <c r="R105" s="7">
        <f t="shared" si="7"/>
        <v>66.513513513513516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s="13">
        <f t="shared" si="5"/>
        <v>42878.208333333328</v>
      </c>
      <c r="N106" s="11">
        <f t="shared" si="6"/>
        <v>42879.208333333328</v>
      </c>
      <c r="O106" t="b">
        <v>0</v>
      </c>
      <c r="P106" t="b">
        <v>0</v>
      </c>
      <c r="Q106" t="s">
        <v>60</v>
      </c>
      <c r="R106" s="7">
        <f t="shared" si="7"/>
        <v>89.005216484089729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s="13">
        <f t="shared" si="5"/>
        <v>41366.208333333336</v>
      </c>
      <c r="N107" s="11">
        <f t="shared" si="6"/>
        <v>41384.208333333336</v>
      </c>
      <c r="O107" t="b">
        <v>0</v>
      </c>
      <c r="P107" t="b">
        <v>0</v>
      </c>
      <c r="Q107" t="s">
        <v>28</v>
      </c>
      <c r="R107" s="7">
        <f t="shared" si="7"/>
        <v>103.46315789473684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s="13">
        <f t="shared" si="5"/>
        <v>43716.208333333328</v>
      </c>
      <c r="N108" s="11">
        <f t="shared" si="6"/>
        <v>43721.208333333328</v>
      </c>
      <c r="O108" t="b">
        <v>0</v>
      </c>
      <c r="P108" t="b">
        <v>0</v>
      </c>
      <c r="Q108" t="s">
        <v>33</v>
      </c>
      <c r="R108" s="7">
        <f t="shared" si="7"/>
        <v>95.278911564625844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s="13">
        <f t="shared" si="5"/>
        <v>43213.208333333328</v>
      </c>
      <c r="N109" s="11">
        <f t="shared" si="6"/>
        <v>43230.208333333328</v>
      </c>
      <c r="O109" t="b">
        <v>0</v>
      </c>
      <c r="P109" t="b">
        <v>1</v>
      </c>
      <c r="Q109" t="s">
        <v>33</v>
      </c>
      <c r="R109" s="7">
        <f t="shared" si="7"/>
        <v>75.895348837209298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s="13">
        <f t="shared" si="5"/>
        <v>41005.208333333336</v>
      </c>
      <c r="N110" s="11">
        <f t="shared" si="6"/>
        <v>41042.208333333336</v>
      </c>
      <c r="O110" t="b">
        <v>0</v>
      </c>
      <c r="P110" t="b">
        <v>0</v>
      </c>
      <c r="Q110" t="s">
        <v>42</v>
      </c>
      <c r="R110" s="7">
        <f t="shared" si="7"/>
        <v>107.57831325301204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s="13">
        <f t="shared" si="5"/>
        <v>41651.25</v>
      </c>
      <c r="N111" s="11">
        <f t="shared" si="6"/>
        <v>41653.25</v>
      </c>
      <c r="O111" t="b">
        <v>0</v>
      </c>
      <c r="P111" t="b">
        <v>0</v>
      </c>
      <c r="Q111" t="s">
        <v>269</v>
      </c>
      <c r="R111" s="7">
        <f t="shared" si="7"/>
        <v>51.31666666666667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s="13">
        <f t="shared" si="5"/>
        <v>43354.208333333328</v>
      </c>
      <c r="N112" s="11">
        <f t="shared" si="6"/>
        <v>43373.208333333328</v>
      </c>
      <c r="O112" t="b">
        <v>0</v>
      </c>
      <c r="P112" t="b">
        <v>0</v>
      </c>
      <c r="Q112" t="s">
        <v>17</v>
      </c>
      <c r="R112" s="7">
        <f t="shared" si="7"/>
        <v>71.983108108108112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s="13">
        <f t="shared" si="5"/>
        <v>41174.208333333336</v>
      </c>
      <c r="N113" s="11">
        <f t="shared" si="6"/>
        <v>41180.208333333336</v>
      </c>
      <c r="O113" t="b">
        <v>0</v>
      </c>
      <c r="P113" t="b">
        <v>0</v>
      </c>
      <c r="Q113" t="s">
        <v>133</v>
      </c>
      <c r="R113" s="7">
        <f t="shared" si="7"/>
        <v>108.95414201183432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s="13">
        <f t="shared" si="5"/>
        <v>41875.208333333336</v>
      </c>
      <c r="N114" s="11">
        <f t="shared" si="6"/>
        <v>41890.208333333336</v>
      </c>
      <c r="O114" t="b">
        <v>0</v>
      </c>
      <c r="P114" t="b">
        <v>0</v>
      </c>
      <c r="Q114" t="s">
        <v>28</v>
      </c>
      <c r="R114" s="7">
        <f t="shared" si="7"/>
        <v>35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s="13">
        <f t="shared" si="5"/>
        <v>42990.208333333328</v>
      </c>
      <c r="N115" s="11">
        <f t="shared" si="6"/>
        <v>42997.208333333328</v>
      </c>
      <c r="O115" t="b">
        <v>0</v>
      </c>
      <c r="P115" t="b">
        <v>0</v>
      </c>
      <c r="Q115" t="s">
        <v>17</v>
      </c>
      <c r="R115" s="7">
        <f t="shared" si="7"/>
        <v>94.938931297709928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s="13">
        <f t="shared" si="5"/>
        <v>43564.208333333328</v>
      </c>
      <c r="N116" s="11">
        <f t="shared" si="6"/>
        <v>43565.208333333328</v>
      </c>
      <c r="O116" t="b">
        <v>0</v>
      </c>
      <c r="P116" t="b">
        <v>1</v>
      </c>
      <c r="Q116" t="s">
        <v>65</v>
      </c>
      <c r="R116" s="7">
        <f t="shared" si="7"/>
        <v>109.65079365079364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s="13">
        <f t="shared" si="5"/>
        <v>43056.25</v>
      </c>
      <c r="N117" s="11">
        <f t="shared" si="6"/>
        <v>43091.25</v>
      </c>
      <c r="O117" t="b">
        <v>0</v>
      </c>
      <c r="P117" t="b">
        <v>0</v>
      </c>
      <c r="Q117" t="s">
        <v>119</v>
      </c>
      <c r="R117" s="7">
        <f t="shared" si="7"/>
        <v>44.001815980629537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s="13">
        <f t="shared" si="5"/>
        <v>42265.208333333328</v>
      </c>
      <c r="N118" s="11">
        <f t="shared" si="6"/>
        <v>42266.208333333328</v>
      </c>
      <c r="O118" t="b">
        <v>0</v>
      </c>
      <c r="P118" t="b">
        <v>0</v>
      </c>
      <c r="Q118" t="s">
        <v>33</v>
      </c>
      <c r="R118" s="7">
        <f t="shared" si="7"/>
        <v>86.794520547945211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s="13">
        <f t="shared" si="5"/>
        <v>40808.208333333336</v>
      </c>
      <c r="N119" s="11">
        <f t="shared" si="6"/>
        <v>40814.208333333336</v>
      </c>
      <c r="O119" t="b">
        <v>0</v>
      </c>
      <c r="P119" t="b">
        <v>0</v>
      </c>
      <c r="Q119" t="s">
        <v>269</v>
      </c>
      <c r="R119" s="7">
        <f t="shared" si="7"/>
        <v>30.992727272727272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s="13">
        <f t="shared" si="5"/>
        <v>41665.25</v>
      </c>
      <c r="N120" s="11">
        <f t="shared" si="6"/>
        <v>41671.25</v>
      </c>
      <c r="O120" t="b">
        <v>0</v>
      </c>
      <c r="P120" t="b">
        <v>0</v>
      </c>
      <c r="Q120" t="s">
        <v>122</v>
      </c>
      <c r="R120" s="7">
        <f t="shared" si="7"/>
        <v>94.791044776119406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s="13">
        <f t="shared" si="5"/>
        <v>41806.208333333336</v>
      </c>
      <c r="N121" s="11">
        <f t="shared" si="6"/>
        <v>41823.208333333336</v>
      </c>
      <c r="O121" t="b">
        <v>0</v>
      </c>
      <c r="P121" t="b">
        <v>1</v>
      </c>
      <c r="Q121" t="s">
        <v>42</v>
      </c>
      <c r="R121" s="7">
        <f t="shared" si="7"/>
        <v>69.79220779220779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s="13">
        <f t="shared" si="5"/>
        <v>42111.208333333328</v>
      </c>
      <c r="N122" s="11">
        <f t="shared" si="6"/>
        <v>42115.208333333328</v>
      </c>
      <c r="O122" t="b">
        <v>0</v>
      </c>
      <c r="P122" t="b">
        <v>1</v>
      </c>
      <c r="Q122" t="s">
        <v>292</v>
      </c>
      <c r="R122" s="7">
        <f t="shared" si="7"/>
        <v>63.003367003367003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s="13">
        <f t="shared" si="5"/>
        <v>41917.208333333336</v>
      </c>
      <c r="N123" s="11">
        <f t="shared" si="6"/>
        <v>41930.208333333336</v>
      </c>
      <c r="O123" t="b">
        <v>0</v>
      </c>
      <c r="P123" t="b">
        <v>0</v>
      </c>
      <c r="Q123" t="s">
        <v>89</v>
      </c>
      <c r="R123" s="7">
        <f t="shared" si="7"/>
        <v>110.0343300110742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s="13">
        <f t="shared" si="5"/>
        <v>41970.25</v>
      </c>
      <c r="N124" s="11">
        <f t="shared" si="6"/>
        <v>41997.25</v>
      </c>
      <c r="O124" t="b">
        <v>0</v>
      </c>
      <c r="P124" t="b">
        <v>0</v>
      </c>
      <c r="Q124" t="s">
        <v>119</v>
      </c>
      <c r="R124" s="7">
        <f t="shared" si="7"/>
        <v>25.997933274284026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s="13">
        <f t="shared" si="5"/>
        <v>42332.25</v>
      </c>
      <c r="N125" s="11">
        <f t="shared" si="6"/>
        <v>42335.25</v>
      </c>
      <c r="O125" t="b">
        <v>1</v>
      </c>
      <c r="P125" t="b">
        <v>0</v>
      </c>
      <c r="Q125" t="s">
        <v>33</v>
      </c>
      <c r="R125" s="7">
        <f t="shared" si="7"/>
        <v>49.987915407854985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s="13">
        <f t="shared" si="5"/>
        <v>43598.208333333328</v>
      </c>
      <c r="N126" s="11">
        <f t="shared" si="6"/>
        <v>43651.208333333328</v>
      </c>
      <c r="O126" t="b">
        <v>0</v>
      </c>
      <c r="P126" t="b">
        <v>0</v>
      </c>
      <c r="Q126" t="s">
        <v>122</v>
      </c>
      <c r="R126" s="7">
        <f t="shared" si="7"/>
        <v>101.72340425531915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s="13">
        <f t="shared" si="5"/>
        <v>43362.208333333328</v>
      </c>
      <c r="N127" s="11">
        <f t="shared" si="6"/>
        <v>43366.208333333328</v>
      </c>
      <c r="O127" t="b">
        <v>0</v>
      </c>
      <c r="P127" t="b">
        <v>0</v>
      </c>
      <c r="Q127" t="s">
        <v>33</v>
      </c>
      <c r="R127" s="7">
        <f t="shared" si="7"/>
        <v>47.083333333333336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s="13">
        <f t="shared" si="5"/>
        <v>42596.208333333328</v>
      </c>
      <c r="N128" s="11">
        <f t="shared" si="6"/>
        <v>42624.208333333328</v>
      </c>
      <c r="O128" t="b">
        <v>0</v>
      </c>
      <c r="P128" t="b">
        <v>1</v>
      </c>
      <c r="Q128" t="s">
        <v>33</v>
      </c>
      <c r="R128" s="7">
        <f t="shared" si="7"/>
        <v>89.944444444444443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s="13">
        <f t="shared" si="5"/>
        <v>40310.208333333336</v>
      </c>
      <c r="N129" s="11">
        <f t="shared" si="6"/>
        <v>40313.208333333336</v>
      </c>
      <c r="O129" t="b">
        <v>0</v>
      </c>
      <c r="P129" t="b">
        <v>0</v>
      </c>
      <c r="Q129" t="s">
        <v>33</v>
      </c>
      <c r="R129" s="7">
        <f t="shared" si="7"/>
        <v>78.96875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s="13">
        <f t="shared" si="5"/>
        <v>40417.208333333336</v>
      </c>
      <c r="N130" s="11">
        <f t="shared" si="6"/>
        <v>40430.208333333336</v>
      </c>
      <c r="O130" t="b">
        <v>0</v>
      </c>
      <c r="P130" t="b">
        <v>0</v>
      </c>
      <c r="Q130" t="s">
        <v>23</v>
      </c>
      <c r="R130" s="7">
        <f t="shared" si="7"/>
        <v>80.067669172932327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8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s="13">
        <f t="shared" ref="M131:M194" si="9">(((K131/60)/60)/24)+DATE(1970,1,1)</f>
        <v>42038.25</v>
      </c>
      <c r="N131" s="11">
        <f t="shared" ref="N131:N194" si="10">(((L131/60)/60)/24)+DATE(1970,1,1)</f>
        <v>42063.25</v>
      </c>
      <c r="O131" t="b">
        <v>0</v>
      </c>
      <c r="P131" t="b">
        <v>0</v>
      </c>
      <c r="Q131" t="s">
        <v>17</v>
      </c>
      <c r="R131" s="7">
        <f t="shared" si="7"/>
        <v>86.472727272727269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s="13">
        <f t="shared" si="9"/>
        <v>40842.208333333336</v>
      </c>
      <c r="N132" s="11">
        <f t="shared" si="10"/>
        <v>40858.25</v>
      </c>
      <c r="O132" t="b">
        <v>0</v>
      </c>
      <c r="P132" t="b">
        <v>0</v>
      </c>
      <c r="Q132" t="s">
        <v>53</v>
      </c>
      <c r="R132" s="7">
        <f t="shared" ref="R132:R195" si="11">E132/H132</f>
        <v>28.001876172607879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s="13">
        <f t="shared" si="9"/>
        <v>41607.25</v>
      </c>
      <c r="N133" s="11">
        <f t="shared" si="10"/>
        <v>41620.25</v>
      </c>
      <c r="O133" t="b">
        <v>0</v>
      </c>
      <c r="P133" t="b">
        <v>0</v>
      </c>
      <c r="Q133" t="s">
        <v>28</v>
      </c>
      <c r="R133" s="7">
        <f t="shared" si="11"/>
        <v>67.996725337699544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s="13">
        <f t="shared" si="9"/>
        <v>43112.25</v>
      </c>
      <c r="N134" s="11">
        <f t="shared" si="10"/>
        <v>43128.25</v>
      </c>
      <c r="O134" t="b">
        <v>0</v>
      </c>
      <c r="P134" t="b">
        <v>1</v>
      </c>
      <c r="Q134" t="s">
        <v>33</v>
      </c>
      <c r="R134" s="7">
        <f t="shared" si="11"/>
        <v>43.078651685393261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s="13">
        <f t="shared" si="9"/>
        <v>40767.208333333336</v>
      </c>
      <c r="N135" s="11">
        <f t="shared" si="10"/>
        <v>40789.208333333336</v>
      </c>
      <c r="O135" t="b">
        <v>0</v>
      </c>
      <c r="P135" t="b">
        <v>0</v>
      </c>
      <c r="Q135" t="s">
        <v>319</v>
      </c>
      <c r="R135" s="7">
        <f t="shared" si="11"/>
        <v>87.95597484276729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s="13">
        <f t="shared" si="9"/>
        <v>40713.208333333336</v>
      </c>
      <c r="N136" s="11">
        <f t="shared" si="10"/>
        <v>40762.208333333336</v>
      </c>
      <c r="O136" t="b">
        <v>0</v>
      </c>
      <c r="P136" t="b">
        <v>1</v>
      </c>
      <c r="Q136" t="s">
        <v>42</v>
      </c>
      <c r="R136" s="7">
        <f t="shared" si="11"/>
        <v>94.987234042553197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s="13">
        <f t="shared" si="9"/>
        <v>41340.25</v>
      </c>
      <c r="N137" s="11">
        <f t="shared" si="10"/>
        <v>41345.208333333336</v>
      </c>
      <c r="O137" t="b">
        <v>0</v>
      </c>
      <c r="P137" t="b">
        <v>1</v>
      </c>
      <c r="Q137" t="s">
        <v>33</v>
      </c>
      <c r="R137" s="7">
        <f t="shared" si="11"/>
        <v>46.905982905982903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s="13">
        <f t="shared" si="9"/>
        <v>41797.208333333336</v>
      </c>
      <c r="N138" s="11">
        <f t="shared" si="10"/>
        <v>41809.208333333336</v>
      </c>
      <c r="O138" t="b">
        <v>0</v>
      </c>
      <c r="P138" t="b">
        <v>1</v>
      </c>
      <c r="Q138" t="s">
        <v>53</v>
      </c>
      <c r="R138" s="7">
        <f t="shared" si="11"/>
        <v>46.913793103448278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s="13">
        <f t="shared" si="9"/>
        <v>40457.208333333336</v>
      </c>
      <c r="N139" s="11">
        <f t="shared" si="10"/>
        <v>40463.208333333336</v>
      </c>
      <c r="O139" t="b">
        <v>0</v>
      </c>
      <c r="P139" t="b">
        <v>0</v>
      </c>
      <c r="Q139" t="s">
        <v>68</v>
      </c>
      <c r="R139" s="7">
        <f t="shared" si="11"/>
        <v>94.24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s="13">
        <f t="shared" si="9"/>
        <v>41180.208333333336</v>
      </c>
      <c r="N140" s="11">
        <f t="shared" si="10"/>
        <v>41186.208333333336</v>
      </c>
      <c r="O140" t="b">
        <v>0</v>
      </c>
      <c r="P140" t="b">
        <v>0</v>
      </c>
      <c r="Q140" t="s">
        <v>292</v>
      </c>
      <c r="R140" s="7">
        <f t="shared" si="11"/>
        <v>80.139130434782615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s="13">
        <f t="shared" si="9"/>
        <v>42115.208333333328</v>
      </c>
      <c r="N141" s="11">
        <f t="shared" si="10"/>
        <v>42131.208333333328</v>
      </c>
      <c r="O141" t="b">
        <v>0</v>
      </c>
      <c r="P141" t="b">
        <v>1</v>
      </c>
      <c r="Q141" t="s">
        <v>65</v>
      </c>
      <c r="R141" s="7">
        <f t="shared" si="11"/>
        <v>59.036809815950917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s="13">
        <f t="shared" si="9"/>
        <v>43156.25</v>
      </c>
      <c r="N142" s="11">
        <f t="shared" si="10"/>
        <v>43161.25</v>
      </c>
      <c r="O142" t="b">
        <v>0</v>
      </c>
      <c r="P142" t="b">
        <v>0</v>
      </c>
      <c r="Q142" t="s">
        <v>42</v>
      </c>
      <c r="R142" s="7">
        <f t="shared" si="11"/>
        <v>65.989247311827953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s="13">
        <f t="shared" si="9"/>
        <v>42167.208333333328</v>
      </c>
      <c r="N143" s="11">
        <f t="shared" si="10"/>
        <v>42173.208333333328</v>
      </c>
      <c r="O143" t="b">
        <v>0</v>
      </c>
      <c r="P143" t="b">
        <v>0</v>
      </c>
      <c r="Q143" t="s">
        <v>28</v>
      </c>
      <c r="R143" s="7">
        <f t="shared" si="11"/>
        <v>60.992530345471522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s="13">
        <f t="shared" si="9"/>
        <v>41005.208333333336</v>
      </c>
      <c r="N144" s="11">
        <f t="shared" si="10"/>
        <v>41046.208333333336</v>
      </c>
      <c r="O144" t="b">
        <v>0</v>
      </c>
      <c r="P144" t="b">
        <v>0</v>
      </c>
      <c r="Q144" t="s">
        <v>28</v>
      </c>
      <c r="R144" s="7">
        <f t="shared" si="11"/>
        <v>98.307692307692307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s="13">
        <f t="shared" si="9"/>
        <v>40357.208333333336</v>
      </c>
      <c r="N145" s="11">
        <f t="shared" si="10"/>
        <v>40377.208333333336</v>
      </c>
      <c r="O145" t="b">
        <v>0</v>
      </c>
      <c r="P145" t="b">
        <v>0</v>
      </c>
      <c r="Q145" t="s">
        <v>60</v>
      </c>
      <c r="R145" s="7">
        <f t="shared" si="11"/>
        <v>104.6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s="13">
        <f t="shared" si="9"/>
        <v>43633.208333333328</v>
      </c>
      <c r="N146" s="11">
        <f t="shared" si="10"/>
        <v>43641.208333333328</v>
      </c>
      <c r="O146" t="b">
        <v>0</v>
      </c>
      <c r="P146" t="b">
        <v>0</v>
      </c>
      <c r="Q146" t="s">
        <v>33</v>
      </c>
      <c r="R146" s="7">
        <f t="shared" si="11"/>
        <v>86.066666666666663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s="13">
        <f t="shared" si="9"/>
        <v>41889.208333333336</v>
      </c>
      <c r="N147" s="11">
        <f t="shared" si="10"/>
        <v>41894.208333333336</v>
      </c>
      <c r="O147" t="b">
        <v>0</v>
      </c>
      <c r="P147" t="b">
        <v>0</v>
      </c>
      <c r="Q147" t="s">
        <v>65</v>
      </c>
      <c r="R147" s="7">
        <f t="shared" si="11"/>
        <v>76.989583333333329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s="13">
        <f t="shared" si="9"/>
        <v>40855.25</v>
      </c>
      <c r="N148" s="11">
        <f t="shared" si="10"/>
        <v>40875.25</v>
      </c>
      <c r="O148" t="b">
        <v>0</v>
      </c>
      <c r="P148" t="b">
        <v>0</v>
      </c>
      <c r="Q148" t="s">
        <v>33</v>
      </c>
      <c r="R148" s="7">
        <f t="shared" si="11"/>
        <v>29.764705882352942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s="13">
        <f t="shared" si="9"/>
        <v>42534.208333333328</v>
      </c>
      <c r="N149" s="11">
        <f t="shared" si="10"/>
        <v>42540.208333333328</v>
      </c>
      <c r="O149" t="b">
        <v>0</v>
      </c>
      <c r="P149" t="b">
        <v>1</v>
      </c>
      <c r="Q149" t="s">
        <v>33</v>
      </c>
      <c r="R149" s="7">
        <f t="shared" si="11"/>
        <v>46.91959798994975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s="13">
        <f t="shared" si="9"/>
        <v>42941.208333333328</v>
      </c>
      <c r="N150" s="11">
        <f t="shared" si="10"/>
        <v>42950.208333333328</v>
      </c>
      <c r="O150" t="b">
        <v>0</v>
      </c>
      <c r="P150" t="b">
        <v>0</v>
      </c>
      <c r="Q150" t="s">
        <v>65</v>
      </c>
      <c r="R150" s="7">
        <f t="shared" si="11"/>
        <v>105.18691588785046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s="13">
        <f t="shared" si="9"/>
        <v>41275.25</v>
      </c>
      <c r="N151" s="11">
        <f t="shared" si="10"/>
        <v>41327.25</v>
      </c>
      <c r="O151" t="b">
        <v>0</v>
      </c>
      <c r="P151" t="b">
        <v>0</v>
      </c>
      <c r="Q151" t="s">
        <v>60</v>
      </c>
      <c r="R151" s="7">
        <f t="shared" si="11"/>
        <v>69.907692307692301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s="13">
        <f t="shared" si="9"/>
        <v>43450.25</v>
      </c>
      <c r="N152" s="11">
        <f t="shared" si="10"/>
        <v>43451.25</v>
      </c>
      <c r="O152" t="b">
        <v>0</v>
      </c>
      <c r="P152" t="b">
        <v>0</v>
      </c>
      <c r="Q152" t="s">
        <v>23</v>
      </c>
      <c r="R152" s="7">
        <f t="shared" si="11"/>
        <v>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s="13">
        <f t="shared" si="9"/>
        <v>41799.208333333336</v>
      </c>
      <c r="N153" s="11">
        <f t="shared" si="10"/>
        <v>41850.208333333336</v>
      </c>
      <c r="O153" t="b">
        <v>0</v>
      </c>
      <c r="P153" t="b">
        <v>0</v>
      </c>
      <c r="Q153" t="s">
        <v>50</v>
      </c>
      <c r="R153" s="7">
        <f t="shared" si="11"/>
        <v>60.011588275391958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s="13">
        <f t="shared" si="9"/>
        <v>42783.25</v>
      </c>
      <c r="N154" s="11">
        <f t="shared" si="10"/>
        <v>42790.25</v>
      </c>
      <c r="O154" t="b">
        <v>0</v>
      </c>
      <c r="P154" t="b">
        <v>0</v>
      </c>
      <c r="Q154" t="s">
        <v>60</v>
      </c>
      <c r="R154" s="7">
        <f t="shared" si="11"/>
        <v>52.006220379146917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s="13">
        <f t="shared" si="9"/>
        <v>41201.208333333336</v>
      </c>
      <c r="N155" s="11">
        <f t="shared" si="10"/>
        <v>41207.208333333336</v>
      </c>
      <c r="O155" t="b">
        <v>0</v>
      </c>
      <c r="P155" t="b">
        <v>0</v>
      </c>
      <c r="Q155" t="s">
        <v>33</v>
      </c>
      <c r="R155" s="7">
        <f t="shared" si="11"/>
        <v>31.000176025347649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s="13">
        <f t="shared" si="9"/>
        <v>42502.208333333328</v>
      </c>
      <c r="N156" s="11">
        <f t="shared" si="10"/>
        <v>42525.208333333328</v>
      </c>
      <c r="O156" t="b">
        <v>0</v>
      </c>
      <c r="P156" t="b">
        <v>1</v>
      </c>
      <c r="Q156" t="s">
        <v>60</v>
      </c>
      <c r="R156" s="7">
        <f t="shared" si="11"/>
        <v>95.042492917847028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s="13">
        <f t="shared" si="9"/>
        <v>40262.208333333336</v>
      </c>
      <c r="N157" s="11">
        <f t="shared" si="10"/>
        <v>40277.208333333336</v>
      </c>
      <c r="O157" t="b">
        <v>0</v>
      </c>
      <c r="P157" t="b">
        <v>0</v>
      </c>
      <c r="Q157" t="s">
        <v>33</v>
      </c>
      <c r="R157" s="7">
        <f t="shared" si="11"/>
        <v>75.968174204355108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s="13">
        <f t="shared" si="9"/>
        <v>43743.208333333328</v>
      </c>
      <c r="N158" s="11">
        <f t="shared" si="10"/>
        <v>43767.208333333328</v>
      </c>
      <c r="O158" t="b">
        <v>0</v>
      </c>
      <c r="P158" t="b">
        <v>0</v>
      </c>
      <c r="Q158" t="s">
        <v>23</v>
      </c>
      <c r="R158" s="7">
        <f t="shared" si="11"/>
        <v>71.013192612137203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s="13">
        <f t="shared" si="9"/>
        <v>41638.25</v>
      </c>
      <c r="N159" s="11">
        <f t="shared" si="10"/>
        <v>41650.25</v>
      </c>
      <c r="O159" t="b">
        <v>0</v>
      </c>
      <c r="P159" t="b">
        <v>0</v>
      </c>
      <c r="Q159" t="s">
        <v>122</v>
      </c>
      <c r="R159" s="7">
        <f t="shared" si="11"/>
        <v>73.733333333333334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s="13">
        <f t="shared" si="9"/>
        <v>42346.25</v>
      </c>
      <c r="N160" s="11">
        <f t="shared" si="10"/>
        <v>42347.25</v>
      </c>
      <c r="O160" t="b">
        <v>0</v>
      </c>
      <c r="P160" t="b">
        <v>0</v>
      </c>
      <c r="Q160" t="s">
        <v>23</v>
      </c>
      <c r="R160" s="7">
        <f t="shared" si="11"/>
        <v>113.17073170731707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s="13">
        <f t="shared" si="9"/>
        <v>43551.208333333328</v>
      </c>
      <c r="N161" s="11">
        <f t="shared" si="10"/>
        <v>43569.208333333328</v>
      </c>
      <c r="O161" t="b">
        <v>0</v>
      </c>
      <c r="P161" t="b">
        <v>1</v>
      </c>
      <c r="Q161" t="s">
        <v>33</v>
      </c>
      <c r="R161" s="7">
        <f t="shared" si="11"/>
        <v>105.00933552992861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s="13">
        <f t="shared" si="9"/>
        <v>43582.208333333328</v>
      </c>
      <c r="N162" s="11">
        <f t="shared" si="10"/>
        <v>43598.208333333328</v>
      </c>
      <c r="O162" t="b">
        <v>0</v>
      </c>
      <c r="P162" t="b">
        <v>0</v>
      </c>
      <c r="Q162" t="s">
        <v>65</v>
      </c>
      <c r="R162" s="7">
        <f t="shared" si="11"/>
        <v>79.176829268292678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s="13">
        <f t="shared" si="9"/>
        <v>42270.208333333328</v>
      </c>
      <c r="N163" s="11">
        <f t="shared" si="10"/>
        <v>42276.208333333328</v>
      </c>
      <c r="O163" t="b">
        <v>0</v>
      </c>
      <c r="P163" t="b">
        <v>1</v>
      </c>
      <c r="Q163" t="s">
        <v>28</v>
      </c>
      <c r="R163" s="7">
        <f t="shared" si="11"/>
        <v>57.333333333333336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s="13">
        <f t="shared" si="9"/>
        <v>43442.25</v>
      </c>
      <c r="N164" s="11">
        <f t="shared" si="10"/>
        <v>43472.25</v>
      </c>
      <c r="O164" t="b">
        <v>0</v>
      </c>
      <c r="P164" t="b">
        <v>0</v>
      </c>
      <c r="Q164" t="s">
        <v>23</v>
      </c>
      <c r="R164" s="7">
        <f t="shared" si="11"/>
        <v>58.178343949044589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s="13">
        <f t="shared" si="9"/>
        <v>43028.208333333328</v>
      </c>
      <c r="N165" s="11">
        <f t="shared" si="10"/>
        <v>43077.25</v>
      </c>
      <c r="O165" t="b">
        <v>0</v>
      </c>
      <c r="P165" t="b">
        <v>1</v>
      </c>
      <c r="Q165" t="s">
        <v>122</v>
      </c>
      <c r="R165" s="7">
        <f t="shared" si="11"/>
        <v>36.032520325203251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s="13">
        <f t="shared" si="9"/>
        <v>43016.208333333328</v>
      </c>
      <c r="N166" s="11">
        <f t="shared" si="10"/>
        <v>43017.208333333328</v>
      </c>
      <c r="O166" t="b">
        <v>0</v>
      </c>
      <c r="P166" t="b">
        <v>0</v>
      </c>
      <c r="Q166" t="s">
        <v>33</v>
      </c>
      <c r="R166" s="7">
        <f t="shared" si="11"/>
        <v>107.99068767908309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s="13">
        <f t="shared" si="9"/>
        <v>42948.208333333328</v>
      </c>
      <c r="N167" s="11">
        <f t="shared" si="10"/>
        <v>42980.208333333328</v>
      </c>
      <c r="O167" t="b">
        <v>0</v>
      </c>
      <c r="P167" t="b">
        <v>0</v>
      </c>
      <c r="Q167" t="s">
        <v>28</v>
      </c>
      <c r="R167" s="7">
        <f t="shared" si="11"/>
        <v>44.005985634477256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s="13">
        <f t="shared" si="9"/>
        <v>40534.25</v>
      </c>
      <c r="N168" s="11">
        <f t="shared" si="10"/>
        <v>40538.25</v>
      </c>
      <c r="O168" t="b">
        <v>0</v>
      </c>
      <c r="P168" t="b">
        <v>0</v>
      </c>
      <c r="Q168" t="s">
        <v>122</v>
      </c>
      <c r="R168" s="7">
        <f t="shared" si="11"/>
        <v>55.077868852459019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s="13">
        <f t="shared" si="9"/>
        <v>41435.208333333336</v>
      </c>
      <c r="N169" s="11">
        <f t="shared" si="10"/>
        <v>41445.208333333336</v>
      </c>
      <c r="O169" t="b">
        <v>0</v>
      </c>
      <c r="P169" t="b">
        <v>0</v>
      </c>
      <c r="Q169" t="s">
        <v>33</v>
      </c>
      <c r="R169" s="7">
        <f t="shared" si="11"/>
        <v>74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s="13">
        <f t="shared" si="9"/>
        <v>43518.25</v>
      </c>
      <c r="N170" s="11">
        <f t="shared" si="10"/>
        <v>43541.208333333328</v>
      </c>
      <c r="O170" t="b">
        <v>0</v>
      </c>
      <c r="P170" t="b">
        <v>1</v>
      </c>
      <c r="Q170" t="s">
        <v>60</v>
      </c>
      <c r="R170" s="7">
        <f t="shared" si="11"/>
        <v>41.996858638743454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s="13">
        <f t="shared" si="9"/>
        <v>41077.208333333336</v>
      </c>
      <c r="N171" s="11">
        <f t="shared" si="10"/>
        <v>41105.208333333336</v>
      </c>
      <c r="O171" t="b">
        <v>0</v>
      </c>
      <c r="P171" t="b">
        <v>1</v>
      </c>
      <c r="Q171" t="s">
        <v>100</v>
      </c>
      <c r="R171" s="7">
        <f t="shared" si="11"/>
        <v>77.988161010260455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s="13">
        <f t="shared" si="9"/>
        <v>42950.208333333328</v>
      </c>
      <c r="N172" s="11">
        <f t="shared" si="10"/>
        <v>42957.208333333328</v>
      </c>
      <c r="O172" t="b">
        <v>0</v>
      </c>
      <c r="P172" t="b">
        <v>0</v>
      </c>
      <c r="Q172" t="s">
        <v>60</v>
      </c>
      <c r="R172" s="7">
        <f t="shared" si="11"/>
        <v>82.507462686567166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s="13">
        <f t="shared" si="9"/>
        <v>41718.208333333336</v>
      </c>
      <c r="N173" s="11">
        <f t="shared" si="10"/>
        <v>41740.208333333336</v>
      </c>
      <c r="O173" t="b">
        <v>0</v>
      </c>
      <c r="P173" t="b">
        <v>0</v>
      </c>
      <c r="Q173" t="s">
        <v>206</v>
      </c>
      <c r="R173" s="7">
        <f t="shared" si="11"/>
        <v>104.2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s="13">
        <f t="shared" si="9"/>
        <v>41839.208333333336</v>
      </c>
      <c r="N174" s="11">
        <f t="shared" si="10"/>
        <v>41854.208333333336</v>
      </c>
      <c r="O174" t="b">
        <v>0</v>
      </c>
      <c r="P174" t="b">
        <v>1</v>
      </c>
      <c r="Q174" t="s">
        <v>42</v>
      </c>
      <c r="R174" s="7">
        <f t="shared" si="11"/>
        <v>25.5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s="13">
        <f t="shared" si="9"/>
        <v>41412.208333333336</v>
      </c>
      <c r="N175" s="11">
        <f t="shared" si="10"/>
        <v>41418.208333333336</v>
      </c>
      <c r="O175" t="b">
        <v>0</v>
      </c>
      <c r="P175" t="b">
        <v>0</v>
      </c>
      <c r="Q175" t="s">
        <v>33</v>
      </c>
      <c r="R175" s="7">
        <f t="shared" si="11"/>
        <v>100.98334401024984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s="13">
        <f t="shared" si="9"/>
        <v>42282.208333333328</v>
      </c>
      <c r="N176" s="11">
        <f t="shared" si="10"/>
        <v>42283.208333333328</v>
      </c>
      <c r="O176" t="b">
        <v>0</v>
      </c>
      <c r="P176" t="b">
        <v>1</v>
      </c>
      <c r="Q176" t="s">
        <v>65</v>
      </c>
      <c r="R176" s="7">
        <f t="shared" si="11"/>
        <v>111.83333333333333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s="13">
        <f t="shared" si="9"/>
        <v>42613.208333333328</v>
      </c>
      <c r="N177" s="11">
        <f t="shared" si="10"/>
        <v>42632.208333333328</v>
      </c>
      <c r="O177" t="b">
        <v>0</v>
      </c>
      <c r="P177" t="b">
        <v>0</v>
      </c>
      <c r="Q177" t="s">
        <v>33</v>
      </c>
      <c r="R177" s="7">
        <f t="shared" si="11"/>
        <v>41.999115044247787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s="13">
        <f t="shared" si="9"/>
        <v>42616.208333333328</v>
      </c>
      <c r="N178" s="11">
        <f t="shared" si="10"/>
        <v>42625.208333333328</v>
      </c>
      <c r="O178" t="b">
        <v>0</v>
      </c>
      <c r="P178" t="b">
        <v>0</v>
      </c>
      <c r="Q178" t="s">
        <v>33</v>
      </c>
      <c r="R178" s="7">
        <f t="shared" si="11"/>
        <v>110.05115089514067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s="13">
        <f t="shared" si="9"/>
        <v>40497.25</v>
      </c>
      <c r="N179" s="11">
        <f t="shared" si="10"/>
        <v>40522.25</v>
      </c>
      <c r="O179" t="b">
        <v>0</v>
      </c>
      <c r="P179" t="b">
        <v>0</v>
      </c>
      <c r="Q179" t="s">
        <v>33</v>
      </c>
      <c r="R179" s="7">
        <f t="shared" si="11"/>
        <v>58.997079225994888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s="13">
        <f t="shared" si="9"/>
        <v>42999.208333333328</v>
      </c>
      <c r="N180" s="11">
        <f t="shared" si="10"/>
        <v>43008.208333333328</v>
      </c>
      <c r="O180" t="b">
        <v>0</v>
      </c>
      <c r="P180" t="b">
        <v>0</v>
      </c>
      <c r="Q180" t="s">
        <v>17</v>
      </c>
      <c r="R180" s="7">
        <f t="shared" si="11"/>
        <v>32.985714285714288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s="13">
        <f t="shared" si="9"/>
        <v>41350.208333333336</v>
      </c>
      <c r="N181" s="11">
        <f t="shared" si="10"/>
        <v>41351.208333333336</v>
      </c>
      <c r="O181" t="b">
        <v>0</v>
      </c>
      <c r="P181" t="b">
        <v>1</v>
      </c>
      <c r="Q181" t="s">
        <v>33</v>
      </c>
      <c r="R181" s="7">
        <f t="shared" si="11"/>
        <v>45.005654509471306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s="13">
        <f t="shared" si="9"/>
        <v>40259.208333333336</v>
      </c>
      <c r="N182" s="11">
        <f t="shared" si="10"/>
        <v>40264.208333333336</v>
      </c>
      <c r="O182" t="b">
        <v>0</v>
      </c>
      <c r="P182" t="b">
        <v>0</v>
      </c>
      <c r="Q182" t="s">
        <v>65</v>
      </c>
      <c r="R182" s="7">
        <f t="shared" si="11"/>
        <v>81.98196487897485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s="13">
        <f t="shared" si="9"/>
        <v>43012.208333333328</v>
      </c>
      <c r="N183" s="11">
        <f t="shared" si="10"/>
        <v>43030.208333333328</v>
      </c>
      <c r="O183" t="b">
        <v>0</v>
      </c>
      <c r="P183" t="b">
        <v>0</v>
      </c>
      <c r="Q183" t="s">
        <v>28</v>
      </c>
      <c r="R183" s="7">
        <f t="shared" si="11"/>
        <v>39.080882352941174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s="13">
        <f t="shared" si="9"/>
        <v>43631.208333333328</v>
      </c>
      <c r="N184" s="11">
        <f t="shared" si="10"/>
        <v>43647.208333333328</v>
      </c>
      <c r="O184" t="b">
        <v>0</v>
      </c>
      <c r="P184" t="b">
        <v>0</v>
      </c>
      <c r="Q184" t="s">
        <v>33</v>
      </c>
      <c r="R184" s="7">
        <f t="shared" si="11"/>
        <v>58.996383363471971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s="13">
        <f t="shared" si="9"/>
        <v>40430.208333333336</v>
      </c>
      <c r="N185" s="11">
        <f t="shared" si="10"/>
        <v>40443.208333333336</v>
      </c>
      <c r="O185" t="b">
        <v>0</v>
      </c>
      <c r="P185" t="b">
        <v>0</v>
      </c>
      <c r="Q185" t="s">
        <v>23</v>
      </c>
      <c r="R185" s="7">
        <f t="shared" si="11"/>
        <v>40.988372093023258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s="13">
        <f t="shared" si="9"/>
        <v>43588.208333333328</v>
      </c>
      <c r="N186" s="11">
        <f t="shared" si="10"/>
        <v>43589.208333333328</v>
      </c>
      <c r="O186" t="b">
        <v>0</v>
      </c>
      <c r="P186" t="b">
        <v>0</v>
      </c>
      <c r="Q186" t="s">
        <v>33</v>
      </c>
      <c r="R186" s="7">
        <f t="shared" si="11"/>
        <v>31.029411764705884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s="13">
        <f t="shared" si="9"/>
        <v>43233.208333333328</v>
      </c>
      <c r="N187" s="11">
        <f t="shared" si="10"/>
        <v>43244.208333333328</v>
      </c>
      <c r="O187" t="b">
        <v>0</v>
      </c>
      <c r="P187" t="b">
        <v>0</v>
      </c>
      <c r="Q187" t="s">
        <v>269</v>
      </c>
      <c r="R187" s="7">
        <f t="shared" si="11"/>
        <v>37.789473684210527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s="13">
        <f t="shared" si="9"/>
        <v>41782.208333333336</v>
      </c>
      <c r="N188" s="11">
        <f t="shared" si="10"/>
        <v>41797.208333333336</v>
      </c>
      <c r="O188" t="b">
        <v>0</v>
      </c>
      <c r="P188" t="b">
        <v>0</v>
      </c>
      <c r="Q188" t="s">
        <v>33</v>
      </c>
      <c r="R188" s="7">
        <f t="shared" si="11"/>
        <v>32.006772009029348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s="13">
        <f t="shared" si="9"/>
        <v>41328.25</v>
      </c>
      <c r="N189" s="11">
        <f t="shared" si="10"/>
        <v>41356.208333333336</v>
      </c>
      <c r="O189" t="b">
        <v>0</v>
      </c>
      <c r="P189" t="b">
        <v>1</v>
      </c>
      <c r="Q189" t="s">
        <v>100</v>
      </c>
      <c r="R189" s="7">
        <f t="shared" si="11"/>
        <v>95.966712898751737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s="13">
        <f t="shared" si="9"/>
        <v>41975.25</v>
      </c>
      <c r="N190" s="11">
        <f t="shared" si="10"/>
        <v>41976.25</v>
      </c>
      <c r="O190" t="b">
        <v>0</v>
      </c>
      <c r="P190" t="b">
        <v>0</v>
      </c>
      <c r="Q190" t="s">
        <v>33</v>
      </c>
      <c r="R190" s="7">
        <f t="shared" si="11"/>
        <v>75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s="13">
        <f t="shared" si="9"/>
        <v>42433.25</v>
      </c>
      <c r="N191" s="11">
        <f t="shared" si="10"/>
        <v>42433.25</v>
      </c>
      <c r="O191" t="b">
        <v>0</v>
      </c>
      <c r="P191" t="b">
        <v>0</v>
      </c>
      <c r="Q191" t="s">
        <v>33</v>
      </c>
      <c r="R191" s="7">
        <f t="shared" si="11"/>
        <v>102.0498866213152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s="13">
        <f t="shared" si="9"/>
        <v>41429.208333333336</v>
      </c>
      <c r="N192" s="11">
        <f t="shared" si="10"/>
        <v>41430.208333333336</v>
      </c>
      <c r="O192" t="b">
        <v>0</v>
      </c>
      <c r="P192" t="b">
        <v>1</v>
      </c>
      <c r="Q192" t="s">
        <v>33</v>
      </c>
      <c r="R192" s="7">
        <f t="shared" si="11"/>
        <v>105.75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s="13">
        <f t="shared" si="9"/>
        <v>43536.208333333328</v>
      </c>
      <c r="N193" s="11">
        <f t="shared" si="10"/>
        <v>43539.208333333328</v>
      </c>
      <c r="O193" t="b">
        <v>0</v>
      </c>
      <c r="P193" t="b">
        <v>0</v>
      </c>
      <c r="Q193" t="s">
        <v>33</v>
      </c>
      <c r="R193" s="7">
        <f t="shared" si="11"/>
        <v>37.069767441860463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s="13">
        <f t="shared" si="9"/>
        <v>41817.208333333336</v>
      </c>
      <c r="N194" s="11">
        <f t="shared" si="10"/>
        <v>41821.208333333336</v>
      </c>
      <c r="O194" t="b">
        <v>0</v>
      </c>
      <c r="P194" t="b">
        <v>0</v>
      </c>
      <c r="Q194" t="s">
        <v>23</v>
      </c>
      <c r="R194" s="7">
        <f t="shared" si="11"/>
        <v>35.049382716049379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2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s="13">
        <f t="shared" ref="M195:M258" si="13">(((K195/60)/60)/24)+DATE(1970,1,1)</f>
        <v>43198.208333333328</v>
      </c>
      <c r="N195" s="11">
        <f t="shared" ref="N195:N258" si="14">(((L195/60)/60)/24)+DATE(1970,1,1)</f>
        <v>43202.208333333328</v>
      </c>
      <c r="O195" t="b">
        <v>1</v>
      </c>
      <c r="P195" t="b">
        <v>0</v>
      </c>
      <c r="Q195" t="s">
        <v>60</v>
      </c>
      <c r="R195" s="7">
        <f t="shared" si="11"/>
        <v>46.338461538461537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s="13">
        <f t="shared" si="13"/>
        <v>42261.208333333328</v>
      </c>
      <c r="N196" s="11">
        <f t="shared" si="14"/>
        <v>42277.208333333328</v>
      </c>
      <c r="O196" t="b">
        <v>0</v>
      </c>
      <c r="P196" t="b">
        <v>0</v>
      </c>
      <c r="Q196" t="s">
        <v>148</v>
      </c>
      <c r="R196" s="7">
        <f t="shared" ref="R196:R259" si="15">E196/H196</f>
        <v>69.174603174603178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s="13">
        <f t="shared" si="13"/>
        <v>43310.208333333328</v>
      </c>
      <c r="N197" s="11">
        <f t="shared" si="14"/>
        <v>43317.208333333328</v>
      </c>
      <c r="O197" t="b">
        <v>0</v>
      </c>
      <c r="P197" t="b">
        <v>0</v>
      </c>
      <c r="Q197" t="s">
        <v>50</v>
      </c>
      <c r="R197" s="7">
        <f t="shared" si="15"/>
        <v>109.07824427480917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s="13">
        <f t="shared" si="13"/>
        <v>42616.208333333328</v>
      </c>
      <c r="N198" s="11">
        <f t="shared" si="14"/>
        <v>42635.208333333328</v>
      </c>
      <c r="O198" t="b">
        <v>0</v>
      </c>
      <c r="P198" t="b">
        <v>0</v>
      </c>
      <c r="Q198" t="s">
        <v>65</v>
      </c>
      <c r="R198" s="7">
        <f t="shared" si="15"/>
        <v>51.78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s="13">
        <f t="shared" si="13"/>
        <v>42909.208333333328</v>
      </c>
      <c r="N199" s="11">
        <f t="shared" si="14"/>
        <v>42923.208333333328</v>
      </c>
      <c r="O199" t="b">
        <v>0</v>
      </c>
      <c r="P199" t="b">
        <v>0</v>
      </c>
      <c r="Q199" t="s">
        <v>53</v>
      </c>
      <c r="R199" s="7">
        <f t="shared" si="15"/>
        <v>82.010055304172951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s="13">
        <f t="shared" si="13"/>
        <v>40396.208333333336</v>
      </c>
      <c r="N200" s="11">
        <f t="shared" si="14"/>
        <v>40425.208333333336</v>
      </c>
      <c r="O200" t="b">
        <v>0</v>
      </c>
      <c r="P200" t="b">
        <v>0</v>
      </c>
      <c r="Q200" t="s">
        <v>50</v>
      </c>
      <c r="R200" s="7">
        <f t="shared" si="15"/>
        <v>35.958333333333336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s="13">
        <f t="shared" si="13"/>
        <v>42192.208333333328</v>
      </c>
      <c r="N201" s="11">
        <f t="shared" si="14"/>
        <v>42196.208333333328</v>
      </c>
      <c r="O201" t="b">
        <v>0</v>
      </c>
      <c r="P201" t="b">
        <v>0</v>
      </c>
      <c r="Q201" t="s">
        <v>23</v>
      </c>
      <c r="R201" s="7">
        <f t="shared" si="15"/>
        <v>74.461538461538467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s="13">
        <f t="shared" si="13"/>
        <v>40262.208333333336</v>
      </c>
      <c r="N202" s="11">
        <f t="shared" si="14"/>
        <v>40273.208333333336</v>
      </c>
      <c r="O202" t="b">
        <v>0</v>
      </c>
      <c r="P202" t="b">
        <v>0</v>
      </c>
      <c r="Q202" t="s">
        <v>33</v>
      </c>
      <c r="R202" s="7">
        <f t="shared" si="15"/>
        <v>2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s="13">
        <f t="shared" si="13"/>
        <v>41845.208333333336</v>
      </c>
      <c r="N203" s="11">
        <f t="shared" si="14"/>
        <v>41863.208333333336</v>
      </c>
      <c r="O203" t="b">
        <v>0</v>
      </c>
      <c r="P203" t="b">
        <v>0</v>
      </c>
      <c r="Q203" t="s">
        <v>28</v>
      </c>
      <c r="R203" s="7">
        <f t="shared" si="15"/>
        <v>91.114649681528661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s="13">
        <f t="shared" si="13"/>
        <v>40818.208333333336</v>
      </c>
      <c r="N204" s="11">
        <f t="shared" si="14"/>
        <v>40822.208333333336</v>
      </c>
      <c r="O204" t="b">
        <v>0</v>
      </c>
      <c r="P204" t="b">
        <v>0</v>
      </c>
      <c r="Q204" t="s">
        <v>17</v>
      </c>
      <c r="R204" s="7">
        <f t="shared" si="15"/>
        <v>79.792682926829272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s="13">
        <f t="shared" si="13"/>
        <v>42752.25</v>
      </c>
      <c r="N205" s="11">
        <f t="shared" si="14"/>
        <v>42754.25</v>
      </c>
      <c r="O205" t="b">
        <v>0</v>
      </c>
      <c r="P205" t="b">
        <v>0</v>
      </c>
      <c r="Q205" t="s">
        <v>33</v>
      </c>
      <c r="R205" s="7">
        <f t="shared" si="15"/>
        <v>42.999777678968428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s="13">
        <f t="shared" si="13"/>
        <v>40636.208333333336</v>
      </c>
      <c r="N206" s="11">
        <f t="shared" si="14"/>
        <v>40646.208333333336</v>
      </c>
      <c r="O206" t="b">
        <v>0</v>
      </c>
      <c r="P206" t="b">
        <v>0</v>
      </c>
      <c r="Q206" t="s">
        <v>159</v>
      </c>
      <c r="R206" s="7">
        <f t="shared" si="15"/>
        <v>63.225000000000001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s="13">
        <f t="shared" si="13"/>
        <v>43390.208333333328</v>
      </c>
      <c r="N207" s="11">
        <f t="shared" si="14"/>
        <v>43402.208333333328</v>
      </c>
      <c r="O207" t="b">
        <v>1</v>
      </c>
      <c r="P207" t="b">
        <v>0</v>
      </c>
      <c r="Q207" t="s">
        <v>33</v>
      </c>
      <c r="R207" s="7">
        <f t="shared" si="15"/>
        <v>70.174999999999997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s="13">
        <f t="shared" si="13"/>
        <v>40236.25</v>
      </c>
      <c r="N208" s="11">
        <f t="shared" si="14"/>
        <v>40245.25</v>
      </c>
      <c r="O208" t="b">
        <v>0</v>
      </c>
      <c r="P208" t="b">
        <v>0</v>
      </c>
      <c r="Q208" t="s">
        <v>119</v>
      </c>
      <c r="R208" s="7">
        <f t="shared" si="15"/>
        <v>61.333333333333336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s="13">
        <f t="shared" si="13"/>
        <v>43340.208333333328</v>
      </c>
      <c r="N209" s="11">
        <f t="shared" si="14"/>
        <v>43360.208333333328</v>
      </c>
      <c r="O209" t="b">
        <v>0</v>
      </c>
      <c r="P209" t="b">
        <v>1</v>
      </c>
      <c r="Q209" t="s">
        <v>23</v>
      </c>
      <c r="R209" s="7">
        <f t="shared" si="15"/>
        <v>99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s="13">
        <f t="shared" si="13"/>
        <v>43048.25</v>
      </c>
      <c r="N210" s="11">
        <f t="shared" si="14"/>
        <v>43072.25</v>
      </c>
      <c r="O210" t="b">
        <v>0</v>
      </c>
      <c r="P210" t="b">
        <v>0</v>
      </c>
      <c r="Q210" t="s">
        <v>42</v>
      </c>
      <c r="R210" s="7">
        <f t="shared" si="15"/>
        <v>96.984900146127615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s="13">
        <f t="shared" si="13"/>
        <v>42496.208333333328</v>
      </c>
      <c r="N211" s="11">
        <f t="shared" si="14"/>
        <v>42503.208333333328</v>
      </c>
      <c r="O211" t="b">
        <v>0</v>
      </c>
      <c r="P211" t="b">
        <v>0</v>
      </c>
      <c r="Q211" t="s">
        <v>42</v>
      </c>
      <c r="R211" s="7">
        <f t="shared" si="15"/>
        <v>51.004950495049506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s="13">
        <f t="shared" si="13"/>
        <v>42797.25</v>
      </c>
      <c r="N212" s="11">
        <f t="shared" si="14"/>
        <v>42824.208333333328</v>
      </c>
      <c r="O212" t="b">
        <v>0</v>
      </c>
      <c r="P212" t="b">
        <v>0</v>
      </c>
      <c r="Q212" t="s">
        <v>474</v>
      </c>
      <c r="R212" s="7">
        <f t="shared" si="15"/>
        <v>28.044247787610619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s="13">
        <f t="shared" si="13"/>
        <v>41513.208333333336</v>
      </c>
      <c r="N213" s="11">
        <f t="shared" si="14"/>
        <v>41537.208333333336</v>
      </c>
      <c r="O213" t="b">
        <v>0</v>
      </c>
      <c r="P213" t="b">
        <v>0</v>
      </c>
      <c r="Q213" t="s">
        <v>33</v>
      </c>
      <c r="R213" s="7">
        <f t="shared" si="15"/>
        <v>60.984615384615381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s="13">
        <f t="shared" si="13"/>
        <v>43814.25</v>
      </c>
      <c r="N214" s="11">
        <f t="shared" si="14"/>
        <v>43860.25</v>
      </c>
      <c r="O214" t="b">
        <v>0</v>
      </c>
      <c r="P214" t="b">
        <v>0</v>
      </c>
      <c r="Q214" t="s">
        <v>33</v>
      </c>
      <c r="R214" s="7">
        <f t="shared" si="15"/>
        <v>73.214285714285708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s="13">
        <f t="shared" si="13"/>
        <v>40488.208333333336</v>
      </c>
      <c r="N215" s="11">
        <f t="shared" si="14"/>
        <v>40496.25</v>
      </c>
      <c r="O215" t="b">
        <v>0</v>
      </c>
      <c r="P215" t="b">
        <v>1</v>
      </c>
      <c r="Q215" t="s">
        <v>60</v>
      </c>
      <c r="R215" s="7">
        <f t="shared" si="15"/>
        <v>39.997435299603637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s="13">
        <f t="shared" si="13"/>
        <v>40409.208333333336</v>
      </c>
      <c r="N216" s="11">
        <f t="shared" si="14"/>
        <v>40415.208333333336</v>
      </c>
      <c r="O216" t="b">
        <v>0</v>
      </c>
      <c r="P216" t="b">
        <v>0</v>
      </c>
      <c r="Q216" t="s">
        <v>23</v>
      </c>
      <c r="R216" s="7">
        <f t="shared" si="15"/>
        <v>86.812121212121212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s="13">
        <f t="shared" si="13"/>
        <v>43509.25</v>
      </c>
      <c r="N217" s="11">
        <f t="shared" si="14"/>
        <v>43511.25</v>
      </c>
      <c r="O217" t="b">
        <v>0</v>
      </c>
      <c r="P217" t="b">
        <v>0</v>
      </c>
      <c r="Q217" t="s">
        <v>33</v>
      </c>
      <c r="R217" s="7">
        <f t="shared" si="15"/>
        <v>42.125874125874127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s="13">
        <f t="shared" si="13"/>
        <v>40869.25</v>
      </c>
      <c r="N218" s="11">
        <f t="shared" si="14"/>
        <v>40871.25</v>
      </c>
      <c r="O218" t="b">
        <v>0</v>
      </c>
      <c r="P218" t="b">
        <v>0</v>
      </c>
      <c r="Q218" t="s">
        <v>33</v>
      </c>
      <c r="R218" s="7">
        <f t="shared" si="15"/>
        <v>103.97851239669421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s="13">
        <f t="shared" si="13"/>
        <v>43583.208333333328</v>
      </c>
      <c r="N219" s="11">
        <f t="shared" si="14"/>
        <v>43592.208333333328</v>
      </c>
      <c r="O219" t="b">
        <v>0</v>
      </c>
      <c r="P219" t="b">
        <v>0</v>
      </c>
      <c r="Q219" t="s">
        <v>474</v>
      </c>
      <c r="R219" s="7">
        <f t="shared" si="15"/>
        <v>62.003211991434689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s="13">
        <f t="shared" si="13"/>
        <v>40858.25</v>
      </c>
      <c r="N220" s="11">
        <f t="shared" si="14"/>
        <v>40892.25</v>
      </c>
      <c r="O220" t="b">
        <v>0</v>
      </c>
      <c r="P220" t="b">
        <v>1</v>
      </c>
      <c r="Q220" t="s">
        <v>100</v>
      </c>
      <c r="R220" s="7">
        <f t="shared" si="15"/>
        <v>31.005037783375315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s="13">
        <f t="shared" si="13"/>
        <v>41137.208333333336</v>
      </c>
      <c r="N221" s="11">
        <f t="shared" si="14"/>
        <v>41149.208333333336</v>
      </c>
      <c r="O221" t="b">
        <v>0</v>
      </c>
      <c r="P221" t="b">
        <v>0</v>
      </c>
      <c r="Q221" t="s">
        <v>71</v>
      </c>
      <c r="R221" s="7">
        <f t="shared" si="15"/>
        <v>89.991552956465242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s="13">
        <f t="shared" si="13"/>
        <v>40725.208333333336</v>
      </c>
      <c r="N222" s="11">
        <f t="shared" si="14"/>
        <v>40743.208333333336</v>
      </c>
      <c r="O222" t="b">
        <v>1</v>
      </c>
      <c r="P222" t="b">
        <v>0</v>
      </c>
      <c r="Q222" t="s">
        <v>33</v>
      </c>
      <c r="R222" s="7">
        <f t="shared" si="15"/>
        <v>39.235294117647058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s="13">
        <f t="shared" si="13"/>
        <v>41081.208333333336</v>
      </c>
      <c r="N223" s="11">
        <f t="shared" si="14"/>
        <v>41083.208333333336</v>
      </c>
      <c r="O223" t="b">
        <v>1</v>
      </c>
      <c r="P223" t="b">
        <v>0</v>
      </c>
      <c r="Q223" t="s">
        <v>17</v>
      </c>
      <c r="R223" s="7">
        <f t="shared" si="15"/>
        <v>54.993116108306566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s="13">
        <f t="shared" si="13"/>
        <v>41914.208333333336</v>
      </c>
      <c r="N224" s="11">
        <f t="shared" si="14"/>
        <v>41915.208333333336</v>
      </c>
      <c r="O224" t="b">
        <v>0</v>
      </c>
      <c r="P224" t="b">
        <v>0</v>
      </c>
      <c r="Q224" t="s">
        <v>122</v>
      </c>
      <c r="R224" s="7">
        <f t="shared" si="15"/>
        <v>47.992753623188406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s="13">
        <f t="shared" si="13"/>
        <v>42445.208333333328</v>
      </c>
      <c r="N225" s="11">
        <f t="shared" si="14"/>
        <v>42459.208333333328</v>
      </c>
      <c r="O225" t="b">
        <v>0</v>
      </c>
      <c r="P225" t="b">
        <v>0</v>
      </c>
      <c r="Q225" t="s">
        <v>33</v>
      </c>
      <c r="R225" s="7">
        <f t="shared" si="15"/>
        <v>87.966702470461868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s="13">
        <f t="shared" si="13"/>
        <v>41906.208333333336</v>
      </c>
      <c r="N226" s="11">
        <f t="shared" si="14"/>
        <v>41951.25</v>
      </c>
      <c r="O226" t="b">
        <v>0</v>
      </c>
      <c r="P226" t="b">
        <v>0</v>
      </c>
      <c r="Q226" t="s">
        <v>474</v>
      </c>
      <c r="R226" s="7">
        <f t="shared" si="15"/>
        <v>51.999165275459099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s="13">
        <f t="shared" si="13"/>
        <v>41762.208333333336</v>
      </c>
      <c r="N227" s="11">
        <f t="shared" si="14"/>
        <v>41762.208333333336</v>
      </c>
      <c r="O227" t="b">
        <v>1</v>
      </c>
      <c r="P227" t="b">
        <v>0</v>
      </c>
      <c r="Q227" t="s">
        <v>23</v>
      </c>
      <c r="R227" s="7">
        <f t="shared" si="15"/>
        <v>29.999659863945578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s="13">
        <f t="shared" si="13"/>
        <v>40276.208333333336</v>
      </c>
      <c r="N228" s="11">
        <f t="shared" si="14"/>
        <v>40313.208333333336</v>
      </c>
      <c r="O228" t="b">
        <v>0</v>
      </c>
      <c r="P228" t="b">
        <v>0</v>
      </c>
      <c r="Q228" t="s">
        <v>122</v>
      </c>
      <c r="R228" s="7">
        <f t="shared" si="15"/>
        <v>98.205357142857139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s="13">
        <f t="shared" si="13"/>
        <v>42139.208333333328</v>
      </c>
      <c r="N229" s="11">
        <f t="shared" si="14"/>
        <v>42145.208333333328</v>
      </c>
      <c r="O229" t="b">
        <v>0</v>
      </c>
      <c r="P229" t="b">
        <v>0</v>
      </c>
      <c r="Q229" t="s">
        <v>292</v>
      </c>
      <c r="R229" s="7">
        <f t="shared" si="15"/>
        <v>108.96182396606575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s="13">
        <f t="shared" si="13"/>
        <v>42613.208333333328</v>
      </c>
      <c r="N230" s="11">
        <f t="shared" si="14"/>
        <v>42638.208333333328</v>
      </c>
      <c r="O230" t="b">
        <v>0</v>
      </c>
      <c r="P230" t="b">
        <v>0</v>
      </c>
      <c r="Q230" t="s">
        <v>71</v>
      </c>
      <c r="R230" s="7">
        <f t="shared" si="15"/>
        <v>66.998379254457049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s="13">
        <f t="shared" si="13"/>
        <v>42887.208333333328</v>
      </c>
      <c r="N231" s="11">
        <f t="shared" si="14"/>
        <v>42935.208333333328</v>
      </c>
      <c r="O231" t="b">
        <v>0</v>
      </c>
      <c r="P231" t="b">
        <v>1</v>
      </c>
      <c r="Q231" t="s">
        <v>292</v>
      </c>
      <c r="R231" s="7">
        <f t="shared" si="15"/>
        <v>64.99333594668758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s="13">
        <f t="shared" si="13"/>
        <v>43805.25</v>
      </c>
      <c r="N232" s="11">
        <f t="shared" si="14"/>
        <v>43805.25</v>
      </c>
      <c r="O232" t="b">
        <v>0</v>
      </c>
      <c r="P232" t="b">
        <v>0</v>
      </c>
      <c r="Q232" t="s">
        <v>89</v>
      </c>
      <c r="R232" s="7">
        <f t="shared" si="15"/>
        <v>99.841584158415841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s="13">
        <f t="shared" si="13"/>
        <v>41415.208333333336</v>
      </c>
      <c r="N233" s="11">
        <f t="shared" si="14"/>
        <v>41473.208333333336</v>
      </c>
      <c r="O233" t="b">
        <v>0</v>
      </c>
      <c r="P233" t="b">
        <v>0</v>
      </c>
      <c r="Q233" t="s">
        <v>33</v>
      </c>
      <c r="R233" s="7">
        <f t="shared" si="15"/>
        <v>82.432835820895519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s="13">
        <f t="shared" si="13"/>
        <v>42576.208333333328</v>
      </c>
      <c r="N234" s="11">
        <f t="shared" si="14"/>
        <v>42577.208333333328</v>
      </c>
      <c r="O234" t="b">
        <v>0</v>
      </c>
      <c r="P234" t="b">
        <v>0</v>
      </c>
      <c r="Q234" t="s">
        <v>33</v>
      </c>
      <c r="R234" s="7">
        <f t="shared" si="15"/>
        <v>63.293478260869563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s="13">
        <f t="shared" si="13"/>
        <v>40706.208333333336</v>
      </c>
      <c r="N235" s="11">
        <f t="shared" si="14"/>
        <v>40722.208333333336</v>
      </c>
      <c r="O235" t="b">
        <v>0</v>
      </c>
      <c r="P235" t="b">
        <v>0</v>
      </c>
      <c r="Q235" t="s">
        <v>71</v>
      </c>
      <c r="R235" s="7">
        <f t="shared" si="15"/>
        <v>96.774193548387103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s="13">
        <f t="shared" si="13"/>
        <v>42969.208333333328</v>
      </c>
      <c r="N236" s="11">
        <f t="shared" si="14"/>
        <v>42976.208333333328</v>
      </c>
      <c r="O236" t="b">
        <v>0</v>
      </c>
      <c r="P236" t="b">
        <v>1</v>
      </c>
      <c r="Q236" t="s">
        <v>89</v>
      </c>
      <c r="R236" s="7">
        <f t="shared" si="15"/>
        <v>54.906040268456373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s="13">
        <f t="shared" si="13"/>
        <v>42779.25</v>
      </c>
      <c r="N237" s="11">
        <f t="shared" si="14"/>
        <v>42784.25</v>
      </c>
      <c r="O237" t="b">
        <v>0</v>
      </c>
      <c r="P237" t="b">
        <v>0</v>
      </c>
      <c r="Q237" t="s">
        <v>71</v>
      </c>
      <c r="R237" s="7">
        <f t="shared" si="15"/>
        <v>39.010869565217391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s="13">
        <f t="shared" si="13"/>
        <v>43641.208333333328</v>
      </c>
      <c r="N238" s="11">
        <f t="shared" si="14"/>
        <v>43648.208333333328</v>
      </c>
      <c r="O238" t="b">
        <v>0</v>
      </c>
      <c r="P238" t="b">
        <v>1</v>
      </c>
      <c r="Q238" t="s">
        <v>23</v>
      </c>
      <c r="R238" s="7">
        <f t="shared" si="15"/>
        <v>75.84210526315789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s="13">
        <f t="shared" si="13"/>
        <v>41754.208333333336</v>
      </c>
      <c r="N239" s="11">
        <f t="shared" si="14"/>
        <v>41756.208333333336</v>
      </c>
      <c r="O239" t="b">
        <v>0</v>
      </c>
      <c r="P239" t="b">
        <v>0</v>
      </c>
      <c r="Q239" t="s">
        <v>71</v>
      </c>
      <c r="R239" s="7">
        <f t="shared" si="15"/>
        <v>45.051671732522799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s="13">
        <f t="shared" si="13"/>
        <v>43083.25</v>
      </c>
      <c r="N240" s="11">
        <f t="shared" si="14"/>
        <v>43108.25</v>
      </c>
      <c r="O240" t="b">
        <v>0</v>
      </c>
      <c r="P240" t="b">
        <v>1</v>
      </c>
      <c r="Q240" t="s">
        <v>33</v>
      </c>
      <c r="R240" s="7">
        <f t="shared" si="15"/>
        <v>104.51546391752578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s="13">
        <f t="shared" si="13"/>
        <v>42245.208333333328</v>
      </c>
      <c r="N241" s="11">
        <f t="shared" si="14"/>
        <v>42249.208333333328</v>
      </c>
      <c r="O241" t="b">
        <v>0</v>
      </c>
      <c r="P241" t="b">
        <v>0</v>
      </c>
      <c r="Q241" t="s">
        <v>65</v>
      </c>
      <c r="R241" s="7">
        <f t="shared" si="15"/>
        <v>76.268292682926827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s="13">
        <f t="shared" si="13"/>
        <v>40396.208333333336</v>
      </c>
      <c r="N242" s="11">
        <f t="shared" si="14"/>
        <v>40397.208333333336</v>
      </c>
      <c r="O242" t="b">
        <v>0</v>
      </c>
      <c r="P242" t="b">
        <v>0</v>
      </c>
      <c r="Q242" t="s">
        <v>33</v>
      </c>
      <c r="R242" s="7">
        <f t="shared" si="15"/>
        <v>69.015695067264573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s="13">
        <f t="shared" si="13"/>
        <v>41742.208333333336</v>
      </c>
      <c r="N243" s="11">
        <f t="shared" si="14"/>
        <v>41752.208333333336</v>
      </c>
      <c r="O243" t="b">
        <v>0</v>
      </c>
      <c r="P243" t="b">
        <v>1</v>
      </c>
      <c r="Q243" t="s">
        <v>68</v>
      </c>
      <c r="R243" s="7">
        <f t="shared" si="15"/>
        <v>101.97684085510689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s="13">
        <f t="shared" si="13"/>
        <v>42865.208333333328</v>
      </c>
      <c r="N244" s="11">
        <f t="shared" si="14"/>
        <v>42875.208333333328</v>
      </c>
      <c r="O244" t="b">
        <v>0</v>
      </c>
      <c r="P244" t="b">
        <v>1</v>
      </c>
      <c r="Q244" t="s">
        <v>23</v>
      </c>
      <c r="R244" s="7">
        <f t="shared" si="15"/>
        <v>42.915999999999997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s="13">
        <f t="shared" si="13"/>
        <v>43163.25</v>
      </c>
      <c r="N245" s="11">
        <f t="shared" si="14"/>
        <v>43166.25</v>
      </c>
      <c r="O245" t="b">
        <v>0</v>
      </c>
      <c r="P245" t="b">
        <v>0</v>
      </c>
      <c r="Q245" t="s">
        <v>33</v>
      </c>
      <c r="R245" s="7">
        <f t="shared" si="15"/>
        <v>43.025210084033617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s="13">
        <f t="shared" si="13"/>
        <v>41834.208333333336</v>
      </c>
      <c r="N246" s="11">
        <f t="shared" si="14"/>
        <v>41886.208333333336</v>
      </c>
      <c r="O246" t="b">
        <v>0</v>
      </c>
      <c r="P246" t="b">
        <v>0</v>
      </c>
      <c r="Q246" t="s">
        <v>33</v>
      </c>
      <c r="R246" s="7">
        <f t="shared" si="15"/>
        <v>75.245283018867923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s="13">
        <f t="shared" si="13"/>
        <v>41736.208333333336</v>
      </c>
      <c r="N247" s="11">
        <f t="shared" si="14"/>
        <v>41737.208333333336</v>
      </c>
      <c r="O247" t="b">
        <v>0</v>
      </c>
      <c r="P247" t="b">
        <v>0</v>
      </c>
      <c r="Q247" t="s">
        <v>33</v>
      </c>
      <c r="R247" s="7">
        <f t="shared" si="15"/>
        <v>69.023364485981304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s="13">
        <f t="shared" si="13"/>
        <v>41491.208333333336</v>
      </c>
      <c r="N248" s="11">
        <f t="shared" si="14"/>
        <v>41495.208333333336</v>
      </c>
      <c r="O248" t="b">
        <v>0</v>
      </c>
      <c r="P248" t="b">
        <v>0</v>
      </c>
      <c r="Q248" t="s">
        <v>28</v>
      </c>
      <c r="R248" s="7">
        <f t="shared" si="15"/>
        <v>65.986486486486484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s="13">
        <f t="shared" si="13"/>
        <v>42726.25</v>
      </c>
      <c r="N249" s="11">
        <f t="shared" si="14"/>
        <v>42741.25</v>
      </c>
      <c r="O249" t="b">
        <v>0</v>
      </c>
      <c r="P249" t="b">
        <v>1</v>
      </c>
      <c r="Q249" t="s">
        <v>119</v>
      </c>
      <c r="R249" s="7">
        <f t="shared" si="15"/>
        <v>98.013800424628457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s="13">
        <f t="shared" si="13"/>
        <v>42004.25</v>
      </c>
      <c r="N250" s="11">
        <f t="shared" si="14"/>
        <v>42009.25</v>
      </c>
      <c r="O250" t="b">
        <v>0</v>
      </c>
      <c r="P250" t="b">
        <v>0</v>
      </c>
      <c r="Q250" t="s">
        <v>292</v>
      </c>
      <c r="R250" s="7">
        <f t="shared" si="15"/>
        <v>60.105504587155963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s="13">
        <f t="shared" si="13"/>
        <v>42006.25</v>
      </c>
      <c r="N251" s="11">
        <f t="shared" si="14"/>
        <v>42013.25</v>
      </c>
      <c r="O251" t="b">
        <v>0</v>
      </c>
      <c r="P251" t="b">
        <v>0</v>
      </c>
      <c r="Q251" t="s">
        <v>206</v>
      </c>
      <c r="R251" s="7">
        <f t="shared" si="15"/>
        <v>26.000773395204948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s="13">
        <f t="shared" si="13"/>
        <v>40203.25</v>
      </c>
      <c r="N252" s="11">
        <f t="shared" si="14"/>
        <v>40238.25</v>
      </c>
      <c r="O252" t="b">
        <v>0</v>
      </c>
      <c r="P252" t="b">
        <v>0</v>
      </c>
      <c r="Q252" t="s">
        <v>23</v>
      </c>
      <c r="R252" s="7">
        <f t="shared" si="15"/>
        <v>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s="13">
        <f t="shared" si="13"/>
        <v>41252.25</v>
      </c>
      <c r="N253" s="11">
        <f t="shared" si="14"/>
        <v>41254.25</v>
      </c>
      <c r="O253" t="b">
        <v>0</v>
      </c>
      <c r="P253" t="b">
        <v>0</v>
      </c>
      <c r="Q253" t="s">
        <v>33</v>
      </c>
      <c r="R253" s="7">
        <f t="shared" si="15"/>
        <v>38.019801980198018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s="13">
        <f t="shared" si="13"/>
        <v>41572.208333333336</v>
      </c>
      <c r="N254" s="11">
        <f t="shared" si="14"/>
        <v>41577.208333333336</v>
      </c>
      <c r="O254" t="b">
        <v>0</v>
      </c>
      <c r="P254" t="b">
        <v>0</v>
      </c>
      <c r="Q254" t="s">
        <v>33</v>
      </c>
      <c r="R254" s="7">
        <f t="shared" si="15"/>
        <v>106.15254237288136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s="13">
        <f t="shared" si="13"/>
        <v>40641.208333333336</v>
      </c>
      <c r="N255" s="11">
        <f t="shared" si="14"/>
        <v>40653.208333333336</v>
      </c>
      <c r="O255" t="b">
        <v>0</v>
      </c>
      <c r="P255" t="b">
        <v>0</v>
      </c>
      <c r="Q255" t="s">
        <v>53</v>
      </c>
      <c r="R255" s="7">
        <f t="shared" si="15"/>
        <v>81.019475655430711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s="13">
        <f t="shared" si="13"/>
        <v>42787.25</v>
      </c>
      <c r="N256" s="11">
        <f t="shared" si="14"/>
        <v>42789.25</v>
      </c>
      <c r="O256" t="b">
        <v>0</v>
      </c>
      <c r="P256" t="b">
        <v>0</v>
      </c>
      <c r="Q256" t="s">
        <v>68</v>
      </c>
      <c r="R256" s="7">
        <f t="shared" si="15"/>
        <v>96.647727272727266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s="13">
        <f t="shared" si="13"/>
        <v>40590.25</v>
      </c>
      <c r="N257" s="11">
        <f t="shared" si="14"/>
        <v>40595.25</v>
      </c>
      <c r="O257" t="b">
        <v>0</v>
      </c>
      <c r="P257" t="b">
        <v>1</v>
      </c>
      <c r="Q257" t="s">
        <v>23</v>
      </c>
      <c r="R257" s="7">
        <f t="shared" si="15"/>
        <v>57.003535651149086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s="13">
        <f t="shared" si="13"/>
        <v>42393.25</v>
      </c>
      <c r="N258" s="11">
        <f t="shared" si="14"/>
        <v>42430.25</v>
      </c>
      <c r="O258" t="b">
        <v>0</v>
      </c>
      <c r="P258" t="b">
        <v>0</v>
      </c>
      <c r="Q258" t="s">
        <v>23</v>
      </c>
      <c r="R258" s="7">
        <f t="shared" si="15"/>
        <v>63.93333333333333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16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s="13">
        <f t="shared" ref="M259:M322" si="17">(((K259/60)/60)/24)+DATE(1970,1,1)</f>
        <v>41338.25</v>
      </c>
      <c r="N259" s="11">
        <f t="shared" ref="N259:N322" si="18">(((L259/60)/60)/24)+DATE(1970,1,1)</f>
        <v>41352.208333333336</v>
      </c>
      <c r="O259" t="b">
        <v>0</v>
      </c>
      <c r="P259" t="b">
        <v>0</v>
      </c>
      <c r="Q259" t="s">
        <v>33</v>
      </c>
      <c r="R259" s="7">
        <f t="shared" si="15"/>
        <v>90.456521739130437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s="13">
        <f t="shared" si="17"/>
        <v>42712.25</v>
      </c>
      <c r="N260" s="11">
        <f t="shared" si="18"/>
        <v>42732.25</v>
      </c>
      <c r="O260" t="b">
        <v>0</v>
      </c>
      <c r="P260" t="b">
        <v>1</v>
      </c>
      <c r="Q260" t="s">
        <v>33</v>
      </c>
      <c r="R260" s="7">
        <f t="shared" ref="R260:R323" si="19">E260/H260</f>
        <v>72.172043010752688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s="13">
        <f t="shared" si="17"/>
        <v>41251.25</v>
      </c>
      <c r="N261" s="11">
        <f t="shared" si="18"/>
        <v>41270.25</v>
      </c>
      <c r="O261" t="b">
        <v>1</v>
      </c>
      <c r="P261" t="b">
        <v>0</v>
      </c>
      <c r="Q261" t="s">
        <v>122</v>
      </c>
      <c r="R261" s="7">
        <f t="shared" si="19"/>
        <v>77.934782608695656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s="13">
        <f t="shared" si="17"/>
        <v>41180.208333333336</v>
      </c>
      <c r="N262" s="11">
        <f t="shared" si="18"/>
        <v>41192.208333333336</v>
      </c>
      <c r="O262" t="b">
        <v>0</v>
      </c>
      <c r="P262" t="b">
        <v>0</v>
      </c>
      <c r="Q262" t="s">
        <v>23</v>
      </c>
      <c r="R262" s="7">
        <f t="shared" si="19"/>
        <v>38.065134099616856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s="13">
        <f t="shared" si="17"/>
        <v>40415.208333333336</v>
      </c>
      <c r="N263" s="11">
        <f t="shared" si="18"/>
        <v>40419.208333333336</v>
      </c>
      <c r="O263" t="b">
        <v>0</v>
      </c>
      <c r="P263" t="b">
        <v>1</v>
      </c>
      <c r="Q263" t="s">
        <v>23</v>
      </c>
      <c r="R263" s="7">
        <f t="shared" si="19"/>
        <v>57.936123348017624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s="13">
        <f t="shared" si="17"/>
        <v>40638.208333333336</v>
      </c>
      <c r="N264" s="11">
        <f t="shared" si="18"/>
        <v>40664.208333333336</v>
      </c>
      <c r="O264" t="b">
        <v>0</v>
      </c>
      <c r="P264" t="b">
        <v>1</v>
      </c>
      <c r="Q264" t="s">
        <v>60</v>
      </c>
      <c r="R264" s="7">
        <f t="shared" si="19"/>
        <v>49.794392523364486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s="13">
        <f t="shared" si="17"/>
        <v>40187.25</v>
      </c>
      <c r="N265" s="11">
        <f t="shared" si="18"/>
        <v>40187.25</v>
      </c>
      <c r="O265" t="b">
        <v>0</v>
      </c>
      <c r="P265" t="b">
        <v>0</v>
      </c>
      <c r="Q265" t="s">
        <v>122</v>
      </c>
      <c r="R265" s="7">
        <f t="shared" si="19"/>
        <v>54.050251256281406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s="13">
        <f t="shared" si="17"/>
        <v>41317.25</v>
      </c>
      <c r="N266" s="11">
        <f t="shared" si="18"/>
        <v>41333.25</v>
      </c>
      <c r="O266" t="b">
        <v>0</v>
      </c>
      <c r="P266" t="b">
        <v>0</v>
      </c>
      <c r="Q266" t="s">
        <v>33</v>
      </c>
      <c r="R266" s="7">
        <f t="shared" si="19"/>
        <v>30.002721335268504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s="13">
        <f t="shared" si="17"/>
        <v>42372.25</v>
      </c>
      <c r="N267" s="11">
        <f t="shared" si="18"/>
        <v>42416.25</v>
      </c>
      <c r="O267" t="b">
        <v>0</v>
      </c>
      <c r="P267" t="b">
        <v>0</v>
      </c>
      <c r="Q267" t="s">
        <v>33</v>
      </c>
      <c r="R267" s="7">
        <f t="shared" si="19"/>
        <v>70.127906976744185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s="13">
        <f t="shared" si="17"/>
        <v>41950.25</v>
      </c>
      <c r="N268" s="11">
        <f t="shared" si="18"/>
        <v>41983.25</v>
      </c>
      <c r="O268" t="b">
        <v>0</v>
      </c>
      <c r="P268" t="b">
        <v>1</v>
      </c>
      <c r="Q268" t="s">
        <v>159</v>
      </c>
      <c r="R268" s="7">
        <f t="shared" si="19"/>
        <v>26.996228786926462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s="13">
        <f t="shared" si="17"/>
        <v>41206.208333333336</v>
      </c>
      <c r="N269" s="11">
        <f t="shared" si="18"/>
        <v>41222.25</v>
      </c>
      <c r="O269" t="b">
        <v>0</v>
      </c>
      <c r="P269" t="b">
        <v>0</v>
      </c>
      <c r="Q269" t="s">
        <v>33</v>
      </c>
      <c r="R269" s="7">
        <f t="shared" si="19"/>
        <v>51.990606936416185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s="13">
        <f t="shared" si="17"/>
        <v>41186.208333333336</v>
      </c>
      <c r="N270" s="11">
        <f t="shared" si="18"/>
        <v>41232.25</v>
      </c>
      <c r="O270" t="b">
        <v>0</v>
      </c>
      <c r="P270" t="b">
        <v>0</v>
      </c>
      <c r="Q270" t="s">
        <v>42</v>
      </c>
      <c r="R270" s="7">
        <f t="shared" si="19"/>
        <v>56.416666666666664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s="13">
        <f t="shared" si="17"/>
        <v>43496.25</v>
      </c>
      <c r="N271" s="11">
        <f t="shared" si="18"/>
        <v>43517.25</v>
      </c>
      <c r="O271" t="b">
        <v>0</v>
      </c>
      <c r="P271" t="b">
        <v>0</v>
      </c>
      <c r="Q271" t="s">
        <v>269</v>
      </c>
      <c r="R271" s="7">
        <f t="shared" si="19"/>
        <v>101.63218390804597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s="13">
        <f t="shared" si="17"/>
        <v>40514.25</v>
      </c>
      <c r="N272" s="11">
        <f t="shared" si="18"/>
        <v>40516.25</v>
      </c>
      <c r="O272" t="b">
        <v>0</v>
      </c>
      <c r="P272" t="b">
        <v>0</v>
      </c>
      <c r="Q272" t="s">
        <v>89</v>
      </c>
      <c r="R272" s="7">
        <f t="shared" si="19"/>
        <v>25.005291005291006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s="13">
        <f t="shared" si="17"/>
        <v>42345.25</v>
      </c>
      <c r="N273" s="11">
        <f t="shared" si="18"/>
        <v>42376.25</v>
      </c>
      <c r="O273" t="b">
        <v>0</v>
      </c>
      <c r="P273" t="b">
        <v>0</v>
      </c>
      <c r="Q273" t="s">
        <v>122</v>
      </c>
      <c r="R273" s="7">
        <f t="shared" si="19"/>
        <v>32.016393442622949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s="13">
        <f t="shared" si="17"/>
        <v>43656.208333333328</v>
      </c>
      <c r="N274" s="11">
        <f t="shared" si="18"/>
        <v>43681.208333333328</v>
      </c>
      <c r="O274" t="b">
        <v>0</v>
      </c>
      <c r="P274" t="b">
        <v>1</v>
      </c>
      <c r="Q274" t="s">
        <v>33</v>
      </c>
      <c r="R274" s="7">
        <f t="shared" si="19"/>
        <v>82.021647307286173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s="13">
        <f t="shared" si="17"/>
        <v>42995.208333333328</v>
      </c>
      <c r="N275" s="11">
        <f t="shared" si="18"/>
        <v>42998.208333333328</v>
      </c>
      <c r="O275" t="b">
        <v>0</v>
      </c>
      <c r="P275" t="b">
        <v>0</v>
      </c>
      <c r="Q275" t="s">
        <v>33</v>
      </c>
      <c r="R275" s="7">
        <f t="shared" si="19"/>
        <v>37.957446808510639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s="13">
        <f t="shared" si="17"/>
        <v>43045.25</v>
      </c>
      <c r="N276" s="11">
        <f t="shared" si="18"/>
        <v>43050.25</v>
      </c>
      <c r="O276" t="b">
        <v>0</v>
      </c>
      <c r="P276" t="b">
        <v>0</v>
      </c>
      <c r="Q276" t="s">
        <v>33</v>
      </c>
      <c r="R276" s="7">
        <f t="shared" si="19"/>
        <v>51.533333333333331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s="13">
        <f t="shared" si="17"/>
        <v>43561.208333333328</v>
      </c>
      <c r="N277" s="11">
        <f t="shared" si="18"/>
        <v>43569.208333333328</v>
      </c>
      <c r="O277" t="b">
        <v>0</v>
      </c>
      <c r="P277" t="b">
        <v>0</v>
      </c>
      <c r="Q277" t="s">
        <v>206</v>
      </c>
      <c r="R277" s="7">
        <f t="shared" si="19"/>
        <v>81.198275862068968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s="13">
        <f t="shared" si="17"/>
        <v>41018.208333333336</v>
      </c>
      <c r="N278" s="11">
        <f t="shared" si="18"/>
        <v>41023.208333333336</v>
      </c>
      <c r="O278" t="b">
        <v>0</v>
      </c>
      <c r="P278" t="b">
        <v>1</v>
      </c>
      <c r="Q278" t="s">
        <v>89</v>
      </c>
      <c r="R278" s="7">
        <f t="shared" si="19"/>
        <v>40.030075187969928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s="13">
        <f t="shared" si="17"/>
        <v>40378.208333333336</v>
      </c>
      <c r="N279" s="11">
        <f t="shared" si="18"/>
        <v>40380.208333333336</v>
      </c>
      <c r="O279" t="b">
        <v>0</v>
      </c>
      <c r="P279" t="b">
        <v>0</v>
      </c>
      <c r="Q279" t="s">
        <v>33</v>
      </c>
      <c r="R279" s="7">
        <f t="shared" si="19"/>
        <v>89.939759036144579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s="13">
        <f t="shared" si="17"/>
        <v>41239.25</v>
      </c>
      <c r="N280" s="11">
        <f t="shared" si="18"/>
        <v>41264.25</v>
      </c>
      <c r="O280" t="b">
        <v>0</v>
      </c>
      <c r="P280" t="b">
        <v>0</v>
      </c>
      <c r="Q280" t="s">
        <v>28</v>
      </c>
      <c r="R280" s="7">
        <f t="shared" si="19"/>
        <v>96.692307692307693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s="13">
        <f t="shared" si="17"/>
        <v>43346.208333333328</v>
      </c>
      <c r="N281" s="11">
        <f t="shared" si="18"/>
        <v>43349.208333333328</v>
      </c>
      <c r="O281" t="b">
        <v>0</v>
      </c>
      <c r="P281" t="b">
        <v>0</v>
      </c>
      <c r="Q281" t="s">
        <v>33</v>
      </c>
      <c r="R281" s="7">
        <f t="shared" si="19"/>
        <v>25.010989010989011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s="13">
        <f t="shared" si="17"/>
        <v>43060.25</v>
      </c>
      <c r="N282" s="11">
        <f t="shared" si="18"/>
        <v>43066.25</v>
      </c>
      <c r="O282" t="b">
        <v>0</v>
      </c>
      <c r="P282" t="b">
        <v>0</v>
      </c>
      <c r="Q282" t="s">
        <v>71</v>
      </c>
      <c r="R282" s="7">
        <f t="shared" si="19"/>
        <v>36.987277353689571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s="13">
        <f t="shared" si="17"/>
        <v>40979.25</v>
      </c>
      <c r="N283" s="11">
        <f t="shared" si="18"/>
        <v>41000.208333333336</v>
      </c>
      <c r="O283" t="b">
        <v>0</v>
      </c>
      <c r="P283" t="b">
        <v>1</v>
      </c>
      <c r="Q283" t="s">
        <v>33</v>
      </c>
      <c r="R283" s="7">
        <f t="shared" si="19"/>
        <v>73.012609117361791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s="13">
        <f t="shared" si="17"/>
        <v>42701.25</v>
      </c>
      <c r="N284" s="11">
        <f t="shared" si="18"/>
        <v>42707.25</v>
      </c>
      <c r="O284" t="b">
        <v>0</v>
      </c>
      <c r="P284" t="b">
        <v>1</v>
      </c>
      <c r="Q284" t="s">
        <v>269</v>
      </c>
      <c r="R284" s="7">
        <f t="shared" si="19"/>
        <v>68.240601503759393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s="13">
        <f t="shared" si="17"/>
        <v>42520.208333333328</v>
      </c>
      <c r="N285" s="11">
        <f t="shared" si="18"/>
        <v>42525.208333333328</v>
      </c>
      <c r="O285" t="b">
        <v>0</v>
      </c>
      <c r="P285" t="b">
        <v>0</v>
      </c>
      <c r="Q285" t="s">
        <v>23</v>
      </c>
      <c r="R285" s="7">
        <f t="shared" si="19"/>
        <v>52.310344827586206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s="13">
        <f t="shared" si="17"/>
        <v>41030.208333333336</v>
      </c>
      <c r="N286" s="11">
        <f t="shared" si="18"/>
        <v>41035.208333333336</v>
      </c>
      <c r="O286" t="b">
        <v>0</v>
      </c>
      <c r="P286" t="b">
        <v>0</v>
      </c>
      <c r="Q286" t="s">
        <v>28</v>
      </c>
      <c r="R286" s="7">
        <f t="shared" si="19"/>
        <v>61.765151515151516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s="13">
        <f t="shared" si="17"/>
        <v>42623.208333333328</v>
      </c>
      <c r="N287" s="11">
        <f t="shared" si="18"/>
        <v>42661.208333333328</v>
      </c>
      <c r="O287" t="b">
        <v>0</v>
      </c>
      <c r="P287" t="b">
        <v>0</v>
      </c>
      <c r="Q287" t="s">
        <v>33</v>
      </c>
      <c r="R287" s="7">
        <f t="shared" si="19"/>
        <v>25.027559055118111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s="13">
        <f t="shared" si="17"/>
        <v>42697.25</v>
      </c>
      <c r="N288" s="11">
        <f t="shared" si="18"/>
        <v>42704.25</v>
      </c>
      <c r="O288" t="b">
        <v>0</v>
      </c>
      <c r="P288" t="b">
        <v>0</v>
      </c>
      <c r="Q288" t="s">
        <v>33</v>
      </c>
      <c r="R288" s="7">
        <f t="shared" si="19"/>
        <v>106.28804347826087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s="13">
        <f t="shared" si="17"/>
        <v>42122.208333333328</v>
      </c>
      <c r="N289" s="11">
        <f t="shared" si="18"/>
        <v>42122.208333333328</v>
      </c>
      <c r="O289" t="b">
        <v>0</v>
      </c>
      <c r="P289" t="b">
        <v>0</v>
      </c>
      <c r="Q289" t="s">
        <v>50</v>
      </c>
      <c r="R289" s="7">
        <f t="shared" si="19"/>
        <v>75.07386363636364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s="13">
        <f t="shared" si="17"/>
        <v>40982.208333333336</v>
      </c>
      <c r="N290" s="11">
        <f t="shared" si="18"/>
        <v>40983.208333333336</v>
      </c>
      <c r="O290" t="b">
        <v>0</v>
      </c>
      <c r="P290" t="b">
        <v>1</v>
      </c>
      <c r="Q290" t="s">
        <v>148</v>
      </c>
      <c r="R290" s="7">
        <f t="shared" si="19"/>
        <v>39.970802919708028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s="13">
        <f t="shared" si="17"/>
        <v>42219.208333333328</v>
      </c>
      <c r="N291" s="11">
        <f t="shared" si="18"/>
        <v>42222.208333333328</v>
      </c>
      <c r="O291" t="b">
        <v>0</v>
      </c>
      <c r="P291" t="b">
        <v>0</v>
      </c>
      <c r="Q291" t="s">
        <v>33</v>
      </c>
      <c r="R291" s="7">
        <f t="shared" si="19"/>
        <v>39.982195845697326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s="13">
        <f t="shared" si="17"/>
        <v>41404.208333333336</v>
      </c>
      <c r="N292" s="11">
        <f t="shared" si="18"/>
        <v>41436.208333333336</v>
      </c>
      <c r="O292" t="b">
        <v>0</v>
      </c>
      <c r="P292" t="b">
        <v>1</v>
      </c>
      <c r="Q292" t="s">
        <v>42</v>
      </c>
      <c r="R292" s="7">
        <f t="shared" si="19"/>
        <v>101.01541850220265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s="13">
        <f t="shared" si="17"/>
        <v>40831.208333333336</v>
      </c>
      <c r="N293" s="11">
        <f t="shared" si="18"/>
        <v>40835.208333333336</v>
      </c>
      <c r="O293" t="b">
        <v>1</v>
      </c>
      <c r="P293" t="b">
        <v>0</v>
      </c>
      <c r="Q293" t="s">
        <v>28</v>
      </c>
      <c r="R293" s="7">
        <f t="shared" si="19"/>
        <v>76.813084112149539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s="13">
        <f t="shared" si="17"/>
        <v>40984.208333333336</v>
      </c>
      <c r="N294" s="11">
        <f t="shared" si="18"/>
        <v>41002.208333333336</v>
      </c>
      <c r="O294" t="b">
        <v>0</v>
      </c>
      <c r="P294" t="b">
        <v>0</v>
      </c>
      <c r="Q294" t="s">
        <v>17</v>
      </c>
      <c r="R294" s="7">
        <f t="shared" si="19"/>
        <v>71.7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s="13">
        <f t="shared" si="17"/>
        <v>40456.208333333336</v>
      </c>
      <c r="N295" s="11">
        <f t="shared" si="18"/>
        <v>40465.208333333336</v>
      </c>
      <c r="O295" t="b">
        <v>0</v>
      </c>
      <c r="P295" t="b">
        <v>0</v>
      </c>
      <c r="Q295" t="s">
        <v>33</v>
      </c>
      <c r="R295" s="7">
        <f t="shared" si="19"/>
        <v>33.28125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s="13">
        <f t="shared" si="17"/>
        <v>43399.208333333328</v>
      </c>
      <c r="N296" s="11">
        <f t="shared" si="18"/>
        <v>43411.25</v>
      </c>
      <c r="O296" t="b">
        <v>0</v>
      </c>
      <c r="P296" t="b">
        <v>0</v>
      </c>
      <c r="Q296" t="s">
        <v>33</v>
      </c>
      <c r="R296" s="7">
        <f t="shared" si="19"/>
        <v>43.923497267759565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s="13">
        <f t="shared" si="17"/>
        <v>41562.208333333336</v>
      </c>
      <c r="N297" s="11">
        <f t="shared" si="18"/>
        <v>41587.25</v>
      </c>
      <c r="O297" t="b">
        <v>0</v>
      </c>
      <c r="P297" t="b">
        <v>0</v>
      </c>
      <c r="Q297" t="s">
        <v>33</v>
      </c>
      <c r="R297" s="7">
        <f t="shared" si="19"/>
        <v>36.004712041884815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s="13">
        <f t="shared" si="17"/>
        <v>43493.25</v>
      </c>
      <c r="N298" s="11">
        <f t="shared" si="18"/>
        <v>43515.25</v>
      </c>
      <c r="O298" t="b">
        <v>0</v>
      </c>
      <c r="P298" t="b">
        <v>0</v>
      </c>
      <c r="Q298" t="s">
        <v>33</v>
      </c>
      <c r="R298" s="7">
        <f t="shared" si="19"/>
        <v>88.21052631578948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s="13">
        <f t="shared" si="17"/>
        <v>41653.25</v>
      </c>
      <c r="N299" s="11">
        <f t="shared" si="18"/>
        <v>41662.25</v>
      </c>
      <c r="O299" t="b">
        <v>0</v>
      </c>
      <c r="P299" t="b">
        <v>1</v>
      </c>
      <c r="Q299" t="s">
        <v>33</v>
      </c>
      <c r="R299" s="7">
        <f t="shared" si="19"/>
        <v>65.240384615384613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s="13">
        <f t="shared" si="17"/>
        <v>42426.25</v>
      </c>
      <c r="N300" s="11">
        <f t="shared" si="18"/>
        <v>42444.208333333328</v>
      </c>
      <c r="O300" t="b">
        <v>0</v>
      </c>
      <c r="P300" t="b">
        <v>1</v>
      </c>
      <c r="Q300" t="s">
        <v>23</v>
      </c>
      <c r="R300" s="7">
        <f t="shared" si="19"/>
        <v>69.958333333333329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s="13">
        <f t="shared" si="17"/>
        <v>42432.25</v>
      </c>
      <c r="N301" s="11">
        <f t="shared" si="18"/>
        <v>42488.208333333328</v>
      </c>
      <c r="O301" t="b">
        <v>0</v>
      </c>
      <c r="P301" t="b">
        <v>0</v>
      </c>
      <c r="Q301" t="s">
        <v>17</v>
      </c>
      <c r="R301" s="7">
        <f t="shared" si="19"/>
        <v>39.877551020408163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s="13">
        <f t="shared" si="17"/>
        <v>42977.208333333328</v>
      </c>
      <c r="N302" s="11">
        <f t="shared" si="18"/>
        <v>42978.208333333328</v>
      </c>
      <c r="O302" t="b">
        <v>0</v>
      </c>
      <c r="P302" t="b">
        <v>1</v>
      </c>
      <c r="Q302" t="s">
        <v>68</v>
      </c>
      <c r="R302" s="7">
        <f t="shared" si="19"/>
        <v>5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s="13">
        <f t="shared" si="17"/>
        <v>42061.25</v>
      </c>
      <c r="N303" s="11">
        <f t="shared" si="18"/>
        <v>42078.208333333328</v>
      </c>
      <c r="O303" t="b">
        <v>0</v>
      </c>
      <c r="P303" t="b">
        <v>0</v>
      </c>
      <c r="Q303" t="s">
        <v>42</v>
      </c>
      <c r="R303" s="7">
        <f t="shared" si="19"/>
        <v>41.023728813559323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s="13">
        <f t="shared" si="17"/>
        <v>43345.208333333328</v>
      </c>
      <c r="N304" s="11">
        <f t="shared" si="18"/>
        <v>43359.208333333328</v>
      </c>
      <c r="O304" t="b">
        <v>0</v>
      </c>
      <c r="P304" t="b">
        <v>0</v>
      </c>
      <c r="Q304" t="s">
        <v>33</v>
      </c>
      <c r="R304" s="7">
        <f t="shared" si="19"/>
        <v>98.914285714285711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s="13">
        <f t="shared" si="17"/>
        <v>42376.25</v>
      </c>
      <c r="N305" s="11">
        <f t="shared" si="18"/>
        <v>42381.25</v>
      </c>
      <c r="O305" t="b">
        <v>0</v>
      </c>
      <c r="P305" t="b">
        <v>0</v>
      </c>
      <c r="Q305" t="s">
        <v>60</v>
      </c>
      <c r="R305" s="7">
        <f t="shared" si="19"/>
        <v>87.78125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s="13">
        <f t="shared" si="17"/>
        <v>42589.208333333328</v>
      </c>
      <c r="N306" s="11">
        <f t="shared" si="18"/>
        <v>42630.208333333328</v>
      </c>
      <c r="O306" t="b">
        <v>0</v>
      </c>
      <c r="P306" t="b">
        <v>0</v>
      </c>
      <c r="Q306" t="s">
        <v>42</v>
      </c>
      <c r="R306" s="7">
        <f t="shared" si="19"/>
        <v>80.767605633802816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s="13">
        <f t="shared" si="17"/>
        <v>42448.208333333328</v>
      </c>
      <c r="N307" s="11">
        <f t="shared" si="18"/>
        <v>42489.208333333328</v>
      </c>
      <c r="O307" t="b">
        <v>0</v>
      </c>
      <c r="P307" t="b">
        <v>0</v>
      </c>
      <c r="Q307" t="s">
        <v>33</v>
      </c>
      <c r="R307" s="7">
        <f t="shared" si="19"/>
        <v>94.28235294117647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s="13">
        <f t="shared" si="17"/>
        <v>42930.208333333328</v>
      </c>
      <c r="N308" s="11">
        <f t="shared" si="18"/>
        <v>42933.208333333328</v>
      </c>
      <c r="O308" t="b">
        <v>0</v>
      </c>
      <c r="P308" t="b">
        <v>1</v>
      </c>
      <c r="Q308" t="s">
        <v>33</v>
      </c>
      <c r="R308" s="7">
        <f t="shared" si="19"/>
        <v>73.428571428571431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s="13">
        <f t="shared" si="17"/>
        <v>41066.208333333336</v>
      </c>
      <c r="N309" s="11">
        <f t="shared" si="18"/>
        <v>41086.208333333336</v>
      </c>
      <c r="O309" t="b">
        <v>0</v>
      </c>
      <c r="P309" t="b">
        <v>1</v>
      </c>
      <c r="Q309" t="s">
        <v>119</v>
      </c>
      <c r="R309" s="7">
        <f t="shared" si="19"/>
        <v>65.968133535660087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s="13">
        <f t="shared" si="17"/>
        <v>40651.208333333336</v>
      </c>
      <c r="N310" s="11">
        <f t="shared" si="18"/>
        <v>40652.208333333336</v>
      </c>
      <c r="O310" t="b">
        <v>0</v>
      </c>
      <c r="P310" t="b">
        <v>0</v>
      </c>
      <c r="Q310" t="s">
        <v>33</v>
      </c>
      <c r="R310" s="7">
        <f t="shared" si="19"/>
        <v>109.04109589041096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s="13">
        <f t="shared" si="17"/>
        <v>40807.208333333336</v>
      </c>
      <c r="N311" s="11">
        <f t="shared" si="18"/>
        <v>40827.208333333336</v>
      </c>
      <c r="O311" t="b">
        <v>0</v>
      </c>
      <c r="P311" t="b">
        <v>1</v>
      </c>
      <c r="Q311" t="s">
        <v>60</v>
      </c>
      <c r="R311" s="7">
        <f t="shared" si="19"/>
        <v>41.16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s="13">
        <f t="shared" si="17"/>
        <v>40277.208333333336</v>
      </c>
      <c r="N312" s="11">
        <f t="shared" si="18"/>
        <v>40293.208333333336</v>
      </c>
      <c r="O312" t="b">
        <v>0</v>
      </c>
      <c r="P312" t="b">
        <v>0</v>
      </c>
      <c r="Q312" t="s">
        <v>89</v>
      </c>
      <c r="R312" s="7">
        <f t="shared" si="19"/>
        <v>99.125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s="13">
        <f t="shared" si="17"/>
        <v>40590.25</v>
      </c>
      <c r="N313" s="11">
        <f t="shared" si="18"/>
        <v>40602.25</v>
      </c>
      <c r="O313" t="b">
        <v>0</v>
      </c>
      <c r="P313" t="b">
        <v>0</v>
      </c>
      <c r="Q313" t="s">
        <v>33</v>
      </c>
      <c r="R313" s="7">
        <f t="shared" si="19"/>
        <v>105.88429752066116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s="13">
        <f t="shared" si="17"/>
        <v>41572.208333333336</v>
      </c>
      <c r="N314" s="11">
        <f t="shared" si="18"/>
        <v>41579.208333333336</v>
      </c>
      <c r="O314" t="b">
        <v>0</v>
      </c>
      <c r="P314" t="b">
        <v>0</v>
      </c>
      <c r="Q314" t="s">
        <v>33</v>
      </c>
      <c r="R314" s="7">
        <f t="shared" si="19"/>
        <v>48.996525921966864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s="13">
        <f t="shared" si="17"/>
        <v>40966.25</v>
      </c>
      <c r="N315" s="11">
        <f t="shared" si="18"/>
        <v>40968.25</v>
      </c>
      <c r="O315" t="b">
        <v>0</v>
      </c>
      <c r="P315" t="b">
        <v>0</v>
      </c>
      <c r="Q315" t="s">
        <v>23</v>
      </c>
      <c r="R315" s="7">
        <f t="shared" si="19"/>
        <v>39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s="13">
        <f t="shared" si="17"/>
        <v>43536.208333333328</v>
      </c>
      <c r="N316" s="11">
        <f t="shared" si="18"/>
        <v>43541.208333333328</v>
      </c>
      <c r="O316" t="b">
        <v>0</v>
      </c>
      <c r="P316" t="b">
        <v>1</v>
      </c>
      <c r="Q316" t="s">
        <v>42</v>
      </c>
      <c r="R316" s="7">
        <f t="shared" si="19"/>
        <v>31.022556390977442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s="13">
        <f t="shared" si="17"/>
        <v>41783.208333333336</v>
      </c>
      <c r="N317" s="11">
        <f t="shared" si="18"/>
        <v>41812.208333333336</v>
      </c>
      <c r="O317" t="b">
        <v>0</v>
      </c>
      <c r="P317" t="b">
        <v>0</v>
      </c>
      <c r="Q317" t="s">
        <v>33</v>
      </c>
      <c r="R317" s="7">
        <f t="shared" si="19"/>
        <v>103.87096774193549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s="13">
        <f t="shared" si="17"/>
        <v>43788.25</v>
      </c>
      <c r="N318" s="11">
        <f t="shared" si="18"/>
        <v>43789.25</v>
      </c>
      <c r="O318" t="b">
        <v>0</v>
      </c>
      <c r="P318" t="b">
        <v>1</v>
      </c>
      <c r="Q318" t="s">
        <v>17</v>
      </c>
      <c r="R318" s="7">
        <f t="shared" si="19"/>
        <v>59.268518518518519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s="13">
        <f t="shared" si="17"/>
        <v>42869.208333333328</v>
      </c>
      <c r="N319" s="11">
        <f t="shared" si="18"/>
        <v>42882.208333333328</v>
      </c>
      <c r="O319" t="b">
        <v>0</v>
      </c>
      <c r="P319" t="b">
        <v>0</v>
      </c>
      <c r="Q319" t="s">
        <v>33</v>
      </c>
      <c r="R319" s="7">
        <f t="shared" si="19"/>
        <v>42.3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s="13">
        <f t="shared" si="17"/>
        <v>41684.25</v>
      </c>
      <c r="N320" s="11">
        <f t="shared" si="18"/>
        <v>41686.25</v>
      </c>
      <c r="O320" t="b">
        <v>0</v>
      </c>
      <c r="P320" t="b">
        <v>0</v>
      </c>
      <c r="Q320" t="s">
        <v>23</v>
      </c>
      <c r="R320" s="7">
        <f t="shared" si="19"/>
        <v>53.117647058823529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s="13">
        <f t="shared" si="17"/>
        <v>40402.208333333336</v>
      </c>
      <c r="N321" s="11">
        <f t="shared" si="18"/>
        <v>40426.208333333336</v>
      </c>
      <c r="O321" t="b">
        <v>0</v>
      </c>
      <c r="P321" t="b">
        <v>0</v>
      </c>
      <c r="Q321" t="s">
        <v>28</v>
      </c>
      <c r="R321" s="7">
        <f t="shared" si="19"/>
        <v>50.796875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s="13">
        <f t="shared" si="17"/>
        <v>40673.208333333336</v>
      </c>
      <c r="N322" s="11">
        <f t="shared" si="18"/>
        <v>40682.208333333336</v>
      </c>
      <c r="O322" t="b">
        <v>0</v>
      </c>
      <c r="P322" t="b">
        <v>0</v>
      </c>
      <c r="Q322" t="s">
        <v>119</v>
      </c>
      <c r="R322" s="7">
        <f t="shared" si="19"/>
        <v>101.15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20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s="13">
        <f t="shared" ref="M323:M386" si="21">(((K323/60)/60)/24)+DATE(1970,1,1)</f>
        <v>40634.208333333336</v>
      </c>
      <c r="N323" s="11">
        <f t="shared" ref="N323:N386" si="22">(((L323/60)/60)/24)+DATE(1970,1,1)</f>
        <v>40642.208333333336</v>
      </c>
      <c r="O323" t="b">
        <v>0</v>
      </c>
      <c r="P323" t="b">
        <v>0</v>
      </c>
      <c r="Q323" t="s">
        <v>100</v>
      </c>
      <c r="R323" s="7">
        <f t="shared" si="19"/>
        <v>65.000810372771468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s="13">
        <f t="shared" si="21"/>
        <v>40507.25</v>
      </c>
      <c r="N324" s="11">
        <f t="shared" si="22"/>
        <v>40520.25</v>
      </c>
      <c r="O324" t="b">
        <v>0</v>
      </c>
      <c r="P324" t="b">
        <v>0</v>
      </c>
      <c r="Q324" t="s">
        <v>33</v>
      </c>
      <c r="R324" s="7">
        <f t="shared" ref="R324:R387" si="23">E324/H324</f>
        <v>37.998645510835914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s="13">
        <f t="shared" si="21"/>
        <v>41725.208333333336</v>
      </c>
      <c r="N325" s="11">
        <f t="shared" si="22"/>
        <v>41727.208333333336</v>
      </c>
      <c r="O325" t="b">
        <v>0</v>
      </c>
      <c r="P325" t="b">
        <v>0</v>
      </c>
      <c r="Q325" t="s">
        <v>42</v>
      </c>
      <c r="R325" s="7">
        <f t="shared" si="23"/>
        <v>82.615384615384613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s="13">
        <f t="shared" si="21"/>
        <v>42176.208333333328</v>
      </c>
      <c r="N326" s="11">
        <f t="shared" si="22"/>
        <v>42188.208333333328</v>
      </c>
      <c r="O326" t="b">
        <v>0</v>
      </c>
      <c r="P326" t="b">
        <v>1</v>
      </c>
      <c r="Q326" t="s">
        <v>33</v>
      </c>
      <c r="R326" s="7">
        <f t="shared" si="23"/>
        <v>37.941368078175898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s="13">
        <f t="shared" si="21"/>
        <v>43267.208333333328</v>
      </c>
      <c r="N327" s="11">
        <f t="shared" si="22"/>
        <v>43290.208333333328</v>
      </c>
      <c r="O327" t="b">
        <v>0</v>
      </c>
      <c r="P327" t="b">
        <v>1</v>
      </c>
      <c r="Q327" t="s">
        <v>33</v>
      </c>
      <c r="R327" s="7">
        <f t="shared" si="23"/>
        <v>80.780821917808225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s="13">
        <f t="shared" si="21"/>
        <v>42364.25</v>
      </c>
      <c r="N328" s="11">
        <f t="shared" si="22"/>
        <v>42370.25</v>
      </c>
      <c r="O328" t="b">
        <v>0</v>
      </c>
      <c r="P328" t="b">
        <v>0</v>
      </c>
      <c r="Q328" t="s">
        <v>71</v>
      </c>
      <c r="R328" s="7">
        <f t="shared" si="23"/>
        <v>25.984375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s="13">
        <f t="shared" si="21"/>
        <v>43705.208333333328</v>
      </c>
      <c r="N329" s="11">
        <f t="shared" si="22"/>
        <v>43709.208333333328</v>
      </c>
      <c r="O329" t="b">
        <v>0</v>
      </c>
      <c r="P329" t="b">
        <v>1</v>
      </c>
      <c r="Q329" t="s">
        <v>33</v>
      </c>
      <c r="R329" s="7">
        <f t="shared" si="23"/>
        <v>30.363636363636363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s="13">
        <f t="shared" si="21"/>
        <v>43434.25</v>
      </c>
      <c r="N330" s="11">
        <f t="shared" si="22"/>
        <v>43445.25</v>
      </c>
      <c r="O330" t="b">
        <v>0</v>
      </c>
      <c r="P330" t="b">
        <v>0</v>
      </c>
      <c r="Q330" t="s">
        <v>23</v>
      </c>
      <c r="R330" s="7">
        <f t="shared" si="23"/>
        <v>54.004916018025398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s="13">
        <f t="shared" si="21"/>
        <v>42716.25</v>
      </c>
      <c r="N331" s="11">
        <f t="shared" si="22"/>
        <v>42727.25</v>
      </c>
      <c r="O331" t="b">
        <v>0</v>
      </c>
      <c r="P331" t="b">
        <v>0</v>
      </c>
      <c r="Q331" t="s">
        <v>89</v>
      </c>
      <c r="R331" s="7">
        <f t="shared" si="23"/>
        <v>101.78672985781991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s="13">
        <f t="shared" si="21"/>
        <v>43077.25</v>
      </c>
      <c r="N332" s="11">
        <f t="shared" si="22"/>
        <v>43078.25</v>
      </c>
      <c r="O332" t="b">
        <v>0</v>
      </c>
      <c r="P332" t="b">
        <v>0</v>
      </c>
      <c r="Q332" t="s">
        <v>42</v>
      </c>
      <c r="R332" s="7">
        <f t="shared" si="23"/>
        <v>45.003610108303249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s="13">
        <f t="shared" si="21"/>
        <v>40896.25</v>
      </c>
      <c r="N333" s="11">
        <f t="shared" si="22"/>
        <v>40897.25</v>
      </c>
      <c r="O333" t="b">
        <v>0</v>
      </c>
      <c r="P333" t="b">
        <v>0</v>
      </c>
      <c r="Q333" t="s">
        <v>17</v>
      </c>
      <c r="R333" s="7">
        <f t="shared" si="23"/>
        <v>77.068421052631578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s="13">
        <f t="shared" si="21"/>
        <v>41361.208333333336</v>
      </c>
      <c r="N334" s="11">
        <f t="shared" si="22"/>
        <v>41362.208333333336</v>
      </c>
      <c r="O334" t="b">
        <v>0</v>
      </c>
      <c r="P334" t="b">
        <v>0</v>
      </c>
      <c r="Q334" t="s">
        <v>65</v>
      </c>
      <c r="R334" s="7">
        <f t="shared" si="23"/>
        <v>88.076595744680844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s="13">
        <f t="shared" si="21"/>
        <v>43424.25</v>
      </c>
      <c r="N335" s="11">
        <f t="shared" si="22"/>
        <v>43452.25</v>
      </c>
      <c r="O335" t="b">
        <v>0</v>
      </c>
      <c r="P335" t="b">
        <v>0</v>
      </c>
      <c r="Q335" t="s">
        <v>33</v>
      </c>
      <c r="R335" s="7">
        <f t="shared" si="23"/>
        <v>47.035573122529641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s="13">
        <f t="shared" si="21"/>
        <v>43110.25</v>
      </c>
      <c r="N336" s="11">
        <f t="shared" si="22"/>
        <v>43117.25</v>
      </c>
      <c r="O336" t="b">
        <v>0</v>
      </c>
      <c r="P336" t="b">
        <v>0</v>
      </c>
      <c r="Q336" t="s">
        <v>23</v>
      </c>
      <c r="R336" s="7">
        <f t="shared" si="23"/>
        <v>110.99550763701707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s="13">
        <f t="shared" si="21"/>
        <v>43784.25</v>
      </c>
      <c r="N337" s="11">
        <f t="shared" si="22"/>
        <v>43797.25</v>
      </c>
      <c r="O337" t="b">
        <v>0</v>
      </c>
      <c r="P337" t="b">
        <v>0</v>
      </c>
      <c r="Q337" t="s">
        <v>23</v>
      </c>
      <c r="R337" s="7">
        <f t="shared" si="23"/>
        <v>87.003066141042481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s="13">
        <f t="shared" si="21"/>
        <v>40527.25</v>
      </c>
      <c r="N338" s="11">
        <f t="shared" si="22"/>
        <v>40528.25</v>
      </c>
      <c r="O338" t="b">
        <v>0</v>
      </c>
      <c r="P338" t="b">
        <v>1</v>
      </c>
      <c r="Q338" t="s">
        <v>23</v>
      </c>
      <c r="R338" s="7">
        <f t="shared" si="23"/>
        <v>63.994402985074629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s="13">
        <f t="shared" si="21"/>
        <v>43780.25</v>
      </c>
      <c r="N339" s="11">
        <f t="shared" si="22"/>
        <v>43781.25</v>
      </c>
      <c r="O339" t="b">
        <v>0</v>
      </c>
      <c r="P339" t="b">
        <v>0</v>
      </c>
      <c r="Q339" t="s">
        <v>33</v>
      </c>
      <c r="R339" s="7">
        <f t="shared" si="23"/>
        <v>105.9945205479452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s="13">
        <f t="shared" si="21"/>
        <v>40821.208333333336</v>
      </c>
      <c r="N340" s="11">
        <f t="shared" si="22"/>
        <v>40851.208333333336</v>
      </c>
      <c r="O340" t="b">
        <v>0</v>
      </c>
      <c r="P340" t="b">
        <v>0</v>
      </c>
      <c r="Q340" t="s">
        <v>33</v>
      </c>
      <c r="R340" s="7">
        <f t="shared" si="23"/>
        <v>73.989349112426041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s="13">
        <f t="shared" si="21"/>
        <v>42949.208333333328</v>
      </c>
      <c r="N341" s="11">
        <f t="shared" si="22"/>
        <v>42963.208333333328</v>
      </c>
      <c r="O341" t="b">
        <v>0</v>
      </c>
      <c r="P341" t="b">
        <v>0</v>
      </c>
      <c r="Q341" t="s">
        <v>33</v>
      </c>
      <c r="R341" s="7">
        <f t="shared" si="23"/>
        <v>84.02004626060139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s="13">
        <f t="shared" si="21"/>
        <v>40889.25</v>
      </c>
      <c r="N342" s="11">
        <f t="shared" si="22"/>
        <v>40890.25</v>
      </c>
      <c r="O342" t="b">
        <v>0</v>
      </c>
      <c r="P342" t="b">
        <v>0</v>
      </c>
      <c r="Q342" t="s">
        <v>122</v>
      </c>
      <c r="R342" s="7">
        <f t="shared" si="23"/>
        <v>88.966921119592882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s="13">
        <f t="shared" si="21"/>
        <v>42244.208333333328</v>
      </c>
      <c r="N343" s="11">
        <f t="shared" si="22"/>
        <v>42251.208333333328</v>
      </c>
      <c r="O343" t="b">
        <v>0</v>
      </c>
      <c r="P343" t="b">
        <v>0</v>
      </c>
      <c r="Q343" t="s">
        <v>60</v>
      </c>
      <c r="R343" s="7">
        <f t="shared" si="23"/>
        <v>76.990453460620529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s="13">
        <f t="shared" si="21"/>
        <v>41475.208333333336</v>
      </c>
      <c r="N344" s="11">
        <f t="shared" si="22"/>
        <v>41487.208333333336</v>
      </c>
      <c r="O344" t="b">
        <v>0</v>
      </c>
      <c r="P344" t="b">
        <v>0</v>
      </c>
      <c r="Q344" t="s">
        <v>33</v>
      </c>
      <c r="R344" s="7">
        <f t="shared" si="23"/>
        <v>97.146341463414629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s="13">
        <f t="shared" si="21"/>
        <v>41597.25</v>
      </c>
      <c r="N345" s="11">
        <f t="shared" si="22"/>
        <v>41650.25</v>
      </c>
      <c r="O345" t="b">
        <v>0</v>
      </c>
      <c r="P345" t="b">
        <v>0</v>
      </c>
      <c r="Q345" t="s">
        <v>33</v>
      </c>
      <c r="R345" s="7">
        <f t="shared" si="23"/>
        <v>33.013605442176868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s="13">
        <f t="shared" si="21"/>
        <v>43122.25</v>
      </c>
      <c r="N346" s="11">
        <f t="shared" si="22"/>
        <v>43162.25</v>
      </c>
      <c r="O346" t="b">
        <v>0</v>
      </c>
      <c r="P346" t="b">
        <v>0</v>
      </c>
      <c r="Q346" t="s">
        <v>89</v>
      </c>
      <c r="R346" s="7">
        <f t="shared" si="23"/>
        <v>99.950602409638549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s="13">
        <f t="shared" si="21"/>
        <v>42194.208333333328</v>
      </c>
      <c r="N347" s="11">
        <f t="shared" si="22"/>
        <v>42195.208333333328</v>
      </c>
      <c r="O347" t="b">
        <v>0</v>
      </c>
      <c r="P347" t="b">
        <v>0</v>
      </c>
      <c r="Q347" t="s">
        <v>53</v>
      </c>
      <c r="R347" s="7">
        <f t="shared" si="23"/>
        <v>69.966767371601208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s="13">
        <f t="shared" si="21"/>
        <v>42971.208333333328</v>
      </c>
      <c r="N348" s="11">
        <f t="shared" si="22"/>
        <v>43026.208333333328</v>
      </c>
      <c r="O348" t="b">
        <v>0</v>
      </c>
      <c r="P348" t="b">
        <v>1</v>
      </c>
      <c r="Q348" t="s">
        <v>60</v>
      </c>
      <c r="R348" s="7">
        <f t="shared" si="23"/>
        <v>110.32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s="13">
        <f t="shared" si="21"/>
        <v>42046.25</v>
      </c>
      <c r="N349" s="11">
        <f t="shared" si="22"/>
        <v>42070.25</v>
      </c>
      <c r="O349" t="b">
        <v>0</v>
      </c>
      <c r="P349" t="b">
        <v>0</v>
      </c>
      <c r="Q349" t="s">
        <v>28</v>
      </c>
      <c r="R349" s="7">
        <f t="shared" si="23"/>
        <v>66.005235602094245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s="13">
        <f t="shared" si="21"/>
        <v>42782.25</v>
      </c>
      <c r="N350" s="11">
        <f t="shared" si="22"/>
        <v>42795.25</v>
      </c>
      <c r="O350" t="b">
        <v>0</v>
      </c>
      <c r="P350" t="b">
        <v>0</v>
      </c>
      <c r="Q350" t="s">
        <v>17</v>
      </c>
      <c r="R350" s="7">
        <f t="shared" si="23"/>
        <v>41.005742176284812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s="13">
        <f t="shared" si="21"/>
        <v>42930.208333333328</v>
      </c>
      <c r="N351" s="11">
        <f t="shared" si="22"/>
        <v>42960.208333333328</v>
      </c>
      <c r="O351" t="b">
        <v>0</v>
      </c>
      <c r="P351" t="b">
        <v>0</v>
      </c>
      <c r="Q351" t="s">
        <v>33</v>
      </c>
      <c r="R351" s="7">
        <f t="shared" si="23"/>
        <v>103.96316359696641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s="13">
        <f t="shared" si="21"/>
        <v>42144.208333333328</v>
      </c>
      <c r="N352" s="11">
        <f t="shared" si="22"/>
        <v>42162.208333333328</v>
      </c>
      <c r="O352" t="b">
        <v>0</v>
      </c>
      <c r="P352" t="b">
        <v>1</v>
      </c>
      <c r="Q352" t="s">
        <v>159</v>
      </c>
      <c r="R352" s="7">
        <f t="shared" si="23"/>
        <v>5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s="13">
        <f t="shared" si="21"/>
        <v>42240.208333333328</v>
      </c>
      <c r="N353" s="11">
        <f t="shared" si="22"/>
        <v>42254.208333333328</v>
      </c>
      <c r="O353" t="b">
        <v>0</v>
      </c>
      <c r="P353" t="b">
        <v>0</v>
      </c>
      <c r="Q353" t="s">
        <v>23</v>
      </c>
      <c r="R353" s="7">
        <f t="shared" si="23"/>
        <v>47.009935419771487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s="13">
        <f t="shared" si="21"/>
        <v>42315.25</v>
      </c>
      <c r="N354" s="11">
        <f t="shared" si="22"/>
        <v>42323.25</v>
      </c>
      <c r="O354" t="b">
        <v>0</v>
      </c>
      <c r="P354" t="b">
        <v>0</v>
      </c>
      <c r="Q354" t="s">
        <v>33</v>
      </c>
      <c r="R354" s="7">
        <f t="shared" si="23"/>
        <v>29.606060606060606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s="13">
        <f t="shared" si="21"/>
        <v>43651.208333333328</v>
      </c>
      <c r="N355" s="11">
        <f t="shared" si="22"/>
        <v>43652.208333333328</v>
      </c>
      <c r="O355" t="b">
        <v>0</v>
      </c>
      <c r="P355" t="b">
        <v>0</v>
      </c>
      <c r="Q355" t="s">
        <v>33</v>
      </c>
      <c r="R355" s="7">
        <f t="shared" si="23"/>
        <v>81.010569583088667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s="13">
        <f t="shared" si="21"/>
        <v>41520.208333333336</v>
      </c>
      <c r="N356" s="11">
        <f t="shared" si="22"/>
        <v>41527.208333333336</v>
      </c>
      <c r="O356" t="b">
        <v>0</v>
      </c>
      <c r="P356" t="b">
        <v>0</v>
      </c>
      <c r="Q356" t="s">
        <v>42</v>
      </c>
      <c r="R356" s="7">
        <f t="shared" si="23"/>
        <v>94.35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s="13">
        <f t="shared" si="21"/>
        <v>42757.25</v>
      </c>
      <c r="N357" s="11">
        <f t="shared" si="22"/>
        <v>42797.25</v>
      </c>
      <c r="O357" t="b">
        <v>0</v>
      </c>
      <c r="P357" t="b">
        <v>0</v>
      </c>
      <c r="Q357" t="s">
        <v>65</v>
      </c>
      <c r="R357" s="7">
        <f t="shared" si="23"/>
        <v>26.058139534883722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s="13">
        <f t="shared" si="21"/>
        <v>40922.25</v>
      </c>
      <c r="N358" s="11">
        <f t="shared" si="22"/>
        <v>40931.25</v>
      </c>
      <c r="O358" t="b">
        <v>0</v>
      </c>
      <c r="P358" t="b">
        <v>0</v>
      </c>
      <c r="Q358" t="s">
        <v>33</v>
      </c>
      <c r="R358" s="7">
        <f t="shared" si="23"/>
        <v>85.775000000000006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s="13">
        <f t="shared" si="21"/>
        <v>42250.208333333328</v>
      </c>
      <c r="N359" s="11">
        <f t="shared" si="22"/>
        <v>42275.208333333328</v>
      </c>
      <c r="O359" t="b">
        <v>0</v>
      </c>
      <c r="P359" t="b">
        <v>0</v>
      </c>
      <c r="Q359" t="s">
        <v>89</v>
      </c>
      <c r="R359" s="7">
        <f t="shared" si="23"/>
        <v>103.73170731707317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s="13">
        <f t="shared" si="21"/>
        <v>43322.208333333328</v>
      </c>
      <c r="N360" s="11">
        <f t="shared" si="22"/>
        <v>43325.208333333328</v>
      </c>
      <c r="O360" t="b">
        <v>1</v>
      </c>
      <c r="P360" t="b">
        <v>0</v>
      </c>
      <c r="Q360" t="s">
        <v>122</v>
      </c>
      <c r="R360" s="7">
        <f t="shared" si="23"/>
        <v>49.826086956521742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s="13">
        <f t="shared" si="21"/>
        <v>40782.208333333336</v>
      </c>
      <c r="N361" s="11">
        <f t="shared" si="22"/>
        <v>40789.208333333336</v>
      </c>
      <c r="O361" t="b">
        <v>0</v>
      </c>
      <c r="P361" t="b">
        <v>0</v>
      </c>
      <c r="Q361" t="s">
        <v>71</v>
      </c>
      <c r="R361" s="7">
        <f t="shared" si="23"/>
        <v>63.893048128342244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s="13">
        <f t="shared" si="21"/>
        <v>40544.25</v>
      </c>
      <c r="N362" s="11">
        <f t="shared" si="22"/>
        <v>40558.25</v>
      </c>
      <c r="O362" t="b">
        <v>0</v>
      </c>
      <c r="P362" t="b">
        <v>1</v>
      </c>
      <c r="Q362" t="s">
        <v>33</v>
      </c>
      <c r="R362" s="7">
        <f t="shared" si="23"/>
        <v>47.002434782608695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s="13">
        <f t="shared" si="21"/>
        <v>43015.208333333328</v>
      </c>
      <c r="N363" s="11">
        <f t="shared" si="22"/>
        <v>43039.208333333328</v>
      </c>
      <c r="O363" t="b">
        <v>0</v>
      </c>
      <c r="P363" t="b">
        <v>0</v>
      </c>
      <c r="Q363" t="s">
        <v>33</v>
      </c>
      <c r="R363" s="7">
        <f t="shared" si="23"/>
        <v>108.47727272727273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s="13">
        <f t="shared" si="21"/>
        <v>40570.25</v>
      </c>
      <c r="N364" s="11">
        <f t="shared" si="22"/>
        <v>40608.25</v>
      </c>
      <c r="O364" t="b">
        <v>0</v>
      </c>
      <c r="P364" t="b">
        <v>0</v>
      </c>
      <c r="Q364" t="s">
        <v>23</v>
      </c>
      <c r="R364" s="7">
        <f t="shared" si="23"/>
        <v>72.015706806282722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s="13">
        <f t="shared" si="21"/>
        <v>40904.25</v>
      </c>
      <c r="N365" s="11">
        <f t="shared" si="22"/>
        <v>40905.25</v>
      </c>
      <c r="O365" t="b">
        <v>0</v>
      </c>
      <c r="P365" t="b">
        <v>0</v>
      </c>
      <c r="Q365" t="s">
        <v>23</v>
      </c>
      <c r="R365" s="7">
        <f t="shared" si="23"/>
        <v>59.928057553956833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s="13">
        <f t="shared" si="21"/>
        <v>43164.25</v>
      </c>
      <c r="N366" s="11">
        <f t="shared" si="22"/>
        <v>43194.208333333328</v>
      </c>
      <c r="O366" t="b">
        <v>0</v>
      </c>
      <c r="P366" t="b">
        <v>0</v>
      </c>
      <c r="Q366" t="s">
        <v>60</v>
      </c>
      <c r="R366" s="7">
        <f t="shared" si="23"/>
        <v>78.209677419354833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s="13">
        <f t="shared" si="21"/>
        <v>42733.25</v>
      </c>
      <c r="N367" s="11">
        <f t="shared" si="22"/>
        <v>42760.25</v>
      </c>
      <c r="O367" t="b">
        <v>0</v>
      </c>
      <c r="P367" t="b">
        <v>0</v>
      </c>
      <c r="Q367" t="s">
        <v>33</v>
      </c>
      <c r="R367" s="7">
        <f t="shared" si="23"/>
        <v>104.77678571428571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s="13">
        <f t="shared" si="21"/>
        <v>40546.25</v>
      </c>
      <c r="N368" s="11">
        <f t="shared" si="22"/>
        <v>40547.25</v>
      </c>
      <c r="O368" t="b">
        <v>0</v>
      </c>
      <c r="P368" t="b">
        <v>1</v>
      </c>
      <c r="Q368" t="s">
        <v>33</v>
      </c>
      <c r="R368" s="7">
        <f t="shared" si="23"/>
        <v>105.52475247524752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s="13">
        <f t="shared" si="21"/>
        <v>41930.208333333336</v>
      </c>
      <c r="N369" s="11">
        <f t="shared" si="22"/>
        <v>41954.25</v>
      </c>
      <c r="O369" t="b">
        <v>0</v>
      </c>
      <c r="P369" t="b">
        <v>1</v>
      </c>
      <c r="Q369" t="s">
        <v>33</v>
      </c>
      <c r="R369" s="7">
        <f t="shared" si="23"/>
        <v>24.933333333333334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s="13">
        <f t="shared" si="21"/>
        <v>40464.208333333336</v>
      </c>
      <c r="N370" s="11">
        <f t="shared" si="22"/>
        <v>40487.208333333336</v>
      </c>
      <c r="O370" t="b">
        <v>0</v>
      </c>
      <c r="P370" t="b">
        <v>1</v>
      </c>
      <c r="Q370" t="s">
        <v>42</v>
      </c>
      <c r="R370" s="7">
        <f t="shared" si="23"/>
        <v>69.873786407766985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s="13">
        <f t="shared" si="21"/>
        <v>41308.25</v>
      </c>
      <c r="N371" s="11">
        <f t="shared" si="22"/>
        <v>41347.208333333336</v>
      </c>
      <c r="O371" t="b">
        <v>0</v>
      </c>
      <c r="P371" t="b">
        <v>1</v>
      </c>
      <c r="Q371" t="s">
        <v>269</v>
      </c>
      <c r="R371" s="7">
        <f t="shared" si="23"/>
        <v>95.733766233766232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s="13">
        <f t="shared" si="21"/>
        <v>43570.208333333328</v>
      </c>
      <c r="N372" s="11">
        <f t="shared" si="22"/>
        <v>43576.208333333328</v>
      </c>
      <c r="O372" t="b">
        <v>0</v>
      </c>
      <c r="P372" t="b">
        <v>0</v>
      </c>
      <c r="Q372" t="s">
        <v>33</v>
      </c>
      <c r="R372" s="7">
        <f t="shared" si="23"/>
        <v>29.997485752598056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s="13">
        <f t="shared" si="21"/>
        <v>42043.25</v>
      </c>
      <c r="N373" s="11">
        <f t="shared" si="22"/>
        <v>42094.208333333328</v>
      </c>
      <c r="O373" t="b">
        <v>0</v>
      </c>
      <c r="P373" t="b">
        <v>0</v>
      </c>
      <c r="Q373" t="s">
        <v>33</v>
      </c>
      <c r="R373" s="7">
        <f t="shared" si="23"/>
        <v>59.011948529411768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s="13">
        <f t="shared" si="21"/>
        <v>42012.25</v>
      </c>
      <c r="N374" s="11">
        <f t="shared" si="22"/>
        <v>42032.25</v>
      </c>
      <c r="O374" t="b">
        <v>0</v>
      </c>
      <c r="P374" t="b">
        <v>1</v>
      </c>
      <c r="Q374" t="s">
        <v>42</v>
      </c>
      <c r="R374" s="7">
        <f t="shared" si="23"/>
        <v>84.757396449704146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s="13">
        <f t="shared" si="21"/>
        <v>42964.208333333328</v>
      </c>
      <c r="N375" s="11">
        <f t="shared" si="22"/>
        <v>42972.208333333328</v>
      </c>
      <c r="O375" t="b">
        <v>0</v>
      </c>
      <c r="P375" t="b">
        <v>0</v>
      </c>
      <c r="Q375" t="s">
        <v>33</v>
      </c>
      <c r="R375" s="7">
        <f t="shared" si="23"/>
        <v>78.010921177587846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s="13">
        <f t="shared" si="21"/>
        <v>43476.25</v>
      </c>
      <c r="N376" s="11">
        <f t="shared" si="22"/>
        <v>43481.25</v>
      </c>
      <c r="O376" t="b">
        <v>0</v>
      </c>
      <c r="P376" t="b">
        <v>1</v>
      </c>
      <c r="Q376" t="s">
        <v>42</v>
      </c>
      <c r="R376" s="7">
        <f t="shared" si="23"/>
        <v>50.05215419501134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s="13">
        <f t="shared" si="21"/>
        <v>42293.208333333328</v>
      </c>
      <c r="N377" s="11">
        <f t="shared" si="22"/>
        <v>42350.25</v>
      </c>
      <c r="O377" t="b">
        <v>0</v>
      </c>
      <c r="P377" t="b">
        <v>0</v>
      </c>
      <c r="Q377" t="s">
        <v>60</v>
      </c>
      <c r="R377" s="7">
        <f t="shared" si="23"/>
        <v>59.16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s="13">
        <f t="shared" si="21"/>
        <v>41826.208333333336</v>
      </c>
      <c r="N378" s="11">
        <f t="shared" si="22"/>
        <v>41832.208333333336</v>
      </c>
      <c r="O378" t="b">
        <v>0</v>
      </c>
      <c r="P378" t="b">
        <v>0</v>
      </c>
      <c r="Q378" t="s">
        <v>23</v>
      </c>
      <c r="R378" s="7">
        <f t="shared" si="23"/>
        <v>93.702290076335885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s="13">
        <f t="shared" si="21"/>
        <v>43760.208333333328</v>
      </c>
      <c r="N379" s="11">
        <f t="shared" si="22"/>
        <v>43774.25</v>
      </c>
      <c r="O379" t="b">
        <v>0</v>
      </c>
      <c r="P379" t="b">
        <v>0</v>
      </c>
      <c r="Q379" t="s">
        <v>33</v>
      </c>
      <c r="R379" s="7">
        <f t="shared" si="23"/>
        <v>40.14173228346457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s="13">
        <f t="shared" si="21"/>
        <v>43241.208333333328</v>
      </c>
      <c r="N380" s="11">
        <f t="shared" si="22"/>
        <v>43279.208333333328</v>
      </c>
      <c r="O380" t="b">
        <v>0</v>
      </c>
      <c r="P380" t="b">
        <v>0</v>
      </c>
      <c r="Q380" t="s">
        <v>42</v>
      </c>
      <c r="R380" s="7">
        <f t="shared" si="23"/>
        <v>70.090140845070422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s="13">
        <f t="shared" si="21"/>
        <v>40843.208333333336</v>
      </c>
      <c r="N381" s="11">
        <f t="shared" si="22"/>
        <v>40857.25</v>
      </c>
      <c r="O381" t="b">
        <v>0</v>
      </c>
      <c r="P381" t="b">
        <v>0</v>
      </c>
      <c r="Q381" t="s">
        <v>33</v>
      </c>
      <c r="R381" s="7">
        <f t="shared" si="23"/>
        <v>66.181818181818187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s="13">
        <f t="shared" si="21"/>
        <v>41448.208333333336</v>
      </c>
      <c r="N382" s="11">
        <f t="shared" si="22"/>
        <v>41453.208333333336</v>
      </c>
      <c r="O382" t="b">
        <v>0</v>
      </c>
      <c r="P382" t="b">
        <v>0</v>
      </c>
      <c r="Q382" t="s">
        <v>33</v>
      </c>
      <c r="R382" s="7">
        <f t="shared" si="23"/>
        <v>47.714285714285715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s="13">
        <f t="shared" si="21"/>
        <v>42163.208333333328</v>
      </c>
      <c r="N383" s="11">
        <f t="shared" si="22"/>
        <v>42209.208333333328</v>
      </c>
      <c r="O383" t="b">
        <v>0</v>
      </c>
      <c r="P383" t="b">
        <v>0</v>
      </c>
      <c r="Q383" t="s">
        <v>33</v>
      </c>
      <c r="R383" s="7">
        <f t="shared" si="23"/>
        <v>62.896774193548389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s="13">
        <f t="shared" si="21"/>
        <v>43024.208333333328</v>
      </c>
      <c r="N384" s="11">
        <f t="shared" si="22"/>
        <v>43043.208333333328</v>
      </c>
      <c r="O384" t="b">
        <v>0</v>
      </c>
      <c r="P384" t="b">
        <v>0</v>
      </c>
      <c r="Q384" t="s">
        <v>122</v>
      </c>
      <c r="R384" s="7">
        <f t="shared" si="23"/>
        <v>86.611940298507463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s="13">
        <f t="shared" si="21"/>
        <v>43509.25</v>
      </c>
      <c r="N385" s="11">
        <f t="shared" si="22"/>
        <v>43515.25</v>
      </c>
      <c r="O385" t="b">
        <v>0</v>
      </c>
      <c r="P385" t="b">
        <v>1</v>
      </c>
      <c r="Q385" t="s">
        <v>17</v>
      </c>
      <c r="R385" s="7">
        <f t="shared" si="23"/>
        <v>75.126984126984127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s="13">
        <f t="shared" si="21"/>
        <v>42776.25</v>
      </c>
      <c r="N386" s="11">
        <f t="shared" si="22"/>
        <v>42803.25</v>
      </c>
      <c r="O386" t="b">
        <v>1</v>
      </c>
      <c r="P386" t="b">
        <v>1</v>
      </c>
      <c r="Q386" t="s">
        <v>42</v>
      </c>
      <c r="R386" s="7">
        <f t="shared" si="23"/>
        <v>41.004167534903104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24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s="13">
        <f t="shared" ref="M387:M450" si="25">(((K387/60)/60)/24)+DATE(1970,1,1)</f>
        <v>43553.208333333328</v>
      </c>
      <c r="N387" s="11">
        <f t="shared" ref="N387:N450" si="26">(((L387/60)/60)/24)+DATE(1970,1,1)</f>
        <v>43585.208333333328</v>
      </c>
      <c r="O387" t="b">
        <v>0</v>
      </c>
      <c r="P387" t="b">
        <v>0</v>
      </c>
      <c r="Q387" t="s">
        <v>68</v>
      </c>
      <c r="R387" s="7">
        <f t="shared" si="23"/>
        <v>50.007915567282325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s="13">
        <f t="shared" si="25"/>
        <v>40355.208333333336</v>
      </c>
      <c r="N388" s="11">
        <f t="shared" si="26"/>
        <v>40367.208333333336</v>
      </c>
      <c r="O388" t="b">
        <v>0</v>
      </c>
      <c r="P388" t="b">
        <v>0</v>
      </c>
      <c r="Q388" t="s">
        <v>33</v>
      </c>
      <c r="R388" s="7">
        <f t="shared" ref="R388:R451" si="27">E388/H388</f>
        <v>96.960674157303373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s="13">
        <f t="shared" si="25"/>
        <v>41072.208333333336</v>
      </c>
      <c r="N389" s="11">
        <f t="shared" si="26"/>
        <v>41077.208333333336</v>
      </c>
      <c r="O389" t="b">
        <v>0</v>
      </c>
      <c r="P389" t="b">
        <v>0</v>
      </c>
      <c r="Q389" t="s">
        <v>65</v>
      </c>
      <c r="R389" s="7">
        <f t="shared" si="27"/>
        <v>100.93160377358491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s="13">
        <f t="shared" si="25"/>
        <v>40912.25</v>
      </c>
      <c r="N390" s="11">
        <f t="shared" si="26"/>
        <v>40914.25</v>
      </c>
      <c r="O390" t="b">
        <v>0</v>
      </c>
      <c r="P390" t="b">
        <v>0</v>
      </c>
      <c r="Q390" t="s">
        <v>60</v>
      </c>
      <c r="R390" s="7">
        <f t="shared" si="27"/>
        <v>89.227586206896547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s="13">
        <f t="shared" si="25"/>
        <v>40479.208333333336</v>
      </c>
      <c r="N391" s="11">
        <f t="shared" si="26"/>
        <v>40506.25</v>
      </c>
      <c r="O391" t="b">
        <v>0</v>
      </c>
      <c r="P391" t="b">
        <v>0</v>
      </c>
      <c r="Q391" t="s">
        <v>33</v>
      </c>
      <c r="R391" s="7">
        <f t="shared" si="27"/>
        <v>87.979166666666671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s="13">
        <f t="shared" si="25"/>
        <v>41530.208333333336</v>
      </c>
      <c r="N392" s="11">
        <f t="shared" si="26"/>
        <v>41545.208333333336</v>
      </c>
      <c r="O392" t="b">
        <v>0</v>
      </c>
      <c r="P392" t="b">
        <v>0</v>
      </c>
      <c r="Q392" t="s">
        <v>122</v>
      </c>
      <c r="R392" s="7">
        <f t="shared" si="27"/>
        <v>89.54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s="13">
        <f t="shared" si="25"/>
        <v>41653.25</v>
      </c>
      <c r="N393" s="11">
        <f t="shared" si="26"/>
        <v>41655.25</v>
      </c>
      <c r="O393" t="b">
        <v>0</v>
      </c>
      <c r="P393" t="b">
        <v>0</v>
      </c>
      <c r="Q393" t="s">
        <v>68</v>
      </c>
      <c r="R393" s="7">
        <f t="shared" si="27"/>
        <v>29.09271523178808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s="13">
        <f t="shared" si="25"/>
        <v>40549.25</v>
      </c>
      <c r="N394" s="11">
        <f t="shared" si="26"/>
        <v>40551.25</v>
      </c>
      <c r="O394" t="b">
        <v>0</v>
      </c>
      <c r="P394" t="b">
        <v>0</v>
      </c>
      <c r="Q394" t="s">
        <v>65</v>
      </c>
      <c r="R394" s="7">
        <f t="shared" si="27"/>
        <v>42.006218905472636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s="13">
        <f t="shared" si="25"/>
        <v>42933.208333333328</v>
      </c>
      <c r="N395" s="11">
        <f t="shared" si="26"/>
        <v>42934.208333333328</v>
      </c>
      <c r="O395" t="b">
        <v>0</v>
      </c>
      <c r="P395" t="b">
        <v>0</v>
      </c>
      <c r="Q395" t="s">
        <v>159</v>
      </c>
      <c r="R395" s="7">
        <f t="shared" si="27"/>
        <v>47.004903563255965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s="13">
        <f t="shared" si="25"/>
        <v>41484.208333333336</v>
      </c>
      <c r="N396" s="11">
        <f t="shared" si="26"/>
        <v>41494.208333333336</v>
      </c>
      <c r="O396" t="b">
        <v>0</v>
      </c>
      <c r="P396" t="b">
        <v>1</v>
      </c>
      <c r="Q396" t="s">
        <v>42</v>
      </c>
      <c r="R396" s="7">
        <f t="shared" si="27"/>
        <v>110.44117647058823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s="13">
        <f t="shared" si="25"/>
        <v>40885.25</v>
      </c>
      <c r="N397" s="11">
        <f t="shared" si="26"/>
        <v>40886.25</v>
      </c>
      <c r="O397" t="b">
        <v>1</v>
      </c>
      <c r="P397" t="b">
        <v>0</v>
      </c>
      <c r="Q397" t="s">
        <v>33</v>
      </c>
      <c r="R397" s="7">
        <f t="shared" si="27"/>
        <v>41.990909090909092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s="13">
        <f t="shared" si="25"/>
        <v>43378.208333333328</v>
      </c>
      <c r="N398" s="11">
        <f t="shared" si="26"/>
        <v>43386.208333333328</v>
      </c>
      <c r="O398" t="b">
        <v>0</v>
      </c>
      <c r="P398" t="b">
        <v>0</v>
      </c>
      <c r="Q398" t="s">
        <v>53</v>
      </c>
      <c r="R398" s="7">
        <f t="shared" si="27"/>
        <v>48.012468827930178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s="13">
        <f t="shared" si="25"/>
        <v>41417.208333333336</v>
      </c>
      <c r="N399" s="11">
        <f t="shared" si="26"/>
        <v>41423.208333333336</v>
      </c>
      <c r="O399" t="b">
        <v>0</v>
      </c>
      <c r="P399" t="b">
        <v>0</v>
      </c>
      <c r="Q399" t="s">
        <v>23</v>
      </c>
      <c r="R399" s="7">
        <f t="shared" si="27"/>
        <v>31.019823788546255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s="13">
        <f t="shared" si="25"/>
        <v>43228.208333333328</v>
      </c>
      <c r="N400" s="11">
        <f t="shared" si="26"/>
        <v>43230.208333333328</v>
      </c>
      <c r="O400" t="b">
        <v>0</v>
      </c>
      <c r="P400" t="b">
        <v>1</v>
      </c>
      <c r="Q400" t="s">
        <v>71</v>
      </c>
      <c r="R400" s="7">
        <f t="shared" si="27"/>
        <v>99.203252032520325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s="13">
        <f t="shared" si="25"/>
        <v>40576.25</v>
      </c>
      <c r="N401" s="11">
        <f t="shared" si="26"/>
        <v>40583.25</v>
      </c>
      <c r="O401" t="b">
        <v>0</v>
      </c>
      <c r="P401" t="b">
        <v>0</v>
      </c>
      <c r="Q401" t="s">
        <v>60</v>
      </c>
      <c r="R401" s="7">
        <f t="shared" si="27"/>
        <v>66.022316684378325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s="13">
        <f t="shared" si="25"/>
        <v>41502.208333333336</v>
      </c>
      <c r="N402" s="11">
        <f t="shared" si="26"/>
        <v>41524.208333333336</v>
      </c>
      <c r="O402" t="b">
        <v>0</v>
      </c>
      <c r="P402" t="b">
        <v>1</v>
      </c>
      <c r="Q402" t="s">
        <v>122</v>
      </c>
      <c r="R402" s="7">
        <f t="shared" si="27"/>
        <v>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s="13">
        <f t="shared" si="25"/>
        <v>43765.208333333328</v>
      </c>
      <c r="N403" s="11">
        <f t="shared" si="26"/>
        <v>43765.208333333328</v>
      </c>
      <c r="O403" t="b">
        <v>0</v>
      </c>
      <c r="P403" t="b">
        <v>0</v>
      </c>
      <c r="Q403" t="s">
        <v>33</v>
      </c>
      <c r="R403" s="7">
        <f t="shared" si="27"/>
        <v>46.060200668896321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s="13">
        <f t="shared" si="25"/>
        <v>40914.25</v>
      </c>
      <c r="N404" s="11">
        <f t="shared" si="26"/>
        <v>40961.25</v>
      </c>
      <c r="O404" t="b">
        <v>0</v>
      </c>
      <c r="P404" t="b">
        <v>1</v>
      </c>
      <c r="Q404" t="s">
        <v>100</v>
      </c>
      <c r="R404" s="7">
        <f t="shared" si="27"/>
        <v>73.650000000000006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s="13">
        <f t="shared" si="25"/>
        <v>40310.208333333336</v>
      </c>
      <c r="N405" s="11">
        <f t="shared" si="26"/>
        <v>40346.208333333336</v>
      </c>
      <c r="O405" t="b">
        <v>0</v>
      </c>
      <c r="P405" t="b">
        <v>1</v>
      </c>
      <c r="Q405" t="s">
        <v>33</v>
      </c>
      <c r="R405" s="7">
        <f t="shared" si="27"/>
        <v>55.99336650082919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s="13">
        <f t="shared" si="25"/>
        <v>43053.25</v>
      </c>
      <c r="N406" s="11">
        <f t="shared" si="26"/>
        <v>43056.25</v>
      </c>
      <c r="O406" t="b">
        <v>0</v>
      </c>
      <c r="P406" t="b">
        <v>0</v>
      </c>
      <c r="Q406" t="s">
        <v>33</v>
      </c>
      <c r="R406" s="7">
        <f t="shared" si="27"/>
        <v>68.985695127402778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s="13">
        <f t="shared" si="25"/>
        <v>43255.208333333328</v>
      </c>
      <c r="N407" s="11">
        <f t="shared" si="26"/>
        <v>43305.208333333328</v>
      </c>
      <c r="O407" t="b">
        <v>0</v>
      </c>
      <c r="P407" t="b">
        <v>0</v>
      </c>
      <c r="Q407" t="s">
        <v>33</v>
      </c>
      <c r="R407" s="7">
        <f t="shared" si="27"/>
        <v>60.981609195402299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s="13">
        <f t="shared" si="25"/>
        <v>41304.25</v>
      </c>
      <c r="N408" s="11">
        <f t="shared" si="26"/>
        <v>41316.25</v>
      </c>
      <c r="O408" t="b">
        <v>1</v>
      </c>
      <c r="P408" t="b">
        <v>0</v>
      </c>
      <c r="Q408" t="s">
        <v>42</v>
      </c>
      <c r="R408" s="7">
        <f t="shared" si="27"/>
        <v>110.98139534883721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s="13">
        <f t="shared" si="25"/>
        <v>43751.208333333328</v>
      </c>
      <c r="N409" s="11">
        <f t="shared" si="26"/>
        <v>43758.208333333328</v>
      </c>
      <c r="O409" t="b">
        <v>0</v>
      </c>
      <c r="P409" t="b">
        <v>0</v>
      </c>
      <c r="Q409" t="s">
        <v>33</v>
      </c>
      <c r="R409" s="7">
        <f t="shared" si="27"/>
        <v>25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s="13">
        <f t="shared" si="25"/>
        <v>42541.208333333328</v>
      </c>
      <c r="N410" s="11">
        <f t="shared" si="26"/>
        <v>42561.208333333328</v>
      </c>
      <c r="O410" t="b">
        <v>0</v>
      </c>
      <c r="P410" t="b">
        <v>0</v>
      </c>
      <c r="Q410" t="s">
        <v>42</v>
      </c>
      <c r="R410" s="7">
        <f t="shared" si="27"/>
        <v>78.759740259740255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s="13">
        <f t="shared" si="25"/>
        <v>42843.208333333328</v>
      </c>
      <c r="N411" s="11">
        <f t="shared" si="26"/>
        <v>42847.208333333328</v>
      </c>
      <c r="O411" t="b">
        <v>0</v>
      </c>
      <c r="P411" t="b">
        <v>0</v>
      </c>
      <c r="Q411" t="s">
        <v>23</v>
      </c>
      <c r="R411" s="7">
        <f t="shared" si="27"/>
        <v>87.960784313725483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s="13">
        <f t="shared" si="25"/>
        <v>42122.208333333328</v>
      </c>
      <c r="N412" s="11">
        <f t="shared" si="26"/>
        <v>42122.208333333328</v>
      </c>
      <c r="O412" t="b">
        <v>0</v>
      </c>
      <c r="P412" t="b">
        <v>0</v>
      </c>
      <c r="Q412" t="s">
        <v>292</v>
      </c>
      <c r="R412" s="7">
        <f t="shared" si="27"/>
        <v>49.987398739873989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s="13">
        <f t="shared" si="25"/>
        <v>42884.208333333328</v>
      </c>
      <c r="N413" s="11">
        <f t="shared" si="26"/>
        <v>42886.208333333328</v>
      </c>
      <c r="O413" t="b">
        <v>0</v>
      </c>
      <c r="P413" t="b">
        <v>0</v>
      </c>
      <c r="Q413" t="s">
        <v>33</v>
      </c>
      <c r="R413" s="7">
        <f t="shared" si="27"/>
        <v>99.524390243902445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s="13">
        <f t="shared" si="25"/>
        <v>41642.25</v>
      </c>
      <c r="N414" s="11">
        <f t="shared" si="26"/>
        <v>41652.25</v>
      </c>
      <c r="O414" t="b">
        <v>0</v>
      </c>
      <c r="P414" t="b">
        <v>0</v>
      </c>
      <c r="Q414" t="s">
        <v>119</v>
      </c>
      <c r="R414" s="7">
        <f t="shared" si="27"/>
        <v>104.82089552238806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s="13">
        <f t="shared" si="25"/>
        <v>43431.25</v>
      </c>
      <c r="N415" s="11">
        <f t="shared" si="26"/>
        <v>43458.25</v>
      </c>
      <c r="O415" t="b">
        <v>0</v>
      </c>
      <c r="P415" t="b">
        <v>0</v>
      </c>
      <c r="Q415" t="s">
        <v>71</v>
      </c>
      <c r="R415" s="7">
        <f t="shared" si="27"/>
        <v>108.01469237832875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s="13">
        <f t="shared" si="25"/>
        <v>40288.208333333336</v>
      </c>
      <c r="N416" s="11">
        <f t="shared" si="26"/>
        <v>40296.208333333336</v>
      </c>
      <c r="O416" t="b">
        <v>0</v>
      </c>
      <c r="P416" t="b">
        <v>1</v>
      </c>
      <c r="Q416" t="s">
        <v>17</v>
      </c>
      <c r="R416" s="7">
        <f t="shared" si="27"/>
        <v>28.998544660724033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s="13">
        <f t="shared" si="25"/>
        <v>40921.25</v>
      </c>
      <c r="N417" s="11">
        <f t="shared" si="26"/>
        <v>40938.25</v>
      </c>
      <c r="O417" t="b">
        <v>0</v>
      </c>
      <c r="P417" t="b">
        <v>0</v>
      </c>
      <c r="Q417" t="s">
        <v>33</v>
      </c>
      <c r="R417" s="7">
        <f t="shared" si="27"/>
        <v>30.028708133971293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s="13">
        <f t="shared" si="25"/>
        <v>40560.25</v>
      </c>
      <c r="N418" s="11">
        <f t="shared" si="26"/>
        <v>40569.25</v>
      </c>
      <c r="O418" t="b">
        <v>0</v>
      </c>
      <c r="P418" t="b">
        <v>1</v>
      </c>
      <c r="Q418" t="s">
        <v>42</v>
      </c>
      <c r="R418" s="7">
        <f t="shared" si="27"/>
        <v>41.005559416261292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s="13">
        <f t="shared" si="25"/>
        <v>43407.208333333328</v>
      </c>
      <c r="N419" s="11">
        <f t="shared" si="26"/>
        <v>43431.25</v>
      </c>
      <c r="O419" t="b">
        <v>0</v>
      </c>
      <c r="P419" t="b">
        <v>0</v>
      </c>
      <c r="Q419" t="s">
        <v>33</v>
      </c>
      <c r="R419" s="7">
        <f t="shared" si="27"/>
        <v>62.866666666666667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s="13">
        <f t="shared" si="25"/>
        <v>41035.208333333336</v>
      </c>
      <c r="N420" s="11">
        <f t="shared" si="26"/>
        <v>41036.208333333336</v>
      </c>
      <c r="O420" t="b">
        <v>0</v>
      </c>
      <c r="P420" t="b">
        <v>0</v>
      </c>
      <c r="Q420" t="s">
        <v>42</v>
      </c>
      <c r="R420" s="7">
        <f t="shared" si="27"/>
        <v>47.005002501250623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s="13">
        <f t="shared" si="25"/>
        <v>40899.25</v>
      </c>
      <c r="N421" s="11">
        <f t="shared" si="26"/>
        <v>40905.25</v>
      </c>
      <c r="O421" t="b">
        <v>0</v>
      </c>
      <c r="P421" t="b">
        <v>0</v>
      </c>
      <c r="Q421" t="s">
        <v>28</v>
      </c>
      <c r="R421" s="7">
        <f t="shared" si="27"/>
        <v>26.997693638285604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s="13">
        <f t="shared" si="25"/>
        <v>42911.208333333328</v>
      </c>
      <c r="N422" s="11">
        <f t="shared" si="26"/>
        <v>42925.208333333328</v>
      </c>
      <c r="O422" t="b">
        <v>0</v>
      </c>
      <c r="P422" t="b">
        <v>0</v>
      </c>
      <c r="Q422" t="s">
        <v>33</v>
      </c>
      <c r="R422" s="7">
        <f t="shared" si="27"/>
        <v>68.329787234042556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s="13">
        <f t="shared" si="25"/>
        <v>42915.208333333328</v>
      </c>
      <c r="N423" s="11">
        <f t="shared" si="26"/>
        <v>42945.208333333328</v>
      </c>
      <c r="O423" t="b">
        <v>0</v>
      </c>
      <c r="P423" t="b">
        <v>1</v>
      </c>
      <c r="Q423" t="s">
        <v>65</v>
      </c>
      <c r="R423" s="7">
        <f t="shared" si="27"/>
        <v>50.974576271186443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s="13">
        <f t="shared" si="25"/>
        <v>40285.208333333336</v>
      </c>
      <c r="N424" s="11">
        <f t="shared" si="26"/>
        <v>40305.208333333336</v>
      </c>
      <c r="O424" t="b">
        <v>0</v>
      </c>
      <c r="P424" t="b">
        <v>1</v>
      </c>
      <c r="Q424" t="s">
        <v>33</v>
      </c>
      <c r="R424" s="7">
        <f t="shared" si="27"/>
        <v>54.024390243902438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s="13">
        <f t="shared" si="25"/>
        <v>40808.208333333336</v>
      </c>
      <c r="N425" s="11">
        <f t="shared" si="26"/>
        <v>40810.208333333336</v>
      </c>
      <c r="O425" t="b">
        <v>0</v>
      </c>
      <c r="P425" t="b">
        <v>1</v>
      </c>
      <c r="Q425" t="s">
        <v>17</v>
      </c>
      <c r="R425" s="7">
        <f t="shared" si="27"/>
        <v>97.055555555555557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s="13">
        <f t="shared" si="25"/>
        <v>43208.208333333328</v>
      </c>
      <c r="N426" s="11">
        <f t="shared" si="26"/>
        <v>43214.208333333328</v>
      </c>
      <c r="O426" t="b">
        <v>0</v>
      </c>
      <c r="P426" t="b">
        <v>0</v>
      </c>
      <c r="Q426" t="s">
        <v>60</v>
      </c>
      <c r="R426" s="7">
        <f t="shared" si="27"/>
        <v>24.867469879518072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s="13">
        <f t="shared" si="25"/>
        <v>42213.208333333328</v>
      </c>
      <c r="N427" s="11">
        <f t="shared" si="26"/>
        <v>42219.208333333328</v>
      </c>
      <c r="O427" t="b">
        <v>0</v>
      </c>
      <c r="P427" t="b">
        <v>0</v>
      </c>
      <c r="Q427" t="s">
        <v>122</v>
      </c>
      <c r="R427" s="7">
        <f t="shared" si="27"/>
        <v>84.423913043478265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s="13">
        <f t="shared" si="25"/>
        <v>41332.25</v>
      </c>
      <c r="N428" s="11">
        <f t="shared" si="26"/>
        <v>41339.25</v>
      </c>
      <c r="O428" t="b">
        <v>0</v>
      </c>
      <c r="P428" t="b">
        <v>0</v>
      </c>
      <c r="Q428" t="s">
        <v>33</v>
      </c>
      <c r="R428" s="7">
        <f t="shared" si="27"/>
        <v>47.091324200913242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s="13">
        <f t="shared" si="25"/>
        <v>41895.208333333336</v>
      </c>
      <c r="N429" s="11">
        <f t="shared" si="26"/>
        <v>41927.208333333336</v>
      </c>
      <c r="O429" t="b">
        <v>0</v>
      </c>
      <c r="P429" t="b">
        <v>1</v>
      </c>
      <c r="Q429" t="s">
        <v>33</v>
      </c>
      <c r="R429" s="7">
        <f t="shared" si="27"/>
        <v>77.996041171813147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s="13">
        <f t="shared" si="25"/>
        <v>40585.25</v>
      </c>
      <c r="N430" s="11">
        <f t="shared" si="26"/>
        <v>40592.25</v>
      </c>
      <c r="O430" t="b">
        <v>0</v>
      </c>
      <c r="P430" t="b">
        <v>0</v>
      </c>
      <c r="Q430" t="s">
        <v>71</v>
      </c>
      <c r="R430" s="7">
        <f t="shared" si="27"/>
        <v>62.967871485943775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s="13">
        <f t="shared" si="25"/>
        <v>41680.25</v>
      </c>
      <c r="N431" s="11">
        <f t="shared" si="26"/>
        <v>41708.208333333336</v>
      </c>
      <c r="O431" t="b">
        <v>0</v>
      </c>
      <c r="P431" t="b">
        <v>1</v>
      </c>
      <c r="Q431" t="s">
        <v>122</v>
      </c>
      <c r="R431" s="7">
        <f t="shared" si="27"/>
        <v>81.006080449017773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s="13">
        <f t="shared" si="25"/>
        <v>43737.208333333328</v>
      </c>
      <c r="N432" s="11">
        <f t="shared" si="26"/>
        <v>43771.208333333328</v>
      </c>
      <c r="O432" t="b">
        <v>0</v>
      </c>
      <c r="P432" t="b">
        <v>0</v>
      </c>
      <c r="Q432" t="s">
        <v>33</v>
      </c>
      <c r="R432" s="7">
        <f t="shared" si="27"/>
        <v>65.321428571428569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s="13">
        <f t="shared" si="25"/>
        <v>43273.208333333328</v>
      </c>
      <c r="N433" s="11">
        <f t="shared" si="26"/>
        <v>43290.208333333328</v>
      </c>
      <c r="O433" t="b">
        <v>1</v>
      </c>
      <c r="P433" t="b">
        <v>0</v>
      </c>
      <c r="Q433" t="s">
        <v>33</v>
      </c>
      <c r="R433" s="7">
        <f t="shared" si="27"/>
        <v>104.43617021276596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s="13">
        <f t="shared" si="25"/>
        <v>41761.208333333336</v>
      </c>
      <c r="N434" s="11">
        <f t="shared" si="26"/>
        <v>41781.208333333336</v>
      </c>
      <c r="O434" t="b">
        <v>0</v>
      </c>
      <c r="P434" t="b">
        <v>0</v>
      </c>
      <c r="Q434" t="s">
        <v>33</v>
      </c>
      <c r="R434" s="7">
        <f t="shared" si="27"/>
        <v>69.989010989010993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s="13">
        <f t="shared" si="25"/>
        <v>41603.25</v>
      </c>
      <c r="N435" s="11">
        <f t="shared" si="26"/>
        <v>41619.25</v>
      </c>
      <c r="O435" t="b">
        <v>0</v>
      </c>
      <c r="P435" t="b">
        <v>1</v>
      </c>
      <c r="Q435" t="s">
        <v>42</v>
      </c>
      <c r="R435" s="7">
        <f t="shared" si="27"/>
        <v>83.023989898989896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s="13">
        <f t="shared" si="25"/>
        <v>42705.25</v>
      </c>
      <c r="N436" s="11">
        <f t="shared" si="26"/>
        <v>42719.25</v>
      </c>
      <c r="O436" t="b">
        <v>1</v>
      </c>
      <c r="P436" t="b">
        <v>0</v>
      </c>
      <c r="Q436" t="s">
        <v>33</v>
      </c>
      <c r="R436" s="7">
        <f t="shared" si="27"/>
        <v>90.3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s="13">
        <f t="shared" si="25"/>
        <v>41988.25</v>
      </c>
      <c r="N437" s="11">
        <f t="shared" si="26"/>
        <v>42000.25</v>
      </c>
      <c r="O437" t="b">
        <v>0</v>
      </c>
      <c r="P437" t="b">
        <v>1</v>
      </c>
      <c r="Q437" t="s">
        <v>33</v>
      </c>
      <c r="R437" s="7">
        <f t="shared" si="27"/>
        <v>103.98131932282546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s="13">
        <f t="shared" si="25"/>
        <v>43575.208333333328</v>
      </c>
      <c r="N438" s="11">
        <f t="shared" si="26"/>
        <v>43576.208333333328</v>
      </c>
      <c r="O438" t="b">
        <v>0</v>
      </c>
      <c r="P438" t="b">
        <v>0</v>
      </c>
      <c r="Q438" t="s">
        <v>159</v>
      </c>
      <c r="R438" s="7">
        <f t="shared" si="27"/>
        <v>54.931726907630519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s="13">
        <f t="shared" si="25"/>
        <v>42260.208333333328</v>
      </c>
      <c r="N439" s="11">
        <f t="shared" si="26"/>
        <v>42263.208333333328</v>
      </c>
      <c r="O439" t="b">
        <v>0</v>
      </c>
      <c r="P439" t="b">
        <v>1</v>
      </c>
      <c r="Q439" t="s">
        <v>71</v>
      </c>
      <c r="R439" s="7">
        <f t="shared" si="27"/>
        <v>51.921875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s="13">
        <f t="shared" si="25"/>
        <v>41337.25</v>
      </c>
      <c r="N440" s="11">
        <f t="shared" si="26"/>
        <v>41367.208333333336</v>
      </c>
      <c r="O440" t="b">
        <v>0</v>
      </c>
      <c r="P440" t="b">
        <v>0</v>
      </c>
      <c r="Q440" t="s">
        <v>33</v>
      </c>
      <c r="R440" s="7">
        <f t="shared" si="27"/>
        <v>60.02834008097166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s="13">
        <f t="shared" si="25"/>
        <v>42680.208333333328</v>
      </c>
      <c r="N441" s="11">
        <f t="shared" si="26"/>
        <v>42687.25</v>
      </c>
      <c r="O441" t="b">
        <v>0</v>
      </c>
      <c r="P441" t="b">
        <v>0</v>
      </c>
      <c r="Q441" t="s">
        <v>474</v>
      </c>
      <c r="R441" s="7">
        <f t="shared" si="27"/>
        <v>44.003488879197555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s="13">
        <f t="shared" si="25"/>
        <v>42916.208333333328</v>
      </c>
      <c r="N442" s="11">
        <f t="shared" si="26"/>
        <v>42926.208333333328</v>
      </c>
      <c r="O442" t="b">
        <v>0</v>
      </c>
      <c r="P442" t="b">
        <v>0</v>
      </c>
      <c r="Q442" t="s">
        <v>269</v>
      </c>
      <c r="R442" s="7">
        <f t="shared" si="27"/>
        <v>53.003513254551258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s="13">
        <f t="shared" si="25"/>
        <v>41025.208333333336</v>
      </c>
      <c r="N443" s="11">
        <f t="shared" si="26"/>
        <v>41053.208333333336</v>
      </c>
      <c r="O443" t="b">
        <v>0</v>
      </c>
      <c r="P443" t="b">
        <v>0</v>
      </c>
      <c r="Q443" t="s">
        <v>65</v>
      </c>
      <c r="R443" s="7">
        <f t="shared" si="27"/>
        <v>54.5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s="13">
        <f t="shared" si="25"/>
        <v>42980.208333333328</v>
      </c>
      <c r="N444" s="11">
        <f t="shared" si="26"/>
        <v>42996.208333333328</v>
      </c>
      <c r="O444" t="b">
        <v>0</v>
      </c>
      <c r="P444" t="b">
        <v>0</v>
      </c>
      <c r="Q444" t="s">
        <v>33</v>
      </c>
      <c r="R444" s="7">
        <f t="shared" si="27"/>
        <v>75.04195804195804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s="13">
        <f t="shared" si="25"/>
        <v>40451.208333333336</v>
      </c>
      <c r="N445" s="11">
        <f t="shared" si="26"/>
        <v>40470.208333333336</v>
      </c>
      <c r="O445" t="b">
        <v>0</v>
      </c>
      <c r="P445" t="b">
        <v>0</v>
      </c>
      <c r="Q445" t="s">
        <v>33</v>
      </c>
      <c r="R445" s="7">
        <f t="shared" si="27"/>
        <v>35.911111111111111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s="13">
        <f t="shared" si="25"/>
        <v>40748.208333333336</v>
      </c>
      <c r="N446" s="11">
        <f t="shared" si="26"/>
        <v>40750.208333333336</v>
      </c>
      <c r="O446" t="b">
        <v>0</v>
      </c>
      <c r="P446" t="b">
        <v>1</v>
      </c>
      <c r="Q446" t="s">
        <v>60</v>
      </c>
      <c r="R446" s="7">
        <f t="shared" si="27"/>
        <v>36.952702702702702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s="13">
        <f t="shared" si="25"/>
        <v>40515.25</v>
      </c>
      <c r="N447" s="11">
        <f t="shared" si="26"/>
        <v>40536.25</v>
      </c>
      <c r="O447" t="b">
        <v>0</v>
      </c>
      <c r="P447" t="b">
        <v>1</v>
      </c>
      <c r="Q447" t="s">
        <v>33</v>
      </c>
      <c r="R447" s="7">
        <f t="shared" si="27"/>
        <v>63.170588235294119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s="13">
        <f t="shared" si="25"/>
        <v>41261.25</v>
      </c>
      <c r="N448" s="11">
        <f t="shared" si="26"/>
        <v>41263.25</v>
      </c>
      <c r="O448" t="b">
        <v>0</v>
      </c>
      <c r="P448" t="b">
        <v>0</v>
      </c>
      <c r="Q448" t="s">
        <v>65</v>
      </c>
      <c r="R448" s="7">
        <f t="shared" si="27"/>
        <v>29.99462365591398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s="13">
        <f t="shared" si="25"/>
        <v>43088.25</v>
      </c>
      <c r="N449" s="11">
        <f t="shared" si="26"/>
        <v>43104.25</v>
      </c>
      <c r="O449" t="b">
        <v>0</v>
      </c>
      <c r="P449" t="b">
        <v>0</v>
      </c>
      <c r="Q449" t="s">
        <v>269</v>
      </c>
      <c r="R449" s="7">
        <f t="shared" si="27"/>
        <v>86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s="13">
        <f t="shared" si="25"/>
        <v>41378.208333333336</v>
      </c>
      <c r="N450" s="11">
        <f t="shared" si="26"/>
        <v>41380.208333333336</v>
      </c>
      <c r="O450" t="b">
        <v>0</v>
      </c>
      <c r="P450" t="b">
        <v>1</v>
      </c>
      <c r="Q450" t="s">
        <v>89</v>
      </c>
      <c r="R450" s="7">
        <f t="shared" si="27"/>
        <v>75.014876033057845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28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s="13">
        <f t="shared" ref="M451:M514" si="29">(((K451/60)/60)/24)+DATE(1970,1,1)</f>
        <v>43530.25</v>
      </c>
      <c r="N451" s="11">
        <f t="shared" ref="N451:N514" si="30">(((L451/60)/60)/24)+DATE(1970,1,1)</f>
        <v>43547.208333333328</v>
      </c>
      <c r="O451" t="b">
        <v>0</v>
      </c>
      <c r="P451" t="b">
        <v>0</v>
      </c>
      <c r="Q451" t="s">
        <v>89</v>
      </c>
      <c r="R451" s="7">
        <f t="shared" si="27"/>
        <v>101.19767441860465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s="13">
        <f t="shared" si="29"/>
        <v>43394.208333333328</v>
      </c>
      <c r="N452" s="11">
        <f t="shared" si="30"/>
        <v>43417.25</v>
      </c>
      <c r="O452" t="b">
        <v>0</v>
      </c>
      <c r="P452" t="b">
        <v>0</v>
      </c>
      <c r="Q452" t="s">
        <v>71</v>
      </c>
      <c r="R452" s="7">
        <f t="shared" ref="R452:R515" si="31">E452/H452</f>
        <v>4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s="13">
        <f t="shared" si="29"/>
        <v>42935.208333333328</v>
      </c>
      <c r="N453" s="11">
        <f t="shared" si="30"/>
        <v>42966.208333333328</v>
      </c>
      <c r="O453" t="b">
        <v>0</v>
      </c>
      <c r="P453" t="b">
        <v>0</v>
      </c>
      <c r="Q453" t="s">
        <v>23</v>
      </c>
      <c r="R453" s="7">
        <f t="shared" si="31"/>
        <v>29.001272669424118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s="13">
        <f t="shared" si="29"/>
        <v>40365.208333333336</v>
      </c>
      <c r="N454" s="11">
        <f t="shared" si="30"/>
        <v>40366.208333333336</v>
      </c>
      <c r="O454" t="b">
        <v>0</v>
      </c>
      <c r="P454" t="b">
        <v>0</v>
      </c>
      <c r="Q454" t="s">
        <v>53</v>
      </c>
      <c r="R454" s="7">
        <f t="shared" si="31"/>
        <v>98.225806451612897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s="13">
        <f t="shared" si="29"/>
        <v>42705.25</v>
      </c>
      <c r="N455" s="11">
        <f t="shared" si="30"/>
        <v>42746.25</v>
      </c>
      <c r="O455" t="b">
        <v>0</v>
      </c>
      <c r="P455" t="b">
        <v>0</v>
      </c>
      <c r="Q455" t="s">
        <v>474</v>
      </c>
      <c r="R455" s="7">
        <f t="shared" si="31"/>
        <v>87.001693480101608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s="13">
        <f t="shared" si="29"/>
        <v>41568.208333333336</v>
      </c>
      <c r="N456" s="11">
        <f t="shared" si="30"/>
        <v>41604.25</v>
      </c>
      <c r="O456" t="b">
        <v>0</v>
      </c>
      <c r="P456" t="b">
        <v>1</v>
      </c>
      <c r="Q456" t="s">
        <v>53</v>
      </c>
      <c r="R456" s="7">
        <f t="shared" si="31"/>
        <v>45.205128205128204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s="13">
        <f t="shared" si="29"/>
        <v>40809.208333333336</v>
      </c>
      <c r="N457" s="11">
        <f t="shared" si="30"/>
        <v>40832.208333333336</v>
      </c>
      <c r="O457" t="b">
        <v>0</v>
      </c>
      <c r="P457" t="b">
        <v>0</v>
      </c>
      <c r="Q457" t="s">
        <v>33</v>
      </c>
      <c r="R457" s="7">
        <f t="shared" si="31"/>
        <v>37.001341561577675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s="13">
        <f t="shared" si="29"/>
        <v>43141.25</v>
      </c>
      <c r="N458" s="11">
        <f t="shared" si="30"/>
        <v>43141.25</v>
      </c>
      <c r="O458" t="b">
        <v>0</v>
      </c>
      <c r="P458" t="b">
        <v>1</v>
      </c>
      <c r="Q458" t="s">
        <v>60</v>
      </c>
      <c r="R458" s="7">
        <f t="shared" si="31"/>
        <v>94.976947040498445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s="13">
        <f t="shared" si="29"/>
        <v>42657.208333333328</v>
      </c>
      <c r="N459" s="11">
        <f t="shared" si="30"/>
        <v>42659.208333333328</v>
      </c>
      <c r="O459" t="b">
        <v>0</v>
      </c>
      <c r="P459" t="b">
        <v>0</v>
      </c>
      <c r="Q459" t="s">
        <v>33</v>
      </c>
      <c r="R459" s="7">
        <f t="shared" si="31"/>
        <v>28.956521739130434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s="13">
        <f t="shared" si="29"/>
        <v>40265.208333333336</v>
      </c>
      <c r="N460" s="11">
        <f t="shared" si="30"/>
        <v>40309.208333333336</v>
      </c>
      <c r="O460" t="b">
        <v>0</v>
      </c>
      <c r="P460" t="b">
        <v>0</v>
      </c>
      <c r="Q460" t="s">
        <v>33</v>
      </c>
      <c r="R460" s="7">
        <f t="shared" si="31"/>
        <v>55.993396226415094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s="13">
        <f t="shared" si="29"/>
        <v>42001.25</v>
      </c>
      <c r="N461" s="11">
        <f t="shared" si="30"/>
        <v>42026.25</v>
      </c>
      <c r="O461" t="b">
        <v>0</v>
      </c>
      <c r="P461" t="b">
        <v>0</v>
      </c>
      <c r="Q461" t="s">
        <v>42</v>
      </c>
      <c r="R461" s="7">
        <f t="shared" si="31"/>
        <v>54.038095238095238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s="13">
        <f t="shared" si="29"/>
        <v>40399.208333333336</v>
      </c>
      <c r="N462" s="11">
        <f t="shared" si="30"/>
        <v>40402.208333333336</v>
      </c>
      <c r="O462" t="b">
        <v>0</v>
      </c>
      <c r="P462" t="b">
        <v>0</v>
      </c>
      <c r="Q462" t="s">
        <v>33</v>
      </c>
      <c r="R462" s="7">
        <f t="shared" si="31"/>
        <v>82.38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s="13">
        <f t="shared" si="29"/>
        <v>41757.208333333336</v>
      </c>
      <c r="N463" s="11">
        <f t="shared" si="30"/>
        <v>41777.208333333336</v>
      </c>
      <c r="O463" t="b">
        <v>0</v>
      </c>
      <c r="P463" t="b">
        <v>0</v>
      </c>
      <c r="Q463" t="s">
        <v>53</v>
      </c>
      <c r="R463" s="7">
        <f t="shared" si="31"/>
        <v>66.997115384615384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s="13">
        <f t="shared" si="29"/>
        <v>41304.25</v>
      </c>
      <c r="N464" s="11">
        <f t="shared" si="30"/>
        <v>41342.25</v>
      </c>
      <c r="O464" t="b">
        <v>0</v>
      </c>
      <c r="P464" t="b">
        <v>0</v>
      </c>
      <c r="Q464" t="s">
        <v>292</v>
      </c>
      <c r="R464" s="7">
        <f t="shared" si="31"/>
        <v>107.91401869158878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s="13">
        <f t="shared" si="29"/>
        <v>41639.25</v>
      </c>
      <c r="N465" s="11">
        <f t="shared" si="30"/>
        <v>41643.25</v>
      </c>
      <c r="O465" t="b">
        <v>0</v>
      </c>
      <c r="P465" t="b">
        <v>0</v>
      </c>
      <c r="Q465" t="s">
        <v>71</v>
      </c>
      <c r="R465" s="7">
        <f t="shared" si="31"/>
        <v>69.009501187648453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s="13">
        <f t="shared" si="29"/>
        <v>43142.25</v>
      </c>
      <c r="N466" s="11">
        <f t="shared" si="30"/>
        <v>43156.25</v>
      </c>
      <c r="O466" t="b">
        <v>0</v>
      </c>
      <c r="P466" t="b">
        <v>0</v>
      </c>
      <c r="Q466" t="s">
        <v>33</v>
      </c>
      <c r="R466" s="7">
        <f t="shared" si="31"/>
        <v>39.006568144499177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s="13">
        <f t="shared" si="29"/>
        <v>43127.25</v>
      </c>
      <c r="N467" s="11">
        <f t="shared" si="30"/>
        <v>43136.25</v>
      </c>
      <c r="O467" t="b">
        <v>0</v>
      </c>
      <c r="P467" t="b">
        <v>0</v>
      </c>
      <c r="Q467" t="s">
        <v>206</v>
      </c>
      <c r="R467" s="7">
        <f t="shared" si="31"/>
        <v>110.3625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s="13">
        <f t="shared" si="29"/>
        <v>41409.208333333336</v>
      </c>
      <c r="N468" s="11">
        <f t="shared" si="30"/>
        <v>41432.208333333336</v>
      </c>
      <c r="O468" t="b">
        <v>0</v>
      </c>
      <c r="P468" t="b">
        <v>1</v>
      </c>
      <c r="Q468" t="s">
        <v>65</v>
      </c>
      <c r="R468" s="7">
        <f t="shared" si="31"/>
        <v>94.857142857142861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s="13">
        <f t="shared" si="29"/>
        <v>42331.25</v>
      </c>
      <c r="N469" s="11">
        <f t="shared" si="30"/>
        <v>42338.25</v>
      </c>
      <c r="O469" t="b">
        <v>0</v>
      </c>
      <c r="P469" t="b">
        <v>1</v>
      </c>
      <c r="Q469" t="s">
        <v>28</v>
      </c>
      <c r="R469" s="7">
        <f t="shared" si="31"/>
        <v>57.935251798561154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s="13">
        <f t="shared" si="29"/>
        <v>43569.208333333328</v>
      </c>
      <c r="N470" s="11">
        <f t="shared" si="30"/>
        <v>43585.208333333328</v>
      </c>
      <c r="O470" t="b">
        <v>0</v>
      </c>
      <c r="P470" t="b">
        <v>0</v>
      </c>
      <c r="Q470" t="s">
        <v>33</v>
      </c>
      <c r="R470" s="7">
        <f t="shared" si="31"/>
        <v>101.25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s="13">
        <f t="shared" si="29"/>
        <v>42142.208333333328</v>
      </c>
      <c r="N471" s="11">
        <f t="shared" si="30"/>
        <v>42144.208333333328</v>
      </c>
      <c r="O471" t="b">
        <v>0</v>
      </c>
      <c r="P471" t="b">
        <v>0</v>
      </c>
      <c r="Q471" t="s">
        <v>53</v>
      </c>
      <c r="R471" s="7">
        <f t="shared" si="31"/>
        <v>64.95597484276729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s="13">
        <f t="shared" si="29"/>
        <v>42716.25</v>
      </c>
      <c r="N472" s="11">
        <f t="shared" si="30"/>
        <v>42723.25</v>
      </c>
      <c r="O472" t="b">
        <v>0</v>
      </c>
      <c r="P472" t="b">
        <v>0</v>
      </c>
      <c r="Q472" t="s">
        <v>65</v>
      </c>
      <c r="R472" s="7">
        <f t="shared" si="31"/>
        <v>27.00524934383202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s="13">
        <f t="shared" si="29"/>
        <v>41031.208333333336</v>
      </c>
      <c r="N473" s="11">
        <f t="shared" si="30"/>
        <v>41031.208333333336</v>
      </c>
      <c r="O473" t="b">
        <v>0</v>
      </c>
      <c r="P473" t="b">
        <v>1</v>
      </c>
      <c r="Q473" t="s">
        <v>17</v>
      </c>
      <c r="R473" s="7">
        <f t="shared" si="31"/>
        <v>50.97422680412371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s="13">
        <f t="shared" si="29"/>
        <v>43535.208333333328</v>
      </c>
      <c r="N474" s="11">
        <f t="shared" si="30"/>
        <v>43589.208333333328</v>
      </c>
      <c r="O474" t="b">
        <v>0</v>
      </c>
      <c r="P474" t="b">
        <v>0</v>
      </c>
      <c r="Q474" t="s">
        <v>23</v>
      </c>
      <c r="R474" s="7">
        <f t="shared" si="31"/>
        <v>104.94260869565217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s="13">
        <f t="shared" si="29"/>
        <v>43277.208333333328</v>
      </c>
      <c r="N475" s="11">
        <f t="shared" si="30"/>
        <v>43278.208333333328</v>
      </c>
      <c r="O475" t="b">
        <v>0</v>
      </c>
      <c r="P475" t="b">
        <v>0</v>
      </c>
      <c r="Q475" t="s">
        <v>50</v>
      </c>
      <c r="R475" s="7">
        <f t="shared" si="31"/>
        <v>84.028301886792448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s="13">
        <f t="shared" si="29"/>
        <v>41989.25</v>
      </c>
      <c r="N476" s="11">
        <f t="shared" si="30"/>
        <v>41990.25</v>
      </c>
      <c r="O476" t="b">
        <v>0</v>
      </c>
      <c r="P476" t="b">
        <v>0</v>
      </c>
      <c r="Q476" t="s">
        <v>269</v>
      </c>
      <c r="R476" s="7">
        <f t="shared" si="31"/>
        <v>102.85915492957747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s="13">
        <f t="shared" si="29"/>
        <v>41450.208333333336</v>
      </c>
      <c r="N477" s="11">
        <f t="shared" si="30"/>
        <v>41454.208333333336</v>
      </c>
      <c r="O477" t="b">
        <v>0</v>
      </c>
      <c r="P477" t="b">
        <v>1</v>
      </c>
      <c r="Q477" t="s">
        <v>206</v>
      </c>
      <c r="R477" s="7">
        <f t="shared" si="31"/>
        <v>39.962085308056871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s="13">
        <f t="shared" si="29"/>
        <v>43322.208333333328</v>
      </c>
      <c r="N478" s="11">
        <f t="shared" si="30"/>
        <v>43328.208333333328</v>
      </c>
      <c r="O478" t="b">
        <v>0</v>
      </c>
      <c r="P478" t="b">
        <v>0</v>
      </c>
      <c r="Q478" t="s">
        <v>119</v>
      </c>
      <c r="R478" s="7">
        <f t="shared" si="31"/>
        <v>51.001785714285717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s="13">
        <f t="shared" si="29"/>
        <v>40720.208333333336</v>
      </c>
      <c r="N479" s="11">
        <f t="shared" si="30"/>
        <v>40747.208333333336</v>
      </c>
      <c r="O479" t="b">
        <v>0</v>
      </c>
      <c r="P479" t="b">
        <v>0</v>
      </c>
      <c r="Q479" t="s">
        <v>474</v>
      </c>
      <c r="R479" s="7">
        <f t="shared" si="31"/>
        <v>40.823008849557525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s="13">
        <f t="shared" si="29"/>
        <v>42072.208333333328</v>
      </c>
      <c r="N480" s="11">
        <f t="shared" si="30"/>
        <v>42084.208333333328</v>
      </c>
      <c r="O480" t="b">
        <v>0</v>
      </c>
      <c r="P480" t="b">
        <v>0</v>
      </c>
      <c r="Q480" t="s">
        <v>65</v>
      </c>
      <c r="R480" s="7">
        <f t="shared" si="31"/>
        <v>58.999637155297535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s="13">
        <f t="shared" si="29"/>
        <v>42945.208333333328</v>
      </c>
      <c r="N481" s="11">
        <f t="shared" si="30"/>
        <v>42947.208333333328</v>
      </c>
      <c r="O481" t="b">
        <v>0</v>
      </c>
      <c r="P481" t="b">
        <v>0</v>
      </c>
      <c r="Q481" t="s">
        <v>17</v>
      </c>
      <c r="R481" s="7">
        <f t="shared" si="31"/>
        <v>71.156069364161851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s="13">
        <f t="shared" si="29"/>
        <v>40248.25</v>
      </c>
      <c r="N482" s="11">
        <f t="shared" si="30"/>
        <v>40257.208333333336</v>
      </c>
      <c r="O482" t="b">
        <v>0</v>
      </c>
      <c r="P482" t="b">
        <v>1</v>
      </c>
      <c r="Q482" t="s">
        <v>122</v>
      </c>
      <c r="R482" s="7">
        <f t="shared" si="31"/>
        <v>99.494252873563212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s="13">
        <f t="shared" si="29"/>
        <v>41913.208333333336</v>
      </c>
      <c r="N483" s="11">
        <f t="shared" si="30"/>
        <v>41955.25</v>
      </c>
      <c r="O483" t="b">
        <v>0</v>
      </c>
      <c r="P483" t="b">
        <v>1</v>
      </c>
      <c r="Q483" t="s">
        <v>33</v>
      </c>
      <c r="R483" s="7">
        <f t="shared" si="31"/>
        <v>103.98634590377114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s="13">
        <f t="shared" si="29"/>
        <v>40963.25</v>
      </c>
      <c r="N484" s="11">
        <f t="shared" si="30"/>
        <v>40974.25</v>
      </c>
      <c r="O484" t="b">
        <v>0</v>
      </c>
      <c r="P484" t="b">
        <v>1</v>
      </c>
      <c r="Q484" t="s">
        <v>119</v>
      </c>
      <c r="R484" s="7">
        <f t="shared" si="31"/>
        <v>76.555555555555557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s="13">
        <f t="shared" si="29"/>
        <v>43811.25</v>
      </c>
      <c r="N485" s="11">
        <f t="shared" si="30"/>
        <v>43818.25</v>
      </c>
      <c r="O485" t="b">
        <v>0</v>
      </c>
      <c r="P485" t="b">
        <v>0</v>
      </c>
      <c r="Q485" t="s">
        <v>33</v>
      </c>
      <c r="R485" s="7">
        <f t="shared" si="31"/>
        <v>87.068592057761734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s="13">
        <f t="shared" si="29"/>
        <v>41855.208333333336</v>
      </c>
      <c r="N486" s="11">
        <f t="shared" si="30"/>
        <v>41904.208333333336</v>
      </c>
      <c r="O486" t="b">
        <v>0</v>
      </c>
      <c r="P486" t="b">
        <v>1</v>
      </c>
      <c r="Q486" t="s">
        <v>17</v>
      </c>
      <c r="R486" s="7">
        <f t="shared" si="31"/>
        <v>48.99554707379135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s="13">
        <f t="shared" si="29"/>
        <v>43626.208333333328</v>
      </c>
      <c r="N487" s="11">
        <f t="shared" si="30"/>
        <v>43667.208333333328</v>
      </c>
      <c r="O487" t="b">
        <v>0</v>
      </c>
      <c r="P487" t="b">
        <v>0</v>
      </c>
      <c r="Q487" t="s">
        <v>33</v>
      </c>
      <c r="R487" s="7">
        <f t="shared" si="31"/>
        <v>42.969135802469133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s="13">
        <f t="shared" si="29"/>
        <v>43168.25</v>
      </c>
      <c r="N488" s="11">
        <f t="shared" si="30"/>
        <v>43183.208333333328</v>
      </c>
      <c r="O488" t="b">
        <v>0</v>
      </c>
      <c r="P488" t="b">
        <v>1</v>
      </c>
      <c r="Q488" t="s">
        <v>206</v>
      </c>
      <c r="R488" s="7">
        <f t="shared" si="31"/>
        <v>33.428571428571431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s="13">
        <f t="shared" si="29"/>
        <v>42845.208333333328</v>
      </c>
      <c r="N489" s="11">
        <f t="shared" si="30"/>
        <v>42878.208333333328</v>
      </c>
      <c r="O489" t="b">
        <v>0</v>
      </c>
      <c r="P489" t="b">
        <v>0</v>
      </c>
      <c r="Q489" t="s">
        <v>33</v>
      </c>
      <c r="R489" s="7">
        <f t="shared" si="31"/>
        <v>83.982949701619773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s="13">
        <f t="shared" si="29"/>
        <v>42403.25</v>
      </c>
      <c r="N490" s="11">
        <f t="shared" si="30"/>
        <v>42420.25</v>
      </c>
      <c r="O490" t="b">
        <v>0</v>
      </c>
      <c r="P490" t="b">
        <v>0</v>
      </c>
      <c r="Q490" t="s">
        <v>33</v>
      </c>
      <c r="R490" s="7">
        <f t="shared" si="31"/>
        <v>101.41739130434783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s="13">
        <f t="shared" si="29"/>
        <v>40406.208333333336</v>
      </c>
      <c r="N491" s="11">
        <f t="shared" si="30"/>
        <v>40411.208333333336</v>
      </c>
      <c r="O491" t="b">
        <v>0</v>
      </c>
      <c r="P491" t="b">
        <v>0</v>
      </c>
      <c r="Q491" t="s">
        <v>65</v>
      </c>
      <c r="R491" s="7">
        <f t="shared" si="31"/>
        <v>109.87058823529412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s="13">
        <f t="shared" si="29"/>
        <v>43786.25</v>
      </c>
      <c r="N492" s="11">
        <f t="shared" si="30"/>
        <v>43793.25</v>
      </c>
      <c r="O492" t="b">
        <v>0</v>
      </c>
      <c r="P492" t="b">
        <v>0</v>
      </c>
      <c r="Q492" t="s">
        <v>1029</v>
      </c>
      <c r="R492" s="7">
        <f t="shared" si="31"/>
        <v>31.916666666666668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s="13">
        <f t="shared" si="29"/>
        <v>41456.208333333336</v>
      </c>
      <c r="N493" s="11">
        <f t="shared" si="30"/>
        <v>41482.208333333336</v>
      </c>
      <c r="O493" t="b">
        <v>0</v>
      </c>
      <c r="P493" t="b">
        <v>1</v>
      </c>
      <c r="Q493" t="s">
        <v>17</v>
      </c>
      <c r="R493" s="7">
        <f t="shared" si="31"/>
        <v>70.993450675399103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s="13">
        <f t="shared" si="29"/>
        <v>40336.208333333336</v>
      </c>
      <c r="N494" s="11">
        <f t="shared" si="30"/>
        <v>40371.208333333336</v>
      </c>
      <c r="O494" t="b">
        <v>1</v>
      </c>
      <c r="P494" t="b">
        <v>1</v>
      </c>
      <c r="Q494" t="s">
        <v>100</v>
      </c>
      <c r="R494" s="7">
        <f t="shared" si="31"/>
        <v>77.026890756302521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s="13">
        <f t="shared" si="29"/>
        <v>43645.208333333328</v>
      </c>
      <c r="N495" s="11">
        <f t="shared" si="30"/>
        <v>43658.208333333328</v>
      </c>
      <c r="O495" t="b">
        <v>0</v>
      </c>
      <c r="P495" t="b">
        <v>0</v>
      </c>
      <c r="Q495" t="s">
        <v>122</v>
      </c>
      <c r="R495" s="7">
        <f t="shared" si="31"/>
        <v>101.78125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s="13">
        <f t="shared" si="29"/>
        <v>40990.208333333336</v>
      </c>
      <c r="N496" s="11">
        <f t="shared" si="30"/>
        <v>40991.208333333336</v>
      </c>
      <c r="O496" t="b">
        <v>0</v>
      </c>
      <c r="P496" t="b">
        <v>0</v>
      </c>
      <c r="Q496" t="s">
        <v>65</v>
      </c>
      <c r="R496" s="7">
        <f t="shared" si="31"/>
        <v>51.059701492537314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s="13">
        <f t="shared" si="29"/>
        <v>41800.208333333336</v>
      </c>
      <c r="N497" s="11">
        <f t="shared" si="30"/>
        <v>41804.208333333336</v>
      </c>
      <c r="O497" t="b">
        <v>0</v>
      </c>
      <c r="P497" t="b">
        <v>0</v>
      </c>
      <c r="Q497" t="s">
        <v>33</v>
      </c>
      <c r="R497" s="7">
        <f t="shared" si="31"/>
        <v>68.02051282051282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s="13">
        <f t="shared" si="29"/>
        <v>42876.208333333328</v>
      </c>
      <c r="N498" s="11">
        <f t="shared" si="30"/>
        <v>42893.208333333328</v>
      </c>
      <c r="O498" t="b">
        <v>0</v>
      </c>
      <c r="P498" t="b">
        <v>0</v>
      </c>
      <c r="Q498" t="s">
        <v>71</v>
      </c>
      <c r="R498" s="7">
        <f t="shared" si="31"/>
        <v>30.87037037037037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s="13">
        <f t="shared" si="29"/>
        <v>42724.25</v>
      </c>
      <c r="N499" s="11">
        <f t="shared" si="30"/>
        <v>42724.25</v>
      </c>
      <c r="O499" t="b">
        <v>0</v>
      </c>
      <c r="P499" t="b">
        <v>1</v>
      </c>
      <c r="Q499" t="s">
        <v>65</v>
      </c>
      <c r="R499" s="7">
        <f t="shared" si="31"/>
        <v>27.908333333333335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s="13">
        <f t="shared" si="29"/>
        <v>42005.25</v>
      </c>
      <c r="N500" s="11">
        <f t="shared" si="30"/>
        <v>42007.25</v>
      </c>
      <c r="O500" t="b">
        <v>0</v>
      </c>
      <c r="P500" t="b">
        <v>0</v>
      </c>
      <c r="Q500" t="s">
        <v>28</v>
      </c>
      <c r="R500" s="7">
        <f t="shared" si="31"/>
        <v>79.994818652849744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s="13">
        <f t="shared" si="29"/>
        <v>42444.208333333328</v>
      </c>
      <c r="N501" s="11">
        <f t="shared" si="30"/>
        <v>42449.208333333328</v>
      </c>
      <c r="O501" t="b">
        <v>0</v>
      </c>
      <c r="P501" t="b">
        <v>1</v>
      </c>
      <c r="Q501" t="s">
        <v>42</v>
      </c>
      <c r="R501" s="7">
        <f t="shared" si="31"/>
        <v>38.003378378378379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s="13">
        <f t="shared" si="29"/>
        <v>41395.208333333336</v>
      </c>
      <c r="N502" s="11">
        <f t="shared" si="30"/>
        <v>41423.208333333336</v>
      </c>
      <c r="O502" t="b">
        <v>0</v>
      </c>
      <c r="P502" t="b">
        <v>1</v>
      </c>
      <c r="Q502" t="s">
        <v>33</v>
      </c>
      <c r="R502" s="7" t="e">
        <f t="shared" si="31"/>
        <v>#DIV/0!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s="13">
        <f t="shared" si="29"/>
        <v>41345.208333333336</v>
      </c>
      <c r="N503" s="11">
        <f t="shared" si="30"/>
        <v>41347.208333333336</v>
      </c>
      <c r="O503" t="b">
        <v>0</v>
      </c>
      <c r="P503" t="b">
        <v>0</v>
      </c>
      <c r="Q503" t="s">
        <v>42</v>
      </c>
      <c r="R503" s="7">
        <f t="shared" si="31"/>
        <v>59.990534521158132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s="13">
        <f t="shared" si="29"/>
        <v>41117.208333333336</v>
      </c>
      <c r="N504" s="11">
        <f t="shared" si="30"/>
        <v>41146.208333333336</v>
      </c>
      <c r="O504" t="b">
        <v>0</v>
      </c>
      <c r="P504" t="b">
        <v>1</v>
      </c>
      <c r="Q504" t="s">
        <v>89</v>
      </c>
      <c r="R504" s="7">
        <f t="shared" si="31"/>
        <v>37.037634408602152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s="13">
        <f t="shared" si="29"/>
        <v>42186.208333333328</v>
      </c>
      <c r="N505" s="11">
        <f t="shared" si="30"/>
        <v>42206.208333333328</v>
      </c>
      <c r="O505" t="b">
        <v>0</v>
      </c>
      <c r="P505" t="b">
        <v>0</v>
      </c>
      <c r="Q505" t="s">
        <v>53</v>
      </c>
      <c r="R505" s="7">
        <f t="shared" si="31"/>
        <v>99.963043478260872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s="13">
        <f t="shared" si="29"/>
        <v>42142.208333333328</v>
      </c>
      <c r="N506" s="11">
        <f t="shared" si="30"/>
        <v>42143.208333333328</v>
      </c>
      <c r="O506" t="b">
        <v>0</v>
      </c>
      <c r="P506" t="b">
        <v>0</v>
      </c>
      <c r="Q506" t="s">
        <v>23</v>
      </c>
      <c r="R506" s="7">
        <f t="shared" si="31"/>
        <v>111.6774193548387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s="13">
        <f t="shared" si="29"/>
        <v>41341.25</v>
      </c>
      <c r="N507" s="11">
        <f t="shared" si="30"/>
        <v>41383.208333333336</v>
      </c>
      <c r="O507" t="b">
        <v>0</v>
      </c>
      <c r="P507" t="b">
        <v>1</v>
      </c>
      <c r="Q507" t="s">
        <v>133</v>
      </c>
      <c r="R507" s="7">
        <f t="shared" si="31"/>
        <v>36.014409221902014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s="13">
        <f t="shared" si="29"/>
        <v>43062.25</v>
      </c>
      <c r="N508" s="11">
        <f t="shared" si="30"/>
        <v>43079.25</v>
      </c>
      <c r="O508" t="b">
        <v>0</v>
      </c>
      <c r="P508" t="b">
        <v>1</v>
      </c>
      <c r="Q508" t="s">
        <v>33</v>
      </c>
      <c r="R508" s="7">
        <f t="shared" si="31"/>
        <v>66.010284810126578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s="13">
        <f t="shared" si="29"/>
        <v>41373.208333333336</v>
      </c>
      <c r="N509" s="11">
        <f t="shared" si="30"/>
        <v>41422.208333333336</v>
      </c>
      <c r="O509" t="b">
        <v>0</v>
      </c>
      <c r="P509" t="b">
        <v>1</v>
      </c>
      <c r="Q509" t="s">
        <v>28</v>
      </c>
      <c r="R509" s="7">
        <f t="shared" si="31"/>
        <v>44.05263157894737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s="13">
        <f t="shared" si="29"/>
        <v>43310.208333333328</v>
      </c>
      <c r="N510" s="11">
        <f t="shared" si="30"/>
        <v>43331.208333333328</v>
      </c>
      <c r="O510" t="b">
        <v>0</v>
      </c>
      <c r="P510" t="b">
        <v>0</v>
      </c>
      <c r="Q510" t="s">
        <v>33</v>
      </c>
      <c r="R510" s="7">
        <f t="shared" si="31"/>
        <v>52.999726551818434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s="13">
        <f t="shared" si="29"/>
        <v>41034.208333333336</v>
      </c>
      <c r="N511" s="11">
        <f t="shared" si="30"/>
        <v>41044.208333333336</v>
      </c>
      <c r="O511" t="b">
        <v>0</v>
      </c>
      <c r="P511" t="b">
        <v>0</v>
      </c>
      <c r="Q511" t="s">
        <v>33</v>
      </c>
      <c r="R511" s="7">
        <f t="shared" si="31"/>
        <v>95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s="13">
        <f t="shared" si="29"/>
        <v>43251.208333333328</v>
      </c>
      <c r="N512" s="11">
        <f t="shared" si="30"/>
        <v>43275.208333333328</v>
      </c>
      <c r="O512" t="b">
        <v>0</v>
      </c>
      <c r="P512" t="b">
        <v>0</v>
      </c>
      <c r="Q512" t="s">
        <v>53</v>
      </c>
      <c r="R512" s="7">
        <f t="shared" si="31"/>
        <v>70.908396946564892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s="13">
        <f t="shared" si="29"/>
        <v>43671.208333333328</v>
      </c>
      <c r="N513" s="11">
        <f t="shared" si="30"/>
        <v>43681.208333333328</v>
      </c>
      <c r="O513" t="b">
        <v>0</v>
      </c>
      <c r="P513" t="b">
        <v>0</v>
      </c>
      <c r="Q513" t="s">
        <v>33</v>
      </c>
      <c r="R513" s="7">
        <f t="shared" si="31"/>
        <v>98.060773480662988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s="13">
        <f t="shared" si="29"/>
        <v>41825.208333333336</v>
      </c>
      <c r="N514" s="11">
        <f t="shared" si="30"/>
        <v>41826.208333333336</v>
      </c>
      <c r="O514" t="b">
        <v>0</v>
      </c>
      <c r="P514" t="b">
        <v>1</v>
      </c>
      <c r="Q514" t="s">
        <v>89</v>
      </c>
      <c r="R514" s="7">
        <f t="shared" si="31"/>
        <v>53.046025104602514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32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s="13">
        <f t="shared" ref="M515:M578" si="33">(((K515/60)/60)/24)+DATE(1970,1,1)</f>
        <v>40430.208333333336</v>
      </c>
      <c r="N515" s="11">
        <f t="shared" ref="N515:N578" si="34">(((L515/60)/60)/24)+DATE(1970,1,1)</f>
        <v>40432.208333333336</v>
      </c>
      <c r="O515" t="b">
        <v>0</v>
      </c>
      <c r="P515" t="b">
        <v>0</v>
      </c>
      <c r="Q515" t="s">
        <v>269</v>
      </c>
      <c r="R515" s="7">
        <f t="shared" si="31"/>
        <v>93.142857142857139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s="13">
        <f t="shared" si="33"/>
        <v>41614.25</v>
      </c>
      <c r="N516" s="11">
        <f t="shared" si="34"/>
        <v>41619.25</v>
      </c>
      <c r="O516" t="b">
        <v>0</v>
      </c>
      <c r="P516" t="b">
        <v>1</v>
      </c>
      <c r="Q516" t="s">
        <v>23</v>
      </c>
      <c r="R516" s="7">
        <f t="shared" ref="R516:R579" si="35">E516/H516</f>
        <v>58.945075757575758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s="13">
        <f t="shared" si="33"/>
        <v>40900.25</v>
      </c>
      <c r="N517" s="11">
        <f t="shared" si="34"/>
        <v>40902.25</v>
      </c>
      <c r="O517" t="b">
        <v>0</v>
      </c>
      <c r="P517" t="b">
        <v>1</v>
      </c>
      <c r="Q517" t="s">
        <v>33</v>
      </c>
      <c r="R517" s="7">
        <f t="shared" si="35"/>
        <v>36.067669172932334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s="13">
        <f t="shared" si="33"/>
        <v>40396.208333333336</v>
      </c>
      <c r="N518" s="11">
        <f t="shared" si="34"/>
        <v>40434.208333333336</v>
      </c>
      <c r="O518" t="b">
        <v>0</v>
      </c>
      <c r="P518" t="b">
        <v>0</v>
      </c>
      <c r="Q518" t="s">
        <v>68</v>
      </c>
      <c r="R518" s="7">
        <f t="shared" si="35"/>
        <v>63.030732860520096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s="13">
        <f t="shared" si="33"/>
        <v>42860.208333333328</v>
      </c>
      <c r="N519" s="11">
        <f t="shared" si="34"/>
        <v>42865.208333333328</v>
      </c>
      <c r="O519" t="b">
        <v>0</v>
      </c>
      <c r="P519" t="b">
        <v>0</v>
      </c>
      <c r="Q519" t="s">
        <v>17</v>
      </c>
      <c r="R519" s="7">
        <f t="shared" si="35"/>
        <v>84.717948717948715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s="13">
        <f t="shared" si="33"/>
        <v>43154.25</v>
      </c>
      <c r="N520" s="11">
        <f t="shared" si="34"/>
        <v>43156.25</v>
      </c>
      <c r="O520" t="b">
        <v>0</v>
      </c>
      <c r="P520" t="b">
        <v>1</v>
      </c>
      <c r="Q520" t="s">
        <v>71</v>
      </c>
      <c r="R520" s="7">
        <f t="shared" si="35"/>
        <v>62.2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s="13">
        <f t="shared" si="33"/>
        <v>42012.25</v>
      </c>
      <c r="N521" s="11">
        <f t="shared" si="34"/>
        <v>42026.25</v>
      </c>
      <c r="O521" t="b">
        <v>0</v>
      </c>
      <c r="P521" t="b">
        <v>1</v>
      </c>
      <c r="Q521" t="s">
        <v>23</v>
      </c>
      <c r="R521" s="7">
        <f t="shared" si="35"/>
        <v>101.97518330513255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s="13">
        <f t="shared" si="33"/>
        <v>43574.208333333328</v>
      </c>
      <c r="N522" s="11">
        <f t="shared" si="34"/>
        <v>43577.208333333328</v>
      </c>
      <c r="O522" t="b">
        <v>0</v>
      </c>
      <c r="P522" t="b">
        <v>0</v>
      </c>
      <c r="Q522" t="s">
        <v>33</v>
      </c>
      <c r="R522" s="7">
        <f t="shared" si="35"/>
        <v>106.4375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s="13">
        <f t="shared" si="33"/>
        <v>42605.208333333328</v>
      </c>
      <c r="N523" s="11">
        <f t="shared" si="34"/>
        <v>42611.208333333328</v>
      </c>
      <c r="O523" t="b">
        <v>0</v>
      </c>
      <c r="P523" t="b">
        <v>1</v>
      </c>
      <c r="Q523" t="s">
        <v>53</v>
      </c>
      <c r="R523" s="7">
        <f t="shared" si="35"/>
        <v>29.975609756097562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s="13">
        <f t="shared" si="33"/>
        <v>41093.208333333336</v>
      </c>
      <c r="N524" s="11">
        <f t="shared" si="34"/>
        <v>41105.208333333336</v>
      </c>
      <c r="O524" t="b">
        <v>0</v>
      </c>
      <c r="P524" t="b">
        <v>0</v>
      </c>
      <c r="Q524" t="s">
        <v>100</v>
      </c>
      <c r="R524" s="7">
        <f t="shared" si="35"/>
        <v>85.806282722513089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s="13">
        <f t="shared" si="33"/>
        <v>40241.25</v>
      </c>
      <c r="N525" s="11">
        <f t="shared" si="34"/>
        <v>40246.25</v>
      </c>
      <c r="O525" t="b">
        <v>0</v>
      </c>
      <c r="P525" t="b">
        <v>0</v>
      </c>
      <c r="Q525" t="s">
        <v>100</v>
      </c>
      <c r="R525" s="7">
        <f t="shared" si="35"/>
        <v>70.82022471910112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s="13">
        <f t="shared" si="33"/>
        <v>40294.208333333336</v>
      </c>
      <c r="N526" s="11">
        <f t="shared" si="34"/>
        <v>40307.208333333336</v>
      </c>
      <c r="O526" t="b">
        <v>0</v>
      </c>
      <c r="P526" t="b">
        <v>0</v>
      </c>
      <c r="Q526" t="s">
        <v>33</v>
      </c>
      <c r="R526" s="7">
        <f t="shared" si="35"/>
        <v>40.998484082870135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s="13">
        <f t="shared" si="33"/>
        <v>40505.25</v>
      </c>
      <c r="N527" s="11">
        <f t="shared" si="34"/>
        <v>40509.25</v>
      </c>
      <c r="O527" t="b">
        <v>0</v>
      </c>
      <c r="P527" t="b">
        <v>0</v>
      </c>
      <c r="Q527" t="s">
        <v>65</v>
      </c>
      <c r="R527" s="7">
        <f t="shared" si="35"/>
        <v>28.063492063492063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s="13">
        <f t="shared" si="33"/>
        <v>42364.25</v>
      </c>
      <c r="N528" s="11">
        <f t="shared" si="34"/>
        <v>42401.25</v>
      </c>
      <c r="O528" t="b">
        <v>0</v>
      </c>
      <c r="P528" t="b">
        <v>1</v>
      </c>
      <c r="Q528" t="s">
        <v>33</v>
      </c>
      <c r="R528" s="7">
        <f t="shared" si="35"/>
        <v>88.054421768707485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s="13">
        <f t="shared" si="33"/>
        <v>42405.25</v>
      </c>
      <c r="N529" s="11">
        <f t="shared" si="34"/>
        <v>42441.25</v>
      </c>
      <c r="O529" t="b">
        <v>0</v>
      </c>
      <c r="P529" t="b">
        <v>0</v>
      </c>
      <c r="Q529" t="s">
        <v>71</v>
      </c>
      <c r="R529" s="7">
        <f t="shared" si="35"/>
        <v>31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s="13">
        <f t="shared" si="33"/>
        <v>41601.25</v>
      </c>
      <c r="N530" s="11">
        <f t="shared" si="34"/>
        <v>41646.25</v>
      </c>
      <c r="O530" t="b">
        <v>0</v>
      </c>
      <c r="P530" t="b">
        <v>0</v>
      </c>
      <c r="Q530" t="s">
        <v>60</v>
      </c>
      <c r="R530" s="7">
        <f t="shared" si="35"/>
        <v>90.337500000000006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s="13">
        <f t="shared" si="33"/>
        <v>41769.208333333336</v>
      </c>
      <c r="N531" s="11">
        <f t="shared" si="34"/>
        <v>41797.208333333336</v>
      </c>
      <c r="O531" t="b">
        <v>0</v>
      </c>
      <c r="P531" t="b">
        <v>0</v>
      </c>
      <c r="Q531" t="s">
        <v>89</v>
      </c>
      <c r="R531" s="7">
        <f t="shared" si="35"/>
        <v>63.777777777777779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s="13">
        <f t="shared" si="33"/>
        <v>40421.208333333336</v>
      </c>
      <c r="N532" s="11">
        <f t="shared" si="34"/>
        <v>40435.208333333336</v>
      </c>
      <c r="O532" t="b">
        <v>0</v>
      </c>
      <c r="P532" t="b">
        <v>1</v>
      </c>
      <c r="Q532" t="s">
        <v>119</v>
      </c>
      <c r="R532" s="7">
        <f t="shared" si="35"/>
        <v>53.995515695067262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s="13">
        <f t="shared" si="33"/>
        <v>41589.25</v>
      </c>
      <c r="N533" s="11">
        <f t="shared" si="34"/>
        <v>41645.25</v>
      </c>
      <c r="O533" t="b">
        <v>0</v>
      </c>
      <c r="P533" t="b">
        <v>0</v>
      </c>
      <c r="Q533" t="s">
        <v>89</v>
      </c>
      <c r="R533" s="7">
        <f t="shared" si="35"/>
        <v>48.993956043956047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s="13">
        <f t="shared" si="33"/>
        <v>43125.25</v>
      </c>
      <c r="N534" s="11">
        <f t="shared" si="34"/>
        <v>43126.25</v>
      </c>
      <c r="O534" t="b">
        <v>0</v>
      </c>
      <c r="P534" t="b">
        <v>0</v>
      </c>
      <c r="Q534" t="s">
        <v>33</v>
      </c>
      <c r="R534" s="7">
        <f t="shared" si="35"/>
        <v>63.857142857142854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s="13">
        <f t="shared" si="33"/>
        <v>41479.208333333336</v>
      </c>
      <c r="N535" s="11">
        <f t="shared" si="34"/>
        <v>41515.208333333336</v>
      </c>
      <c r="O535" t="b">
        <v>0</v>
      </c>
      <c r="P535" t="b">
        <v>0</v>
      </c>
      <c r="Q535" t="s">
        <v>60</v>
      </c>
      <c r="R535" s="7">
        <f t="shared" si="35"/>
        <v>82.996393146979258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s="13">
        <f t="shared" si="33"/>
        <v>43329.208333333328</v>
      </c>
      <c r="N536" s="11">
        <f t="shared" si="34"/>
        <v>43330.208333333328</v>
      </c>
      <c r="O536" t="b">
        <v>0</v>
      </c>
      <c r="P536" t="b">
        <v>1</v>
      </c>
      <c r="Q536" t="s">
        <v>53</v>
      </c>
      <c r="R536" s="7">
        <f t="shared" si="35"/>
        <v>55.08230452674897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s="13">
        <f t="shared" si="33"/>
        <v>43259.208333333328</v>
      </c>
      <c r="N537" s="11">
        <f t="shared" si="34"/>
        <v>43261.208333333328</v>
      </c>
      <c r="O537" t="b">
        <v>0</v>
      </c>
      <c r="P537" t="b">
        <v>1</v>
      </c>
      <c r="Q537" t="s">
        <v>33</v>
      </c>
      <c r="R537" s="7">
        <f t="shared" si="35"/>
        <v>62.044554455445542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s="13">
        <f t="shared" si="33"/>
        <v>40414.208333333336</v>
      </c>
      <c r="N538" s="11">
        <f t="shared" si="34"/>
        <v>40440.208333333336</v>
      </c>
      <c r="O538" t="b">
        <v>0</v>
      </c>
      <c r="P538" t="b">
        <v>0</v>
      </c>
      <c r="Q538" t="s">
        <v>119</v>
      </c>
      <c r="R538" s="7">
        <f t="shared" si="35"/>
        <v>104.97857142857143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s="13">
        <f t="shared" si="33"/>
        <v>43342.208333333328</v>
      </c>
      <c r="N539" s="11">
        <f t="shared" si="34"/>
        <v>43365.208333333328</v>
      </c>
      <c r="O539" t="b">
        <v>1</v>
      </c>
      <c r="P539" t="b">
        <v>1</v>
      </c>
      <c r="Q539" t="s">
        <v>42</v>
      </c>
      <c r="R539" s="7">
        <f t="shared" si="35"/>
        <v>94.044676806083643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s="13">
        <f t="shared" si="33"/>
        <v>41539.208333333336</v>
      </c>
      <c r="N540" s="11">
        <f t="shared" si="34"/>
        <v>41555.208333333336</v>
      </c>
      <c r="O540" t="b">
        <v>0</v>
      </c>
      <c r="P540" t="b">
        <v>0</v>
      </c>
      <c r="Q540" t="s">
        <v>292</v>
      </c>
      <c r="R540" s="7">
        <f t="shared" si="35"/>
        <v>44.007716049382715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s="13">
        <f t="shared" si="33"/>
        <v>43647.208333333328</v>
      </c>
      <c r="N541" s="11">
        <f t="shared" si="34"/>
        <v>43653.208333333328</v>
      </c>
      <c r="O541" t="b">
        <v>0</v>
      </c>
      <c r="P541" t="b">
        <v>1</v>
      </c>
      <c r="Q541" t="s">
        <v>17</v>
      </c>
      <c r="R541" s="7">
        <f t="shared" si="35"/>
        <v>92.467532467532465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s="13">
        <f t="shared" si="33"/>
        <v>43225.208333333328</v>
      </c>
      <c r="N542" s="11">
        <f t="shared" si="34"/>
        <v>43247.208333333328</v>
      </c>
      <c r="O542" t="b">
        <v>0</v>
      </c>
      <c r="P542" t="b">
        <v>0</v>
      </c>
      <c r="Q542" t="s">
        <v>122</v>
      </c>
      <c r="R542" s="7">
        <f t="shared" si="35"/>
        <v>57.072874493927124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s="13">
        <f t="shared" si="33"/>
        <v>42165.208333333328</v>
      </c>
      <c r="N543" s="11">
        <f t="shared" si="34"/>
        <v>42191.208333333328</v>
      </c>
      <c r="O543" t="b">
        <v>0</v>
      </c>
      <c r="P543" t="b">
        <v>0</v>
      </c>
      <c r="Q543" t="s">
        <v>292</v>
      </c>
      <c r="R543" s="7">
        <f t="shared" si="35"/>
        <v>109.07848101265823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s="13">
        <f t="shared" si="33"/>
        <v>42391.25</v>
      </c>
      <c r="N544" s="11">
        <f t="shared" si="34"/>
        <v>42421.25</v>
      </c>
      <c r="O544" t="b">
        <v>0</v>
      </c>
      <c r="P544" t="b">
        <v>0</v>
      </c>
      <c r="Q544" t="s">
        <v>60</v>
      </c>
      <c r="R544" s="7">
        <f t="shared" si="35"/>
        <v>39.387755102040813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s="13">
        <f t="shared" si="33"/>
        <v>41528.208333333336</v>
      </c>
      <c r="N545" s="11">
        <f t="shared" si="34"/>
        <v>41543.208333333336</v>
      </c>
      <c r="O545" t="b">
        <v>0</v>
      </c>
      <c r="P545" t="b">
        <v>0</v>
      </c>
      <c r="Q545" t="s">
        <v>89</v>
      </c>
      <c r="R545" s="7">
        <f t="shared" si="35"/>
        <v>77.022222222222226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s="13">
        <f t="shared" si="33"/>
        <v>42377.25</v>
      </c>
      <c r="N546" s="11">
        <f t="shared" si="34"/>
        <v>42390.25</v>
      </c>
      <c r="O546" t="b">
        <v>0</v>
      </c>
      <c r="P546" t="b">
        <v>0</v>
      </c>
      <c r="Q546" t="s">
        <v>23</v>
      </c>
      <c r="R546" s="7">
        <f t="shared" si="35"/>
        <v>92.166666666666671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s="13">
        <f t="shared" si="33"/>
        <v>43824.25</v>
      </c>
      <c r="N547" s="11">
        <f t="shared" si="34"/>
        <v>43844.25</v>
      </c>
      <c r="O547" t="b">
        <v>0</v>
      </c>
      <c r="P547" t="b">
        <v>0</v>
      </c>
      <c r="Q547" t="s">
        <v>33</v>
      </c>
      <c r="R547" s="7">
        <f t="shared" si="35"/>
        <v>61.007063197026021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s="13">
        <f t="shared" si="33"/>
        <v>43360.208333333328</v>
      </c>
      <c r="N548" s="11">
        <f t="shared" si="34"/>
        <v>43363.208333333328</v>
      </c>
      <c r="O548" t="b">
        <v>0</v>
      </c>
      <c r="P548" t="b">
        <v>1</v>
      </c>
      <c r="Q548" t="s">
        <v>33</v>
      </c>
      <c r="R548" s="7">
        <f t="shared" si="35"/>
        <v>78.068181818181813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s="13">
        <f t="shared" si="33"/>
        <v>42029.25</v>
      </c>
      <c r="N549" s="11">
        <f t="shared" si="34"/>
        <v>42041.25</v>
      </c>
      <c r="O549" t="b">
        <v>0</v>
      </c>
      <c r="P549" t="b">
        <v>0</v>
      </c>
      <c r="Q549" t="s">
        <v>53</v>
      </c>
      <c r="R549" s="7">
        <f t="shared" si="35"/>
        <v>80.75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s="13">
        <f t="shared" si="33"/>
        <v>42461.208333333328</v>
      </c>
      <c r="N550" s="11">
        <f t="shared" si="34"/>
        <v>42474.208333333328</v>
      </c>
      <c r="O550" t="b">
        <v>0</v>
      </c>
      <c r="P550" t="b">
        <v>0</v>
      </c>
      <c r="Q550" t="s">
        <v>33</v>
      </c>
      <c r="R550" s="7">
        <f t="shared" si="35"/>
        <v>59.991289782244557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s="13">
        <f t="shared" si="33"/>
        <v>41422.208333333336</v>
      </c>
      <c r="N551" s="11">
        <f t="shared" si="34"/>
        <v>41431.208333333336</v>
      </c>
      <c r="O551" t="b">
        <v>0</v>
      </c>
      <c r="P551" t="b">
        <v>0</v>
      </c>
      <c r="Q551" t="s">
        <v>65</v>
      </c>
      <c r="R551" s="7">
        <f t="shared" si="35"/>
        <v>110.03018372703411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s="13">
        <f t="shared" si="33"/>
        <v>40968.25</v>
      </c>
      <c r="N552" s="11">
        <f t="shared" si="34"/>
        <v>40989.208333333336</v>
      </c>
      <c r="O552" t="b">
        <v>0</v>
      </c>
      <c r="P552" t="b">
        <v>0</v>
      </c>
      <c r="Q552" t="s">
        <v>60</v>
      </c>
      <c r="R552" s="7">
        <f t="shared" si="35"/>
        <v>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s="13">
        <f t="shared" si="33"/>
        <v>41993.25</v>
      </c>
      <c r="N553" s="11">
        <f t="shared" si="34"/>
        <v>42033.25</v>
      </c>
      <c r="O553" t="b">
        <v>0</v>
      </c>
      <c r="P553" t="b">
        <v>1</v>
      </c>
      <c r="Q553" t="s">
        <v>28</v>
      </c>
      <c r="R553" s="7">
        <f t="shared" si="35"/>
        <v>37.99856063332134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s="13">
        <f t="shared" si="33"/>
        <v>42700.25</v>
      </c>
      <c r="N554" s="11">
        <f t="shared" si="34"/>
        <v>42702.25</v>
      </c>
      <c r="O554" t="b">
        <v>0</v>
      </c>
      <c r="P554" t="b">
        <v>0</v>
      </c>
      <c r="Q554" t="s">
        <v>33</v>
      </c>
      <c r="R554" s="7">
        <f t="shared" si="35"/>
        <v>96.369565217391298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s="13">
        <f t="shared" si="33"/>
        <v>40545.25</v>
      </c>
      <c r="N555" s="11">
        <f t="shared" si="34"/>
        <v>40546.25</v>
      </c>
      <c r="O555" t="b">
        <v>0</v>
      </c>
      <c r="P555" t="b">
        <v>0</v>
      </c>
      <c r="Q555" t="s">
        <v>23</v>
      </c>
      <c r="R555" s="7">
        <f t="shared" si="35"/>
        <v>72.978599221789878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s="13">
        <f t="shared" si="33"/>
        <v>42723.25</v>
      </c>
      <c r="N556" s="11">
        <f t="shared" si="34"/>
        <v>42729.25</v>
      </c>
      <c r="O556" t="b">
        <v>0</v>
      </c>
      <c r="P556" t="b">
        <v>0</v>
      </c>
      <c r="Q556" t="s">
        <v>60</v>
      </c>
      <c r="R556" s="7">
        <f t="shared" si="35"/>
        <v>26.007220216606498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s="13">
        <f t="shared" si="33"/>
        <v>41731.208333333336</v>
      </c>
      <c r="N557" s="11">
        <f t="shared" si="34"/>
        <v>41762.208333333336</v>
      </c>
      <c r="O557" t="b">
        <v>0</v>
      </c>
      <c r="P557" t="b">
        <v>0</v>
      </c>
      <c r="Q557" t="s">
        <v>23</v>
      </c>
      <c r="R557" s="7">
        <f t="shared" si="35"/>
        <v>104.36296296296297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s="13">
        <f t="shared" si="33"/>
        <v>40792.208333333336</v>
      </c>
      <c r="N558" s="11">
        <f t="shared" si="34"/>
        <v>40799.208333333336</v>
      </c>
      <c r="O558" t="b">
        <v>0</v>
      </c>
      <c r="P558" t="b">
        <v>1</v>
      </c>
      <c r="Q558" t="s">
        <v>206</v>
      </c>
      <c r="R558" s="7">
        <f t="shared" si="35"/>
        <v>102.18852459016394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s="13">
        <f t="shared" si="33"/>
        <v>42279.208333333328</v>
      </c>
      <c r="N559" s="11">
        <f t="shared" si="34"/>
        <v>42282.208333333328</v>
      </c>
      <c r="O559" t="b">
        <v>0</v>
      </c>
      <c r="P559" t="b">
        <v>1</v>
      </c>
      <c r="Q559" t="s">
        <v>474</v>
      </c>
      <c r="R559" s="7">
        <f t="shared" si="35"/>
        <v>54.117647058823529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s="13">
        <f t="shared" si="33"/>
        <v>42424.25</v>
      </c>
      <c r="N560" s="11">
        <f t="shared" si="34"/>
        <v>42467.208333333328</v>
      </c>
      <c r="O560" t="b">
        <v>0</v>
      </c>
      <c r="P560" t="b">
        <v>0</v>
      </c>
      <c r="Q560" t="s">
        <v>33</v>
      </c>
      <c r="R560" s="7">
        <f t="shared" si="35"/>
        <v>63.222222222222221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s="13">
        <f t="shared" si="33"/>
        <v>42584.208333333328</v>
      </c>
      <c r="N561" s="11">
        <f t="shared" si="34"/>
        <v>42591.208333333328</v>
      </c>
      <c r="O561" t="b">
        <v>0</v>
      </c>
      <c r="P561" t="b">
        <v>0</v>
      </c>
      <c r="Q561" t="s">
        <v>33</v>
      </c>
      <c r="R561" s="7">
        <f t="shared" si="35"/>
        <v>104.03228962818004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s="13">
        <f t="shared" si="33"/>
        <v>40865.25</v>
      </c>
      <c r="N562" s="11">
        <f t="shared" si="34"/>
        <v>40905.25</v>
      </c>
      <c r="O562" t="b">
        <v>0</v>
      </c>
      <c r="P562" t="b">
        <v>0</v>
      </c>
      <c r="Q562" t="s">
        <v>71</v>
      </c>
      <c r="R562" s="7">
        <f t="shared" si="35"/>
        <v>49.994334277620396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s="13">
        <f t="shared" si="33"/>
        <v>40833.208333333336</v>
      </c>
      <c r="N563" s="11">
        <f t="shared" si="34"/>
        <v>40835.208333333336</v>
      </c>
      <c r="O563" t="b">
        <v>0</v>
      </c>
      <c r="P563" t="b">
        <v>0</v>
      </c>
      <c r="Q563" t="s">
        <v>33</v>
      </c>
      <c r="R563" s="7">
        <f t="shared" si="35"/>
        <v>56.015151515151516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s="13">
        <f t="shared" si="33"/>
        <v>43536.208333333328</v>
      </c>
      <c r="N564" s="11">
        <f t="shared" si="34"/>
        <v>43538.208333333328</v>
      </c>
      <c r="O564" t="b">
        <v>0</v>
      </c>
      <c r="P564" t="b">
        <v>0</v>
      </c>
      <c r="Q564" t="s">
        <v>23</v>
      </c>
      <c r="R564" s="7">
        <f t="shared" si="35"/>
        <v>48.807692307692307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s="13">
        <f t="shared" si="33"/>
        <v>43417.25</v>
      </c>
      <c r="N565" s="11">
        <f t="shared" si="34"/>
        <v>43437.25</v>
      </c>
      <c r="O565" t="b">
        <v>0</v>
      </c>
      <c r="P565" t="b">
        <v>0</v>
      </c>
      <c r="Q565" t="s">
        <v>42</v>
      </c>
      <c r="R565" s="7">
        <f t="shared" si="35"/>
        <v>60.082352941176474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s="13">
        <f t="shared" si="33"/>
        <v>42078.208333333328</v>
      </c>
      <c r="N566" s="11">
        <f t="shared" si="34"/>
        <v>42086.208333333328</v>
      </c>
      <c r="O566" t="b">
        <v>0</v>
      </c>
      <c r="P566" t="b">
        <v>0</v>
      </c>
      <c r="Q566" t="s">
        <v>33</v>
      </c>
      <c r="R566" s="7">
        <f t="shared" si="35"/>
        <v>78.990502793296088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s="13">
        <f t="shared" si="33"/>
        <v>40862.25</v>
      </c>
      <c r="N567" s="11">
        <f t="shared" si="34"/>
        <v>40882.25</v>
      </c>
      <c r="O567" t="b">
        <v>0</v>
      </c>
      <c r="P567" t="b">
        <v>0</v>
      </c>
      <c r="Q567" t="s">
        <v>33</v>
      </c>
      <c r="R567" s="7">
        <f t="shared" si="35"/>
        <v>53.99499443826474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s="13">
        <f t="shared" si="33"/>
        <v>42424.25</v>
      </c>
      <c r="N568" s="11">
        <f t="shared" si="34"/>
        <v>42447.208333333328</v>
      </c>
      <c r="O568" t="b">
        <v>0</v>
      </c>
      <c r="P568" t="b">
        <v>1</v>
      </c>
      <c r="Q568" t="s">
        <v>50</v>
      </c>
      <c r="R568" s="7">
        <f t="shared" si="35"/>
        <v>111.45945945945945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s="13">
        <f t="shared" si="33"/>
        <v>41830.208333333336</v>
      </c>
      <c r="N569" s="11">
        <f t="shared" si="34"/>
        <v>41832.208333333336</v>
      </c>
      <c r="O569" t="b">
        <v>0</v>
      </c>
      <c r="P569" t="b">
        <v>0</v>
      </c>
      <c r="Q569" t="s">
        <v>23</v>
      </c>
      <c r="R569" s="7">
        <f t="shared" si="35"/>
        <v>60.922131147540981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s="13">
        <f t="shared" si="33"/>
        <v>40374.208333333336</v>
      </c>
      <c r="N570" s="11">
        <f t="shared" si="34"/>
        <v>40419.208333333336</v>
      </c>
      <c r="O570" t="b">
        <v>0</v>
      </c>
      <c r="P570" t="b">
        <v>0</v>
      </c>
      <c r="Q570" t="s">
        <v>33</v>
      </c>
      <c r="R570" s="7">
        <f t="shared" si="35"/>
        <v>26.0015444015444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s="13">
        <f t="shared" si="33"/>
        <v>40554.25</v>
      </c>
      <c r="N571" s="11">
        <f t="shared" si="34"/>
        <v>40566.25</v>
      </c>
      <c r="O571" t="b">
        <v>0</v>
      </c>
      <c r="P571" t="b">
        <v>0</v>
      </c>
      <c r="Q571" t="s">
        <v>71</v>
      </c>
      <c r="R571" s="7">
        <f t="shared" si="35"/>
        <v>80.993208828522924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s="13">
        <f t="shared" si="33"/>
        <v>41993.25</v>
      </c>
      <c r="N572" s="11">
        <f t="shared" si="34"/>
        <v>41999.25</v>
      </c>
      <c r="O572" t="b">
        <v>0</v>
      </c>
      <c r="P572" t="b">
        <v>1</v>
      </c>
      <c r="Q572" t="s">
        <v>23</v>
      </c>
      <c r="R572" s="7">
        <f t="shared" si="35"/>
        <v>34.995963302752294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s="13">
        <f t="shared" si="33"/>
        <v>42174.208333333328</v>
      </c>
      <c r="N573" s="11">
        <f t="shared" si="34"/>
        <v>42221.208333333328</v>
      </c>
      <c r="O573" t="b">
        <v>0</v>
      </c>
      <c r="P573" t="b">
        <v>0</v>
      </c>
      <c r="Q573" t="s">
        <v>100</v>
      </c>
      <c r="R573" s="7">
        <f t="shared" si="35"/>
        <v>94.142857142857139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s="13">
        <f t="shared" si="33"/>
        <v>42275.208333333328</v>
      </c>
      <c r="N574" s="11">
        <f t="shared" si="34"/>
        <v>42291.208333333328</v>
      </c>
      <c r="O574" t="b">
        <v>0</v>
      </c>
      <c r="P574" t="b">
        <v>1</v>
      </c>
      <c r="Q574" t="s">
        <v>23</v>
      </c>
      <c r="R574" s="7">
        <f t="shared" si="35"/>
        <v>52.085106382978722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s="13">
        <f t="shared" si="33"/>
        <v>41761.208333333336</v>
      </c>
      <c r="N575" s="11">
        <f t="shared" si="34"/>
        <v>41763.208333333336</v>
      </c>
      <c r="O575" t="b">
        <v>0</v>
      </c>
      <c r="P575" t="b">
        <v>0</v>
      </c>
      <c r="Q575" t="s">
        <v>1029</v>
      </c>
      <c r="R575" s="7">
        <f t="shared" si="35"/>
        <v>24.986666666666668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s="13">
        <f t="shared" si="33"/>
        <v>43806.25</v>
      </c>
      <c r="N576" s="11">
        <f t="shared" si="34"/>
        <v>43816.25</v>
      </c>
      <c r="O576" t="b">
        <v>0</v>
      </c>
      <c r="P576" t="b">
        <v>1</v>
      </c>
      <c r="Q576" t="s">
        <v>17</v>
      </c>
      <c r="R576" s="7">
        <f t="shared" si="35"/>
        <v>69.215277777777771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s="13">
        <f t="shared" si="33"/>
        <v>41779.208333333336</v>
      </c>
      <c r="N577" s="11">
        <f t="shared" si="34"/>
        <v>41782.208333333336</v>
      </c>
      <c r="O577" t="b">
        <v>0</v>
      </c>
      <c r="P577" t="b">
        <v>1</v>
      </c>
      <c r="Q577" t="s">
        <v>33</v>
      </c>
      <c r="R577" s="7">
        <f t="shared" si="35"/>
        <v>93.944444444444443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s="13">
        <f t="shared" si="33"/>
        <v>43040.208333333328</v>
      </c>
      <c r="N578" s="11">
        <f t="shared" si="34"/>
        <v>43057.25</v>
      </c>
      <c r="O578" t="b">
        <v>0</v>
      </c>
      <c r="P578" t="b">
        <v>0</v>
      </c>
      <c r="Q578" t="s">
        <v>33</v>
      </c>
      <c r="R578" s="7">
        <f t="shared" si="35"/>
        <v>98.40625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36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s="13">
        <f t="shared" ref="M579:M642" si="37">(((K579/60)/60)/24)+DATE(1970,1,1)</f>
        <v>40613.25</v>
      </c>
      <c r="N579" s="11">
        <f t="shared" ref="N579:N642" si="38">(((L579/60)/60)/24)+DATE(1970,1,1)</f>
        <v>40639.208333333336</v>
      </c>
      <c r="O579" t="b">
        <v>0</v>
      </c>
      <c r="P579" t="b">
        <v>0</v>
      </c>
      <c r="Q579" t="s">
        <v>159</v>
      </c>
      <c r="R579" s="7">
        <f t="shared" si="35"/>
        <v>41.783783783783782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s="13">
        <f t="shared" si="37"/>
        <v>40878.25</v>
      </c>
      <c r="N580" s="11">
        <f t="shared" si="38"/>
        <v>40881.25</v>
      </c>
      <c r="O580" t="b">
        <v>0</v>
      </c>
      <c r="P580" t="b">
        <v>0</v>
      </c>
      <c r="Q580" t="s">
        <v>474</v>
      </c>
      <c r="R580" s="7">
        <f t="shared" ref="R580:R643" si="39">E580/H580</f>
        <v>65.991836734693877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s="13">
        <f t="shared" si="37"/>
        <v>40762.208333333336</v>
      </c>
      <c r="N581" s="11">
        <f t="shared" si="38"/>
        <v>40774.208333333336</v>
      </c>
      <c r="O581" t="b">
        <v>0</v>
      </c>
      <c r="P581" t="b">
        <v>0</v>
      </c>
      <c r="Q581" t="s">
        <v>159</v>
      </c>
      <c r="R581" s="7">
        <f t="shared" si="39"/>
        <v>72.05747126436782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s="13">
        <f t="shared" si="37"/>
        <v>41696.25</v>
      </c>
      <c r="N582" s="11">
        <f t="shared" si="38"/>
        <v>41704.25</v>
      </c>
      <c r="O582" t="b">
        <v>0</v>
      </c>
      <c r="P582" t="b">
        <v>0</v>
      </c>
      <c r="Q582" t="s">
        <v>33</v>
      </c>
      <c r="R582" s="7">
        <f t="shared" si="39"/>
        <v>48.003209242618745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s="13">
        <f t="shared" si="37"/>
        <v>40662.208333333336</v>
      </c>
      <c r="N583" s="11">
        <f t="shared" si="38"/>
        <v>40677.208333333336</v>
      </c>
      <c r="O583" t="b">
        <v>0</v>
      </c>
      <c r="P583" t="b">
        <v>0</v>
      </c>
      <c r="Q583" t="s">
        <v>28</v>
      </c>
      <c r="R583" s="7">
        <f t="shared" si="39"/>
        <v>54.098591549295776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s="13">
        <f t="shared" si="37"/>
        <v>42165.208333333328</v>
      </c>
      <c r="N584" s="11">
        <f t="shared" si="38"/>
        <v>42170.208333333328</v>
      </c>
      <c r="O584" t="b">
        <v>0</v>
      </c>
      <c r="P584" t="b">
        <v>1</v>
      </c>
      <c r="Q584" t="s">
        <v>89</v>
      </c>
      <c r="R584" s="7">
        <f t="shared" si="39"/>
        <v>107.88095238095238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s="13">
        <f t="shared" si="37"/>
        <v>40959.25</v>
      </c>
      <c r="N585" s="11">
        <f t="shared" si="38"/>
        <v>40976.25</v>
      </c>
      <c r="O585" t="b">
        <v>0</v>
      </c>
      <c r="P585" t="b">
        <v>0</v>
      </c>
      <c r="Q585" t="s">
        <v>42</v>
      </c>
      <c r="R585" s="7">
        <f t="shared" si="39"/>
        <v>67.034103410341032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s="13">
        <f t="shared" si="37"/>
        <v>41024.208333333336</v>
      </c>
      <c r="N586" s="11">
        <f t="shared" si="38"/>
        <v>41038.208333333336</v>
      </c>
      <c r="O586" t="b">
        <v>0</v>
      </c>
      <c r="P586" t="b">
        <v>0</v>
      </c>
      <c r="Q586" t="s">
        <v>28</v>
      </c>
      <c r="R586" s="7">
        <f t="shared" si="39"/>
        <v>64.01425914445133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s="13">
        <f t="shared" si="37"/>
        <v>40255.208333333336</v>
      </c>
      <c r="N587" s="11">
        <f t="shared" si="38"/>
        <v>40265.208333333336</v>
      </c>
      <c r="O587" t="b">
        <v>0</v>
      </c>
      <c r="P587" t="b">
        <v>0</v>
      </c>
      <c r="Q587" t="s">
        <v>206</v>
      </c>
      <c r="R587" s="7">
        <f t="shared" si="39"/>
        <v>96.066176470588232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s="13">
        <f t="shared" si="37"/>
        <v>40499.25</v>
      </c>
      <c r="N588" s="11">
        <f t="shared" si="38"/>
        <v>40518.25</v>
      </c>
      <c r="O588" t="b">
        <v>0</v>
      </c>
      <c r="P588" t="b">
        <v>0</v>
      </c>
      <c r="Q588" t="s">
        <v>23</v>
      </c>
      <c r="R588" s="7">
        <f t="shared" si="39"/>
        <v>51.184615384615384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s="13">
        <f t="shared" si="37"/>
        <v>43484.25</v>
      </c>
      <c r="N589" s="11">
        <f t="shared" si="38"/>
        <v>43536.208333333328</v>
      </c>
      <c r="O589" t="b">
        <v>0</v>
      </c>
      <c r="P589" t="b">
        <v>1</v>
      </c>
      <c r="Q589" t="s">
        <v>17</v>
      </c>
      <c r="R589" s="7">
        <f t="shared" si="39"/>
        <v>43.92307692307692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s="13">
        <f t="shared" si="37"/>
        <v>40262.208333333336</v>
      </c>
      <c r="N590" s="11">
        <f t="shared" si="38"/>
        <v>40293.208333333336</v>
      </c>
      <c r="O590" t="b">
        <v>0</v>
      </c>
      <c r="P590" t="b">
        <v>0</v>
      </c>
      <c r="Q590" t="s">
        <v>33</v>
      </c>
      <c r="R590" s="7">
        <f t="shared" si="39"/>
        <v>91.021198830409361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s="13">
        <f t="shared" si="37"/>
        <v>42190.208333333328</v>
      </c>
      <c r="N591" s="11">
        <f t="shared" si="38"/>
        <v>42197.208333333328</v>
      </c>
      <c r="O591" t="b">
        <v>0</v>
      </c>
      <c r="P591" t="b">
        <v>0</v>
      </c>
      <c r="Q591" t="s">
        <v>42</v>
      </c>
      <c r="R591" s="7">
        <f t="shared" si="39"/>
        <v>50.127450980392155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s="13">
        <f t="shared" si="37"/>
        <v>41994.25</v>
      </c>
      <c r="N592" s="11">
        <f t="shared" si="38"/>
        <v>42005.25</v>
      </c>
      <c r="O592" t="b">
        <v>0</v>
      </c>
      <c r="P592" t="b">
        <v>0</v>
      </c>
      <c r="Q592" t="s">
        <v>133</v>
      </c>
      <c r="R592" s="7">
        <f t="shared" si="39"/>
        <v>67.720930232558146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s="13">
        <f t="shared" si="37"/>
        <v>40373.208333333336</v>
      </c>
      <c r="N593" s="11">
        <f t="shared" si="38"/>
        <v>40383.208333333336</v>
      </c>
      <c r="O593" t="b">
        <v>0</v>
      </c>
      <c r="P593" t="b">
        <v>0</v>
      </c>
      <c r="Q593" t="s">
        <v>89</v>
      </c>
      <c r="R593" s="7">
        <f t="shared" si="39"/>
        <v>61.03921568627451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s="13">
        <f t="shared" si="37"/>
        <v>41789.208333333336</v>
      </c>
      <c r="N594" s="11">
        <f t="shared" si="38"/>
        <v>41798.208333333336</v>
      </c>
      <c r="O594" t="b">
        <v>0</v>
      </c>
      <c r="P594" t="b">
        <v>0</v>
      </c>
      <c r="Q594" t="s">
        <v>33</v>
      </c>
      <c r="R594" s="7">
        <f t="shared" si="39"/>
        <v>80.011857707509876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s="13">
        <f t="shared" si="37"/>
        <v>41724.208333333336</v>
      </c>
      <c r="N595" s="11">
        <f t="shared" si="38"/>
        <v>41737.208333333336</v>
      </c>
      <c r="O595" t="b">
        <v>0</v>
      </c>
      <c r="P595" t="b">
        <v>0</v>
      </c>
      <c r="Q595" t="s">
        <v>71</v>
      </c>
      <c r="R595" s="7">
        <f t="shared" si="39"/>
        <v>47.001497753369947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s="13">
        <f t="shared" si="37"/>
        <v>42548.208333333328</v>
      </c>
      <c r="N596" s="11">
        <f t="shared" si="38"/>
        <v>42551.208333333328</v>
      </c>
      <c r="O596" t="b">
        <v>0</v>
      </c>
      <c r="P596" t="b">
        <v>1</v>
      </c>
      <c r="Q596" t="s">
        <v>33</v>
      </c>
      <c r="R596" s="7">
        <f t="shared" si="39"/>
        <v>71.127388535031841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s="13">
        <f t="shared" si="37"/>
        <v>40253.208333333336</v>
      </c>
      <c r="N597" s="11">
        <f t="shared" si="38"/>
        <v>40274.208333333336</v>
      </c>
      <c r="O597" t="b">
        <v>0</v>
      </c>
      <c r="P597" t="b">
        <v>1</v>
      </c>
      <c r="Q597" t="s">
        <v>33</v>
      </c>
      <c r="R597" s="7">
        <f t="shared" si="39"/>
        <v>89.99079189686924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s="13">
        <f t="shared" si="37"/>
        <v>42434.25</v>
      </c>
      <c r="N598" s="11">
        <f t="shared" si="38"/>
        <v>42441.25</v>
      </c>
      <c r="O598" t="b">
        <v>0</v>
      </c>
      <c r="P598" t="b">
        <v>1</v>
      </c>
      <c r="Q598" t="s">
        <v>53</v>
      </c>
      <c r="R598" s="7">
        <f t="shared" si="39"/>
        <v>43.032786885245905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s="13">
        <f t="shared" si="37"/>
        <v>43786.25</v>
      </c>
      <c r="N599" s="11">
        <f t="shared" si="38"/>
        <v>43804.25</v>
      </c>
      <c r="O599" t="b">
        <v>0</v>
      </c>
      <c r="P599" t="b">
        <v>0</v>
      </c>
      <c r="Q599" t="s">
        <v>33</v>
      </c>
      <c r="R599" s="7">
        <f t="shared" si="39"/>
        <v>67.997714808043881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s="13">
        <f t="shared" si="37"/>
        <v>40344.208333333336</v>
      </c>
      <c r="N600" s="11">
        <f t="shared" si="38"/>
        <v>40373.208333333336</v>
      </c>
      <c r="O600" t="b">
        <v>0</v>
      </c>
      <c r="P600" t="b">
        <v>0</v>
      </c>
      <c r="Q600" t="s">
        <v>23</v>
      </c>
      <c r="R600" s="7">
        <f t="shared" si="39"/>
        <v>73.004566210045667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s="13">
        <f t="shared" si="37"/>
        <v>42047.25</v>
      </c>
      <c r="N601" s="11">
        <f t="shared" si="38"/>
        <v>42055.25</v>
      </c>
      <c r="O601" t="b">
        <v>0</v>
      </c>
      <c r="P601" t="b">
        <v>0</v>
      </c>
      <c r="Q601" t="s">
        <v>42</v>
      </c>
      <c r="R601" s="7">
        <f t="shared" si="39"/>
        <v>62.341463414634148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s="13">
        <f t="shared" si="37"/>
        <v>41485.208333333336</v>
      </c>
      <c r="N602" s="11">
        <f t="shared" si="38"/>
        <v>41497.208333333336</v>
      </c>
      <c r="O602" t="b">
        <v>0</v>
      </c>
      <c r="P602" t="b">
        <v>0</v>
      </c>
      <c r="Q602" t="s">
        <v>17</v>
      </c>
      <c r="R602" s="7">
        <f t="shared" si="39"/>
        <v>5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s="13">
        <f t="shared" si="37"/>
        <v>41789.208333333336</v>
      </c>
      <c r="N603" s="11">
        <f t="shared" si="38"/>
        <v>41806.208333333336</v>
      </c>
      <c r="O603" t="b">
        <v>1</v>
      </c>
      <c r="P603" t="b">
        <v>0</v>
      </c>
      <c r="Q603" t="s">
        <v>65</v>
      </c>
      <c r="R603" s="7">
        <f t="shared" si="39"/>
        <v>67.103092783505161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s="13">
        <f t="shared" si="37"/>
        <v>42160.208333333328</v>
      </c>
      <c r="N604" s="11">
        <f t="shared" si="38"/>
        <v>42171.208333333328</v>
      </c>
      <c r="O604" t="b">
        <v>0</v>
      </c>
      <c r="P604" t="b">
        <v>0</v>
      </c>
      <c r="Q604" t="s">
        <v>33</v>
      </c>
      <c r="R604" s="7">
        <f t="shared" si="39"/>
        <v>79.978947368421046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s="13">
        <f t="shared" si="37"/>
        <v>43573.208333333328</v>
      </c>
      <c r="N605" s="11">
        <f t="shared" si="38"/>
        <v>43600.208333333328</v>
      </c>
      <c r="O605" t="b">
        <v>0</v>
      </c>
      <c r="P605" t="b">
        <v>0</v>
      </c>
      <c r="Q605" t="s">
        <v>33</v>
      </c>
      <c r="R605" s="7">
        <f t="shared" si="39"/>
        <v>62.176470588235297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s="13">
        <f t="shared" si="37"/>
        <v>40565.25</v>
      </c>
      <c r="N606" s="11">
        <f t="shared" si="38"/>
        <v>40586.25</v>
      </c>
      <c r="O606" t="b">
        <v>0</v>
      </c>
      <c r="P606" t="b">
        <v>0</v>
      </c>
      <c r="Q606" t="s">
        <v>33</v>
      </c>
      <c r="R606" s="7">
        <f t="shared" si="39"/>
        <v>53.005950297514879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s="13">
        <f t="shared" si="37"/>
        <v>42280.208333333328</v>
      </c>
      <c r="N607" s="11">
        <f t="shared" si="38"/>
        <v>42321.25</v>
      </c>
      <c r="O607" t="b">
        <v>0</v>
      </c>
      <c r="P607" t="b">
        <v>0</v>
      </c>
      <c r="Q607" t="s">
        <v>68</v>
      </c>
      <c r="R607" s="7">
        <f t="shared" si="39"/>
        <v>57.738317757009348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s="13">
        <f t="shared" si="37"/>
        <v>42436.25</v>
      </c>
      <c r="N608" s="11">
        <f t="shared" si="38"/>
        <v>42447.208333333328</v>
      </c>
      <c r="O608" t="b">
        <v>0</v>
      </c>
      <c r="P608" t="b">
        <v>0</v>
      </c>
      <c r="Q608" t="s">
        <v>23</v>
      </c>
      <c r="R608" s="7">
        <f t="shared" si="39"/>
        <v>40.03125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s="13">
        <f t="shared" si="37"/>
        <v>41721.208333333336</v>
      </c>
      <c r="N609" s="11">
        <f t="shared" si="38"/>
        <v>41723.208333333336</v>
      </c>
      <c r="O609" t="b">
        <v>0</v>
      </c>
      <c r="P609" t="b">
        <v>0</v>
      </c>
      <c r="Q609" t="s">
        <v>17</v>
      </c>
      <c r="R609" s="7">
        <f t="shared" si="39"/>
        <v>81.016591928251117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s="13">
        <f t="shared" si="37"/>
        <v>43530.25</v>
      </c>
      <c r="N610" s="11">
        <f t="shared" si="38"/>
        <v>43534.25</v>
      </c>
      <c r="O610" t="b">
        <v>0</v>
      </c>
      <c r="P610" t="b">
        <v>1</v>
      </c>
      <c r="Q610" t="s">
        <v>159</v>
      </c>
      <c r="R610" s="7">
        <f t="shared" si="39"/>
        <v>35.047468354430379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s="13">
        <f t="shared" si="37"/>
        <v>43481.25</v>
      </c>
      <c r="N611" s="11">
        <f t="shared" si="38"/>
        <v>43498.25</v>
      </c>
      <c r="O611" t="b">
        <v>0</v>
      </c>
      <c r="P611" t="b">
        <v>0</v>
      </c>
      <c r="Q611" t="s">
        <v>474</v>
      </c>
      <c r="R611" s="7">
        <f t="shared" si="39"/>
        <v>102.92307692307692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s="13">
        <f t="shared" si="37"/>
        <v>41259.25</v>
      </c>
      <c r="N612" s="11">
        <f t="shared" si="38"/>
        <v>41273.25</v>
      </c>
      <c r="O612" t="b">
        <v>0</v>
      </c>
      <c r="P612" t="b">
        <v>0</v>
      </c>
      <c r="Q612" t="s">
        <v>33</v>
      </c>
      <c r="R612" s="7">
        <f t="shared" si="39"/>
        <v>27.998126756166094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s="13">
        <f t="shared" si="37"/>
        <v>41480.208333333336</v>
      </c>
      <c r="N613" s="11">
        <f t="shared" si="38"/>
        <v>41492.208333333336</v>
      </c>
      <c r="O613" t="b">
        <v>0</v>
      </c>
      <c r="P613" t="b">
        <v>0</v>
      </c>
      <c r="Q613" t="s">
        <v>33</v>
      </c>
      <c r="R613" s="7">
        <f t="shared" si="39"/>
        <v>75.733333333333334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s="13">
        <f t="shared" si="37"/>
        <v>40474.208333333336</v>
      </c>
      <c r="N614" s="11">
        <f t="shared" si="38"/>
        <v>40497.25</v>
      </c>
      <c r="O614" t="b">
        <v>0</v>
      </c>
      <c r="P614" t="b">
        <v>0</v>
      </c>
      <c r="Q614" t="s">
        <v>50</v>
      </c>
      <c r="R614" s="7">
        <f t="shared" si="39"/>
        <v>45.026041666666664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s="13">
        <f t="shared" si="37"/>
        <v>42973.208333333328</v>
      </c>
      <c r="N615" s="11">
        <f t="shared" si="38"/>
        <v>42982.208333333328</v>
      </c>
      <c r="O615" t="b">
        <v>0</v>
      </c>
      <c r="P615" t="b">
        <v>0</v>
      </c>
      <c r="Q615" t="s">
        <v>33</v>
      </c>
      <c r="R615" s="7">
        <f t="shared" si="39"/>
        <v>73.615384615384613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s="13">
        <f t="shared" si="37"/>
        <v>42746.25</v>
      </c>
      <c r="N616" s="11">
        <f t="shared" si="38"/>
        <v>42764.25</v>
      </c>
      <c r="O616" t="b">
        <v>0</v>
      </c>
      <c r="P616" t="b">
        <v>0</v>
      </c>
      <c r="Q616" t="s">
        <v>33</v>
      </c>
      <c r="R616" s="7">
        <f t="shared" si="39"/>
        <v>56.991701244813278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s="13">
        <f t="shared" si="37"/>
        <v>42489.208333333328</v>
      </c>
      <c r="N617" s="11">
        <f t="shared" si="38"/>
        <v>42499.208333333328</v>
      </c>
      <c r="O617" t="b">
        <v>0</v>
      </c>
      <c r="P617" t="b">
        <v>0</v>
      </c>
      <c r="Q617" t="s">
        <v>33</v>
      </c>
      <c r="R617" s="7">
        <f t="shared" si="39"/>
        <v>85.223529411764702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s="13">
        <f t="shared" si="37"/>
        <v>41537.208333333336</v>
      </c>
      <c r="N618" s="11">
        <f t="shared" si="38"/>
        <v>41538.208333333336</v>
      </c>
      <c r="O618" t="b">
        <v>0</v>
      </c>
      <c r="P618" t="b">
        <v>1</v>
      </c>
      <c r="Q618" t="s">
        <v>60</v>
      </c>
      <c r="R618" s="7">
        <f t="shared" si="39"/>
        <v>50.962184873949582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s="13">
        <f t="shared" si="37"/>
        <v>41794.208333333336</v>
      </c>
      <c r="N619" s="11">
        <f t="shared" si="38"/>
        <v>41804.208333333336</v>
      </c>
      <c r="O619" t="b">
        <v>0</v>
      </c>
      <c r="P619" t="b">
        <v>0</v>
      </c>
      <c r="Q619" t="s">
        <v>33</v>
      </c>
      <c r="R619" s="7">
        <f t="shared" si="39"/>
        <v>63.563636363636363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s="13">
        <f t="shared" si="37"/>
        <v>41396.208333333336</v>
      </c>
      <c r="N620" s="11">
        <f t="shared" si="38"/>
        <v>41417.208333333336</v>
      </c>
      <c r="O620" t="b">
        <v>0</v>
      </c>
      <c r="P620" t="b">
        <v>0</v>
      </c>
      <c r="Q620" t="s">
        <v>68</v>
      </c>
      <c r="R620" s="7">
        <f t="shared" si="39"/>
        <v>80.999165275459092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s="13">
        <f t="shared" si="37"/>
        <v>40669.208333333336</v>
      </c>
      <c r="N621" s="11">
        <f t="shared" si="38"/>
        <v>40670.208333333336</v>
      </c>
      <c r="O621" t="b">
        <v>1</v>
      </c>
      <c r="P621" t="b">
        <v>1</v>
      </c>
      <c r="Q621" t="s">
        <v>33</v>
      </c>
      <c r="R621" s="7">
        <f t="shared" si="39"/>
        <v>86.044753086419746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s="13">
        <f t="shared" si="37"/>
        <v>42559.208333333328</v>
      </c>
      <c r="N622" s="11">
        <f t="shared" si="38"/>
        <v>42563.208333333328</v>
      </c>
      <c r="O622" t="b">
        <v>0</v>
      </c>
      <c r="P622" t="b">
        <v>0</v>
      </c>
      <c r="Q622" t="s">
        <v>122</v>
      </c>
      <c r="R622" s="7">
        <f t="shared" si="39"/>
        <v>90.0390625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s="13">
        <f t="shared" si="37"/>
        <v>42626.208333333328</v>
      </c>
      <c r="N623" s="11">
        <f t="shared" si="38"/>
        <v>42631.208333333328</v>
      </c>
      <c r="O623" t="b">
        <v>0</v>
      </c>
      <c r="P623" t="b">
        <v>0</v>
      </c>
      <c r="Q623" t="s">
        <v>33</v>
      </c>
      <c r="R623" s="7">
        <f t="shared" si="39"/>
        <v>74.006063432835816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s="13">
        <f t="shared" si="37"/>
        <v>43205.208333333328</v>
      </c>
      <c r="N624" s="11">
        <f t="shared" si="38"/>
        <v>43231.208333333328</v>
      </c>
      <c r="O624" t="b">
        <v>0</v>
      </c>
      <c r="P624" t="b">
        <v>0</v>
      </c>
      <c r="Q624" t="s">
        <v>60</v>
      </c>
      <c r="R624" s="7">
        <f t="shared" si="39"/>
        <v>92.4375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s="13">
        <f t="shared" si="37"/>
        <v>42201.208333333328</v>
      </c>
      <c r="N625" s="11">
        <f t="shared" si="38"/>
        <v>42206.208333333328</v>
      </c>
      <c r="O625" t="b">
        <v>0</v>
      </c>
      <c r="P625" t="b">
        <v>0</v>
      </c>
      <c r="Q625" t="s">
        <v>33</v>
      </c>
      <c r="R625" s="7">
        <f t="shared" si="39"/>
        <v>55.999257333828446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s="13">
        <f t="shared" si="37"/>
        <v>42029.25</v>
      </c>
      <c r="N626" s="11">
        <f t="shared" si="38"/>
        <v>42035.25</v>
      </c>
      <c r="O626" t="b">
        <v>0</v>
      </c>
      <c r="P626" t="b">
        <v>0</v>
      </c>
      <c r="Q626" t="s">
        <v>122</v>
      </c>
      <c r="R626" s="7">
        <f t="shared" si="39"/>
        <v>32.983796296296298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s="13">
        <f t="shared" si="37"/>
        <v>43857.25</v>
      </c>
      <c r="N627" s="11">
        <f t="shared" si="38"/>
        <v>43871.25</v>
      </c>
      <c r="O627" t="b">
        <v>0</v>
      </c>
      <c r="P627" t="b">
        <v>0</v>
      </c>
      <c r="Q627" t="s">
        <v>33</v>
      </c>
      <c r="R627" s="7">
        <f t="shared" si="39"/>
        <v>93.596774193548384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s="13">
        <f t="shared" si="37"/>
        <v>40449.208333333336</v>
      </c>
      <c r="N628" s="11">
        <f t="shared" si="38"/>
        <v>40458.208333333336</v>
      </c>
      <c r="O628" t="b">
        <v>0</v>
      </c>
      <c r="P628" t="b">
        <v>1</v>
      </c>
      <c r="Q628" t="s">
        <v>33</v>
      </c>
      <c r="R628" s="7">
        <f t="shared" si="39"/>
        <v>69.867724867724874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s="13">
        <f t="shared" si="37"/>
        <v>40345.208333333336</v>
      </c>
      <c r="N629" s="11">
        <f t="shared" si="38"/>
        <v>40369.208333333336</v>
      </c>
      <c r="O629" t="b">
        <v>1</v>
      </c>
      <c r="P629" t="b">
        <v>0</v>
      </c>
      <c r="Q629" t="s">
        <v>17</v>
      </c>
      <c r="R629" s="7">
        <f t="shared" si="39"/>
        <v>72.129870129870127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s="13">
        <f t="shared" si="37"/>
        <v>40455.208333333336</v>
      </c>
      <c r="N630" s="11">
        <f t="shared" si="38"/>
        <v>40458.208333333336</v>
      </c>
      <c r="O630" t="b">
        <v>0</v>
      </c>
      <c r="P630" t="b">
        <v>0</v>
      </c>
      <c r="Q630" t="s">
        <v>60</v>
      </c>
      <c r="R630" s="7">
        <f t="shared" si="39"/>
        <v>30.041666666666668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s="13">
        <f t="shared" si="37"/>
        <v>42557.208333333328</v>
      </c>
      <c r="N631" s="11">
        <f t="shared" si="38"/>
        <v>42559.208333333328</v>
      </c>
      <c r="O631" t="b">
        <v>0</v>
      </c>
      <c r="P631" t="b">
        <v>1</v>
      </c>
      <c r="Q631" t="s">
        <v>33</v>
      </c>
      <c r="R631" s="7">
        <f t="shared" si="39"/>
        <v>73.968000000000004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s="13">
        <f t="shared" si="37"/>
        <v>43586.208333333328</v>
      </c>
      <c r="N632" s="11">
        <f t="shared" si="38"/>
        <v>43597.208333333328</v>
      </c>
      <c r="O632" t="b">
        <v>0</v>
      </c>
      <c r="P632" t="b">
        <v>1</v>
      </c>
      <c r="Q632" t="s">
        <v>33</v>
      </c>
      <c r="R632" s="7">
        <f t="shared" si="39"/>
        <v>68.65517241379311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s="13">
        <f t="shared" si="37"/>
        <v>43550.208333333328</v>
      </c>
      <c r="N633" s="11">
        <f t="shared" si="38"/>
        <v>43554.208333333328</v>
      </c>
      <c r="O633" t="b">
        <v>0</v>
      </c>
      <c r="P633" t="b">
        <v>0</v>
      </c>
      <c r="Q633" t="s">
        <v>33</v>
      </c>
      <c r="R633" s="7">
        <f t="shared" si="39"/>
        <v>59.992164544564154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s="13">
        <f t="shared" si="37"/>
        <v>41945.208333333336</v>
      </c>
      <c r="N634" s="11">
        <f t="shared" si="38"/>
        <v>41963.25</v>
      </c>
      <c r="O634" t="b">
        <v>0</v>
      </c>
      <c r="P634" t="b">
        <v>0</v>
      </c>
      <c r="Q634" t="s">
        <v>33</v>
      </c>
      <c r="R634" s="7">
        <f t="shared" si="39"/>
        <v>111.15827338129496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s="13">
        <f t="shared" si="37"/>
        <v>42315.25</v>
      </c>
      <c r="N635" s="11">
        <f t="shared" si="38"/>
        <v>42319.25</v>
      </c>
      <c r="O635" t="b">
        <v>0</v>
      </c>
      <c r="P635" t="b">
        <v>0</v>
      </c>
      <c r="Q635" t="s">
        <v>71</v>
      </c>
      <c r="R635" s="7">
        <f t="shared" si="39"/>
        <v>53.038095238095238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s="13">
        <f t="shared" si="37"/>
        <v>42819.208333333328</v>
      </c>
      <c r="N636" s="11">
        <f t="shared" si="38"/>
        <v>42833.208333333328</v>
      </c>
      <c r="O636" t="b">
        <v>0</v>
      </c>
      <c r="P636" t="b">
        <v>0</v>
      </c>
      <c r="Q636" t="s">
        <v>269</v>
      </c>
      <c r="R636" s="7">
        <f t="shared" si="39"/>
        <v>55.985524728588658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s="13">
        <f t="shared" si="37"/>
        <v>41314.25</v>
      </c>
      <c r="N637" s="11">
        <f t="shared" si="38"/>
        <v>41346.208333333336</v>
      </c>
      <c r="O637" t="b">
        <v>0</v>
      </c>
      <c r="P637" t="b">
        <v>0</v>
      </c>
      <c r="Q637" t="s">
        <v>269</v>
      </c>
      <c r="R637" s="7">
        <f t="shared" si="39"/>
        <v>69.986760812003524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s="13">
        <f t="shared" si="37"/>
        <v>40926.25</v>
      </c>
      <c r="N638" s="11">
        <f t="shared" si="38"/>
        <v>40971.25</v>
      </c>
      <c r="O638" t="b">
        <v>0</v>
      </c>
      <c r="P638" t="b">
        <v>1</v>
      </c>
      <c r="Q638" t="s">
        <v>71</v>
      </c>
      <c r="R638" s="7">
        <f t="shared" si="39"/>
        <v>48.998079877112133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s="13">
        <f t="shared" si="37"/>
        <v>42688.25</v>
      </c>
      <c r="N639" s="11">
        <f t="shared" si="38"/>
        <v>42696.25</v>
      </c>
      <c r="O639" t="b">
        <v>0</v>
      </c>
      <c r="P639" t="b">
        <v>0</v>
      </c>
      <c r="Q639" t="s">
        <v>33</v>
      </c>
      <c r="R639" s="7">
        <f t="shared" si="39"/>
        <v>103.84615384615384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s="13">
        <f t="shared" si="37"/>
        <v>40386.208333333336</v>
      </c>
      <c r="N640" s="11">
        <f t="shared" si="38"/>
        <v>40398.208333333336</v>
      </c>
      <c r="O640" t="b">
        <v>0</v>
      </c>
      <c r="P640" t="b">
        <v>1</v>
      </c>
      <c r="Q640" t="s">
        <v>33</v>
      </c>
      <c r="R640" s="7">
        <f t="shared" si="39"/>
        <v>99.127659574468083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s="13">
        <f t="shared" si="37"/>
        <v>43309.208333333328</v>
      </c>
      <c r="N641" s="11">
        <f t="shared" si="38"/>
        <v>43309.208333333328</v>
      </c>
      <c r="O641" t="b">
        <v>0</v>
      </c>
      <c r="P641" t="b">
        <v>1</v>
      </c>
      <c r="Q641" t="s">
        <v>53</v>
      </c>
      <c r="R641" s="7">
        <f t="shared" si="39"/>
        <v>107.37777777777778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s="13">
        <f t="shared" si="37"/>
        <v>42387.25</v>
      </c>
      <c r="N642" s="11">
        <f t="shared" si="38"/>
        <v>42390.25</v>
      </c>
      <c r="O642" t="b">
        <v>0</v>
      </c>
      <c r="P642" t="b">
        <v>0</v>
      </c>
      <c r="Q642" t="s">
        <v>33</v>
      </c>
      <c r="R642" s="7">
        <f t="shared" si="39"/>
        <v>76.922178988326849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4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s="13">
        <f t="shared" ref="M643:M706" si="41">(((K643/60)/60)/24)+DATE(1970,1,1)</f>
        <v>42786.25</v>
      </c>
      <c r="N643" s="11">
        <f t="shared" ref="N643:N706" si="42">(((L643/60)/60)/24)+DATE(1970,1,1)</f>
        <v>42814.208333333328</v>
      </c>
      <c r="O643" t="b">
        <v>0</v>
      </c>
      <c r="P643" t="b">
        <v>0</v>
      </c>
      <c r="Q643" t="s">
        <v>33</v>
      </c>
      <c r="R643" s="7">
        <f t="shared" si="39"/>
        <v>58.128865979381445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s="13">
        <f t="shared" si="41"/>
        <v>43451.25</v>
      </c>
      <c r="N644" s="11">
        <f t="shared" si="42"/>
        <v>43460.25</v>
      </c>
      <c r="O644" t="b">
        <v>0</v>
      </c>
      <c r="P644" t="b">
        <v>0</v>
      </c>
      <c r="Q644" t="s">
        <v>65</v>
      </c>
      <c r="R644" s="7">
        <f t="shared" ref="R644:R707" si="43">E644/H644</f>
        <v>103.73643410852713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s="13">
        <f t="shared" si="41"/>
        <v>42795.25</v>
      </c>
      <c r="N645" s="11">
        <f t="shared" si="42"/>
        <v>42813.208333333328</v>
      </c>
      <c r="O645" t="b">
        <v>0</v>
      </c>
      <c r="P645" t="b">
        <v>0</v>
      </c>
      <c r="Q645" t="s">
        <v>33</v>
      </c>
      <c r="R645" s="7">
        <f t="shared" si="43"/>
        <v>87.962666666666664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s="13">
        <f t="shared" si="41"/>
        <v>43452.25</v>
      </c>
      <c r="N646" s="11">
        <f t="shared" si="42"/>
        <v>43468.25</v>
      </c>
      <c r="O646" t="b">
        <v>0</v>
      </c>
      <c r="P646" t="b">
        <v>0</v>
      </c>
      <c r="Q646" t="s">
        <v>33</v>
      </c>
      <c r="R646" s="7">
        <f t="shared" si="43"/>
        <v>28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s="13">
        <f t="shared" si="41"/>
        <v>43369.208333333328</v>
      </c>
      <c r="N647" s="11">
        <f t="shared" si="42"/>
        <v>43390.208333333328</v>
      </c>
      <c r="O647" t="b">
        <v>0</v>
      </c>
      <c r="P647" t="b">
        <v>1</v>
      </c>
      <c r="Q647" t="s">
        <v>23</v>
      </c>
      <c r="R647" s="7">
        <f t="shared" si="43"/>
        <v>37.999361294443261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s="13">
        <f t="shared" si="41"/>
        <v>41346.208333333336</v>
      </c>
      <c r="N648" s="11">
        <f t="shared" si="42"/>
        <v>41357.208333333336</v>
      </c>
      <c r="O648" t="b">
        <v>0</v>
      </c>
      <c r="P648" t="b">
        <v>0</v>
      </c>
      <c r="Q648" t="s">
        <v>89</v>
      </c>
      <c r="R648" s="7">
        <f t="shared" si="43"/>
        <v>29.999313893653515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s="13">
        <f t="shared" si="41"/>
        <v>43199.208333333328</v>
      </c>
      <c r="N649" s="11">
        <f t="shared" si="42"/>
        <v>43223.208333333328</v>
      </c>
      <c r="O649" t="b">
        <v>0</v>
      </c>
      <c r="P649" t="b">
        <v>0</v>
      </c>
      <c r="Q649" t="s">
        <v>206</v>
      </c>
      <c r="R649" s="7">
        <f t="shared" si="43"/>
        <v>103.5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s="13">
        <f t="shared" si="41"/>
        <v>42922.208333333328</v>
      </c>
      <c r="N650" s="11">
        <f t="shared" si="42"/>
        <v>42940.208333333328</v>
      </c>
      <c r="O650" t="b">
        <v>1</v>
      </c>
      <c r="P650" t="b">
        <v>0</v>
      </c>
      <c r="Q650" t="s">
        <v>17</v>
      </c>
      <c r="R650" s="7">
        <f t="shared" si="43"/>
        <v>85.994467496542185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s="13">
        <f t="shared" si="41"/>
        <v>40471.208333333336</v>
      </c>
      <c r="N651" s="11">
        <f t="shared" si="42"/>
        <v>40482.208333333336</v>
      </c>
      <c r="O651" t="b">
        <v>1</v>
      </c>
      <c r="P651" t="b">
        <v>1</v>
      </c>
      <c r="Q651" t="s">
        <v>33</v>
      </c>
      <c r="R651" s="7">
        <f t="shared" si="43"/>
        <v>98.011627906976742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s="13">
        <f t="shared" si="41"/>
        <v>41828.208333333336</v>
      </c>
      <c r="N652" s="11">
        <f t="shared" si="42"/>
        <v>41855.208333333336</v>
      </c>
      <c r="O652" t="b">
        <v>0</v>
      </c>
      <c r="P652" t="b">
        <v>0</v>
      </c>
      <c r="Q652" t="s">
        <v>159</v>
      </c>
      <c r="R652" s="7">
        <f t="shared" si="43"/>
        <v>2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s="13">
        <f t="shared" si="41"/>
        <v>41692.25</v>
      </c>
      <c r="N653" s="11">
        <f t="shared" si="42"/>
        <v>41707.25</v>
      </c>
      <c r="O653" t="b">
        <v>0</v>
      </c>
      <c r="P653" t="b">
        <v>0</v>
      </c>
      <c r="Q653" t="s">
        <v>100</v>
      </c>
      <c r="R653" s="7">
        <f t="shared" si="43"/>
        <v>44.994570837642193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s="13">
        <f t="shared" si="41"/>
        <v>42587.208333333328</v>
      </c>
      <c r="N654" s="11">
        <f t="shared" si="42"/>
        <v>42630.208333333328</v>
      </c>
      <c r="O654" t="b">
        <v>0</v>
      </c>
      <c r="P654" t="b">
        <v>0</v>
      </c>
      <c r="Q654" t="s">
        <v>28</v>
      </c>
      <c r="R654" s="7">
        <f t="shared" si="43"/>
        <v>31.012224938875306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s="13">
        <f t="shared" si="41"/>
        <v>42468.208333333328</v>
      </c>
      <c r="N655" s="11">
        <f t="shared" si="42"/>
        <v>42470.208333333328</v>
      </c>
      <c r="O655" t="b">
        <v>0</v>
      </c>
      <c r="P655" t="b">
        <v>0</v>
      </c>
      <c r="Q655" t="s">
        <v>28</v>
      </c>
      <c r="R655" s="7">
        <f t="shared" si="43"/>
        <v>59.970085470085472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s="13">
        <f t="shared" si="41"/>
        <v>42240.208333333328</v>
      </c>
      <c r="N656" s="11">
        <f t="shared" si="42"/>
        <v>42245.208333333328</v>
      </c>
      <c r="O656" t="b">
        <v>0</v>
      </c>
      <c r="P656" t="b">
        <v>0</v>
      </c>
      <c r="Q656" t="s">
        <v>148</v>
      </c>
      <c r="R656" s="7">
        <f t="shared" si="43"/>
        <v>58.9973474801061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s="13">
        <f t="shared" si="41"/>
        <v>42796.25</v>
      </c>
      <c r="N657" s="11">
        <f t="shared" si="42"/>
        <v>42809.208333333328</v>
      </c>
      <c r="O657" t="b">
        <v>1</v>
      </c>
      <c r="P657" t="b">
        <v>0</v>
      </c>
      <c r="Q657" t="s">
        <v>122</v>
      </c>
      <c r="R657" s="7">
        <f t="shared" si="43"/>
        <v>50.045454545454547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s="13">
        <f t="shared" si="41"/>
        <v>43097.25</v>
      </c>
      <c r="N658" s="11">
        <f t="shared" si="42"/>
        <v>43102.25</v>
      </c>
      <c r="O658" t="b">
        <v>0</v>
      </c>
      <c r="P658" t="b">
        <v>0</v>
      </c>
      <c r="Q658" t="s">
        <v>17</v>
      </c>
      <c r="R658" s="7">
        <f t="shared" si="43"/>
        <v>98.966269841269835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s="13">
        <f t="shared" si="41"/>
        <v>43096.25</v>
      </c>
      <c r="N659" s="11">
        <f t="shared" si="42"/>
        <v>43112.25</v>
      </c>
      <c r="O659" t="b">
        <v>0</v>
      </c>
      <c r="P659" t="b">
        <v>0</v>
      </c>
      <c r="Q659" t="s">
        <v>474</v>
      </c>
      <c r="R659" s="7">
        <f t="shared" si="43"/>
        <v>58.857142857142854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s="13">
        <f t="shared" si="41"/>
        <v>42246.208333333328</v>
      </c>
      <c r="N660" s="11">
        <f t="shared" si="42"/>
        <v>42269.208333333328</v>
      </c>
      <c r="O660" t="b">
        <v>0</v>
      </c>
      <c r="P660" t="b">
        <v>0</v>
      </c>
      <c r="Q660" t="s">
        <v>23</v>
      </c>
      <c r="R660" s="7">
        <f t="shared" si="43"/>
        <v>81.010256410256417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s="13">
        <f t="shared" si="41"/>
        <v>40570.25</v>
      </c>
      <c r="N661" s="11">
        <f t="shared" si="42"/>
        <v>40571.25</v>
      </c>
      <c r="O661" t="b">
        <v>0</v>
      </c>
      <c r="P661" t="b">
        <v>0</v>
      </c>
      <c r="Q661" t="s">
        <v>42</v>
      </c>
      <c r="R661" s="7">
        <f t="shared" si="43"/>
        <v>76.013333333333335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s="13">
        <f t="shared" si="41"/>
        <v>42237.208333333328</v>
      </c>
      <c r="N662" s="11">
        <f t="shared" si="42"/>
        <v>42246.208333333328</v>
      </c>
      <c r="O662" t="b">
        <v>1</v>
      </c>
      <c r="P662" t="b">
        <v>0</v>
      </c>
      <c r="Q662" t="s">
        <v>33</v>
      </c>
      <c r="R662" s="7">
        <f t="shared" si="43"/>
        <v>96.597402597402592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s="13">
        <f t="shared" si="41"/>
        <v>40996.208333333336</v>
      </c>
      <c r="N663" s="11">
        <f t="shared" si="42"/>
        <v>41026.208333333336</v>
      </c>
      <c r="O663" t="b">
        <v>0</v>
      </c>
      <c r="P663" t="b">
        <v>0</v>
      </c>
      <c r="Q663" t="s">
        <v>159</v>
      </c>
      <c r="R663" s="7">
        <f t="shared" si="43"/>
        <v>76.957446808510639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s="13">
        <f t="shared" si="41"/>
        <v>43443.25</v>
      </c>
      <c r="N664" s="11">
        <f t="shared" si="42"/>
        <v>43447.25</v>
      </c>
      <c r="O664" t="b">
        <v>0</v>
      </c>
      <c r="P664" t="b">
        <v>0</v>
      </c>
      <c r="Q664" t="s">
        <v>33</v>
      </c>
      <c r="R664" s="7">
        <f t="shared" si="43"/>
        <v>67.984732824427482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s="13">
        <f t="shared" si="41"/>
        <v>40458.208333333336</v>
      </c>
      <c r="N665" s="11">
        <f t="shared" si="42"/>
        <v>40481.208333333336</v>
      </c>
      <c r="O665" t="b">
        <v>0</v>
      </c>
      <c r="P665" t="b">
        <v>0</v>
      </c>
      <c r="Q665" t="s">
        <v>33</v>
      </c>
      <c r="R665" s="7">
        <f t="shared" si="43"/>
        <v>88.781609195402297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s="13">
        <f t="shared" si="41"/>
        <v>40959.25</v>
      </c>
      <c r="N666" s="11">
        <f t="shared" si="42"/>
        <v>40969.25</v>
      </c>
      <c r="O666" t="b">
        <v>0</v>
      </c>
      <c r="P666" t="b">
        <v>0</v>
      </c>
      <c r="Q666" t="s">
        <v>159</v>
      </c>
      <c r="R666" s="7">
        <f t="shared" si="43"/>
        <v>24.99623706491063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s="13">
        <f t="shared" si="41"/>
        <v>40733.208333333336</v>
      </c>
      <c r="N667" s="11">
        <f t="shared" si="42"/>
        <v>40747.208333333336</v>
      </c>
      <c r="O667" t="b">
        <v>0</v>
      </c>
      <c r="P667" t="b">
        <v>1</v>
      </c>
      <c r="Q667" t="s">
        <v>42</v>
      </c>
      <c r="R667" s="7">
        <f t="shared" si="43"/>
        <v>44.922794117647058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s="13">
        <f t="shared" si="41"/>
        <v>41516.208333333336</v>
      </c>
      <c r="N668" s="11">
        <f t="shared" si="42"/>
        <v>41522.208333333336</v>
      </c>
      <c r="O668" t="b">
        <v>0</v>
      </c>
      <c r="P668" t="b">
        <v>1</v>
      </c>
      <c r="Q668" t="s">
        <v>33</v>
      </c>
      <c r="R668" s="7">
        <f t="shared" si="43"/>
        <v>79.400000000000006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s="13">
        <f t="shared" si="41"/>
        <v>41892.208333333336</v>
      </c>
      <c r="N669" s="11">
        <f t="shared" si="42"/>
        <v>41901.208333333336</v>
      </c>
      <c r="O669" t="b">
        <v>0</v>
      </c>
      <c r="P669" t="b">
        <v>0</v>
      </c>
      <c r="Q669" t="s">
        <v>1029</v>
      </c>
      <c r="R669" s="7">
        <f t="shared" si="43"/>
        <v>29.009546539379475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s="13">
        <f t="shared" si="41"/>
        <v>41122.208333333336</v>
      </c>
      <c r="N670" s="11">
        <f t="shared" si="42"/>
        <v>41134.208333333336</v>
      </c>
      <c r="O670" t="b">
        <v>0</v>
      </c>
      <c r="P670" t="b">
        <v>0</v>
      </c>
      <c r="Q670" t="s">
        <v>33</v>
      </c>
      <c r="R670" s="7">
        <f t="shared" si="43"/>
        <v>73.59210526315789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s="13">
        <f t="shared" si="41"/>
        <v>42912.208333333328</v>
      </c>
      <c r="N671" s="11">
        <f t="shared" si="42"/>
        <v>42921.208333333328</v>
      </c>
      <c r="O671" t="b">
        <v>0</v>
      </c>
      <c r="P671" t="b">
        <v>0</v>
      </c>
      <c r="Q671" t="s">
        <v>33</v>
      </c>
      <c r="R671" s="7">
        <f t="shared" si="43"/>
        <v>107.97038864898211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s="13">
        <f t="shared" si="41"/>
        <v>42425.25</v>
      </c>
      <c r="N672" s="11">
        <f t="shared" si="42"/>
        <v>42437.25</v>
      </c>
      <c r="O672" t="b">
        <v>0</v>
      </c>
      <c r="P672" t="b">
        <v>0</v>
      </c>
      <c r="Q672" t="s">
        <v>60</v>
      </c>
      <c r="R672" s="7">
        <f t="shared" si="43"/>
        <v>68.987284287011803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s="13">
        <f t="shared" si="41"/>
        <v>40390.208333333336</v>
      </c>
      <c r="N673" s="11">
        <f t="shared" si="42"/>
        <v>40394.208333333336</v>
      </c>
      <c r="O673" t="b">
        <v>0</v>
      </c>
      <c r="P673" t="b">
        <v>1</v>
      </c>
      <c r="Q673" t="s">
        <v>33</v>
      </c>
      <c r="R673" s="7">
        <f t="shared" si="43"/>
        <v>111.02236719478098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s="13">
        <f t="shared" si="41"/>
        <v>43180.208333333328</v>
      </c>
      <c r="N674" s="11">
        <f t="shared" si="42"/>
        <v>43190.208333333328</v>
      </c>
      <c r="O674" t="b">
        <v>0</v>
      </c>
      <c r="P674" t="b">
        <v>0</v>
      </c>
      <c r="Q674" t="s">
        <v>33</v>
      </c>
      <c r="R674" s="7">
        <f t="shared" si="43"/>
        <v>24.997515808491418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s="13">
        <f t="shared" si="41"/>
        <v>42475.208333333328</v>
      </c>
      <c r="N675" s="11">
        <f t="shared" si="42"/>
        <v>42496.208333333328</v>
      </c>
      <c r="O675" t="b">
        <v>0</v>
      </c>
      <c r="P675" t="b">
        <v>0</v>
      </c>
      <c r="Q675" t="s">
        <v>60</v>
      </c>
      <c r="R675" s="7">
        <f t="shared" si="43"/>
        <v>42.155172413793103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s="13">
        <f t="shared" si="41"/>
        <v>40774.208333333336</v>
      </c>
      <c r="N676" s="11">
        <f t="shared" si="42"/>
        <v>40821.208333333336</v>
      </c>
      <c r="O676" t="b">
        <v>0</v>
      </c>
      <c r="P676" t="b">
        <v>0</v>
      </c>
      <c r="Q676" t="s">
        <v>122</v>
      </c>
      <c r="R676" s="7">
        <f t="shared" si="43"/>
        <v>47.003284072249592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s="13">
        <f t="shared" si="41"/>
        <v>43719.208333333328</v>
      </c>
      <c r="N677" s="11">
        <f t="shared" si="42"/>
        <v>43726.208333333328</v>
      </c>
      <c r="O677" t="b">
        <v>0</v>
      </c>
      <c r="P677" t="b">
        <v>0</v>
      </c>
      <c r="Q677" t="s">
        <v>1029</v>
      </c>
      <c r="R677" s="7">
        <f t="shared" si="43"/>
        <v>36.0392749244713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s="13">
        <f t="shared" si="41"/>
        <v>41178.208333333336</v>
      </c>
      <c r="N678" s="11">
        <f t="shared" si="42"/>
        <v>41187.208333333336</v>
      </c>
      <c r="O678" t="b">
        <v>0</v>
      </c>
      <c r="P678" t="b">
        <v>0</v>
      </c>
      <c r="Q678" t="s">
        <v>122</v>
      </c>
      <c r="R678" s="7">
        <f t="shared" si="43"/>
        <v>101.03760683760684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s="13">
        <f t="shared" si="41"/>
        <v>42561.208333333328</v>
      </c>
      <c r="N679" s="11">
        <f t="shared" si="42"/>
        <v>42611.208333333328</v>
      </c>
      <c r="O679" t="b">
        <v>0</v>
      </c>
      <c r="P679" t="b">
        <v>0</v>
      </c>
      <c r="Q679" t="s">
        <v>119</v>
      </c>
      <c r="R679" s="7">
        <f t="shared" si="43"/>
        <v>39.927927927927925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s="13">
        <f t="shared" si="41"/>
        <v>43484.25</v>
      </c>
      <c r="N680" s="11">
        <f t="shared" si="42"/>
        <v>43486.25</v>
      </c>
      <c r="O680" t="b">
        <v>0</v>
      </c>
      <c r="P680" t="b">
        <v>0</v>
      </c>
      <c r="Q680" t="s">
        <v>53</v>
      </c>
      <c r="R680" s="7">
        <f t="shared" si="43"/>
        <v>83.158139534883716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s="13">
        <f t="shared" si="41"/>
        <v>43756.208333333328</v>
      </c>
      <c r="N681" s="11">
        <f t="shared" si="42"/>
        <v>43761.208333333328</v>
      </c>
      <c r="O681" t="b">
        <v>0</v>
      </c>
      <c r="P681" t="b">
        <v>1</v>
      </c>
      <c r="Q681" t="s">
        <v>17</v>
      </c>
      <c r="R681" s="7">
        <f t="shared" si="43"/>
        <v>39.97520661157025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s="13">
        <f t="shared" si="41"/>
        <v>43813.25</v>
      </c>
      <c r="N682" s="11">
        <f t="shared" si="42"/>
        <v>43815.25</v>
      </c>
      <c r="O682" t="b">
        <v>0</v>
      </c>
      <c r="P682" t="b">
        <v>1</v>
      </c>
      <c r="Q682" t="s">
        <v>292</v>
      </c>
      <c r="R682" s="7">
        <f t="shared" si="43"/>
        <v>47.993908629441627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s="13">
        <f t="shared" si="41"/>
        <v>40898.25</v>
      </c>
      <c r="N683" s="11">
        <f t="shared" si="42"/>
        <v>40904.25</v>
      </c>
      <c r="O683" t="b">
        <v>0</v>
      </c>
      <c r="P683" t="b">
        <v>0</v>
      </c>
      <c r="Q683" t="s">
        <v>33</v>
      </c>
      <c r="R683" s="7">
        <f t="shared" si="43"/>
        <v>95.978877489438744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s="13">
        <f t="shared" si="41"/>
        <v>41619.25</v>
      </c>
      <c r="N684" s="11">
        <f t="shared" si="42"/>
        <v>41628.25</v>
      </c>
      <c r="O684" t="b">
        <v>0</v>
      </c>
      <c r="P684" t="b">
        <v>0</v>
      </c>
      <c r="Q684" t="s">
        <v>33</v>
      </c>
      <c r="R684" s="7">
        <f t="shared" si="43"/>
        <v>78.728155339805824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s="13">
        <f t="shared" si="41"/>
        <v>43359.208333333328</v>
      </c>
      <c r="N685" s="11">
        <f t="shared" si="42"/>
        <v>43361.208333333328</v>
      </c>
      <c r="O685" t="b">
        <v>0</v>
      </c>
      <c r="P685" t="b">
        <v>0</v>
      </c>
      <c r="Q685" t="s">
        <v>33</v>
      </c>
      <c r="R685" s="7">
        <f t="shared" si="43"/>
        <v>56.081632653061227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s="13">
        <f t="shared" si="41"/>
        <v>40358.208333333336</v>
      </c>
      <c r="N686" s="11">
        <f t="shared" si="42"/>
        <v>40378.208333333336</v>
      </c>
      <c r="O686" t="b">
        <v>0</v>
      </c>
      <c r="P686" t="b">
        <v>0</v>
      </c>
      <c r="Q686" t="s">
        <v>68</v>
      </c>
      <c r="R686" s="7">
        <f t="shared" si="43"/>
        <v>69.090909090909093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s="13">
        <f t="shared" si="41"/>
        <v>42239.208333333328</v>
      </c>
      <c r="N687" s="11">
        <f t="shared" si="42"/>
        <v>42263.208333333328</v>
      </c>
      <c r="O687" t="b">
        <v>0</v>
      </c>
      <c r="P687" t="b">
        <v>0</v>
      </c>
      <c r="Q687" t="s">
        <v>33</v>
      </c>
      <c r="R687" s="7">
        <f t="shared" si="43"/>
        <v>102.05291576673866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s="13">
        <f t="shared" si="41"/>
        <v>43186.208333333328</v>
      </c>
      <c r="N688" s="11">
        <f t="shared" si="42"/>
        <v>43197.208333333328</v>
      </c>
      <c r="O688" t="b">
        <v>0</v>
      </c>
      <c r="P688" t="b">
        <v>0</v>
      </c>
      <c r="Q688" t="s">
        <v>65</v>
      </c>
      <c r="R688" s="7">
        <f t="shared" si="43"/>
        <v>107.32089552238806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s="13">
        <f t="shared" si="41"/>
        <v>42806.25</v>
      </c>
      <c r="N689" s="11">
        <f t="shared" si="42"/>
        <v>42809.208333333328</v>
      </c>
      <c r="O689" t="b">
        <v>0</v>
      </c>
      <c r="P689" t="b">
        <v>0</v>
      </c>
      <c r="Q689" t="s">
        <v>33</v>
      </c>
      <c r="R689" s="7">
        <f t="shared" si="43"/>
        <v>51.970260223048328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s="13">
        <f t="shared" si="41"/>
        <v>43475.25</v>
      </c>
      <c r="N690" s="11">
        <f t="shared" si="42"/>
        <v>43491.25</v>
      </c>
      <c r="O690" t="b">
        <v>0</v>
      </c>
      <c r="P690" t="b">
        <v>1</v>
      </c>
      <c r="Q690" t="s">
        <v>269</v>
      </c>
      <c r="R690" s="7">
        <f t="shared" si="43"/>
        <v>71.137142857142862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s="13">
        <f t="shared" si="41"/>
        <v>41576.208333333336</v>
      </c>
      <c r="N691" s="11">
        <f t="shared" si="42"/>
        <v>41588.25</v>
      </c>
      <c r="O691" t="b">
        <v>0</v>
      </c>
      <c r="P691" t="b">
        <v>0</v>
      </c>
      <c r="Q691" t="s">
        <v>28</v>
      </c>
      <c r="R691" s="7">
        <f t="shared" si="43"/>
        <v>106.49275362318841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s="13">
        <f t="shared" si="41"/>
        <v>40874.25</v>
      </c>
      <c r="N692" s="11">
        <f t="shared" si="42"/>
        <v>40880.25</v>
      </c>
      <c r="O692" t="b">
        <v>0</v>
      </c>
      <c r="P692" t="b">
        <v>1</v>
      </c>
      <c r="Q692" t="s">
        <v>42</v>
      </c>
      <c r="R692" s="7">
        <f t="shared" si="43"/>
        <v>42.93684210526316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s="13">
        <f t="shared" si="41"/>
        <v>41185.208333333336</v>
      </c>
      <c r="N693" s="11">
        <f t="shared" si="42"/>
        <v>41202.208333333336</v>
      </c>
      <c r="O693" t="b">
        <v>1</v>
      </c>
      <c r="P693" t="b">
        <v>1</v>
      </c>
      <c r="Q693" t="s">
        <v>42</v>
      </c>
      <c r="R693" s="7">
        <f t="shared" si="43"/>
        <v>30.037974683544302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s="13">
        <f t="shared" si="41"/>
        <v>43655.208333333328</v>
      </c>
      <c r="N694" s="11">
        <f t="shared" si="42"/>
        <v>43673.208333333328</v>
      </c>
      <c r="O694" t="b">
        <v>0</v>
      </c>
      <c r="P694" t="b">
        <v>0</v>
      </c>
      <c r="Q694" t="s">
        <v>23</v>
      </c>
      <c r="R694" s="7">
        <f t="shared" si="43"/>
        <v>70.623376623376629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s="13">
        <f t="shared" si="41"/>
        <v>43025.208333333328</v>
      </c>
      <c r="N695" s="11">
        <f t="shared" si="42"/>
        <v>43042.208333333328</v>
      </c>
      <c r="O695" t="b">
        <v>0</v>
      </c>
      <c r="P695" t="b">
        <v>0</v>
      </c>
      <c r="Q695" t="s">
        <v>33</v>
      </c>
      <c r="R695" s="7">
        <f t="shared" si="43"/>
        <v>66.016018306636155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s="13">
        <f t="shared" si="41"/>
        <v>43066.25</v>
      </c>
      <c r="N696" s="11">
        <f t="shared" si="42"/>
        <v>43103.25</v>
      </c>
      <c r="O696" t="b">
        <v>0</v>
      </c>
      <c r="P696" t="b">
        <v>0</v>
      </c>
      <c r="Q696" t="s">
        <v>33</v>
      </c>
      <c r="R696" s="7">
        <f t="shared" si="43"/>
        <v>96.911392405063296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s="13">
        <f t="shared" si="41"/>
        <v>42322.25</v>
      </c>
      <c r="N697" s="11">
        <f t="shared" si="42"/>
        <v>42338.25</v>
      </c>
      <c r="O697" t="b">
        <v>1</v>
      </c>
      <c r="P697" t="b">
        <v>0</v>
      </c>
      <c r="Q697" t="s">
        <v>23</v>
      </c>
      <c r="R697" s="7">
        <f t="shared" si="43"/>
        <v>62.867346938775512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s="13">
        <f t="shared" si="41"/>
        <v>42114.208333333328</v>
      </c>
      <c r="N698" s="11">
        <f t="shared" si="42"/>
        <v>42115.208333333328</v>
      </c>
      <c r="O698" t="b">
        <v>0</v>
      </c>
      <c r="P698" t="b">
        <v>1</v>
      </c>
      <c r="Q698" t="s">
        <v>33</v>
      </c>
      <c r="R698" s="7">
        <f t="shared" si="43"/>
        <v>108.98537682789652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s="13">
        <f t="shared" si="41"/>
        <v>43190.208333333328</v>
      </c>
      <c r="N699" s="11">
        <f t="shared" si="42"/>
        <v>43192.208333333328</v>
      </c>
      <c r="O699" t="b">
        <v>0</v>
      </c>
      <c r="P699" t="b">
        <v>0</v>
      </c>
      <c r="Q699" t="s">
        <v>50</v>
      </c>
      <c r="R699" s="7">
        <f t="shared" si="43"/>
        <v>26.999314599040439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s="13">
        <f t="shared" si="41"/>
        <v>40871.25</v>
      </c>
      <c r="N700" s="11">
        <f t="shared" si="42"/>
        <v>40885.25</v>
      </c>
      <c r="O700" t="b">
        <v>0</v>
      </c>
      <c r="P700" t="b">
        <v>0</v>
      </c>
      <c r="Q700" t="s">
        <v>65</v>
      </c>
      <c r="R700" s="7">
        <f t="shared" si="43"/>
        <v>65.004147943311438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s="13">
        <f t="shared" si="41"/>
        <v>43641.208333333328</v>
      </c>
      <c r="N701" s="11">
        <f t="shared" si="42"/>
        <v>43642.208333333328</v>
      </c>
      <c r="O701" t="b">
        <v>0</v>
      </c>
      <c r="P701" t="b">
        <v>0</v>
      </c>
      <c r="Q701" t="s">
        <v>53</v>
      </c>
      <c r="R701" s="7">
        <f t="shared" si="43"/>
        <v>111.51785714285714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s="13">
        <f t="shared" si="41"/>
        <v>40203.25</v>
      </c>
      <c r="N702" s="11">
        <f t="shared" si="42"/>
        <v>40218.25</v>
      </c>
      <c r="O702" t="b">
        <v>0</v>
      </c>
      <c r="P702" t="b">
        <v>0</v>
      </c>
      <c r="Q702" t="s">
        <v>65</v>
      </c>
      <c r="R702" s="7">
        <f t="shared" si="43"/>
        <v>3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s="13">
        <f t="shared" si="41"/>
        <v>40629.208333333336</v>
      </c>
      <c r="N703" s="11">
        <f t="shared" si="42"/>
        <v>40636.208333333336</v>
      </c>
      <c r="O703" t="b">
        <v>1</v>
      </c>
      <c r="P703" t="b">
        <v>0</v>
      </c>
      <c r="Q703" t="s">
        <v>33</v>
      </c>
      <c r="R703" s="7">
        <f t="shared" si="43"/>
        <v>110.99268292682927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s="13">
        <f t="shared" si="41"/>
        <v>41477.208333333336</v>
      </c>
      <c r="N704" s="11">
        <f t="shared" si="42"/>
        <v>41482.208333333336</v>
      </c>
      <c r="O704" t="b">
        <v>0</v>
      </c>
      <c r="P704" t="b">
        <v>0</v>
      </c>
      <c r="Q704" t="s">
        <v>65</v>
      </c>
      <c r="R704" s="7">
        <f t="shared" si="43"/>
        <v>56.746987951807228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s="13">
        <f t="shared" si="41"/>
        <v>41020.208333333336</v>
      </c>
      <c r="N705" s="11">
        <f t="shared" si="42"/>
        <v>41037.208333333336</v>
      </c>
      <c r="O705" t="b">
        <v>1</v>
      </c>
      <c r="P705" t="b">
        <v>1</v>
      </c>
      <c r="Q705" t="s">
        <v>206</v>
      </c>
      <c r="R705" s="7">
        <f t="shared" si="43"/>
        <v>97.020608439646708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s="13">
        <f t="shared" si="41"/>
        <v>42555.208333333328</v>
      </c>
      <c r="N706" s="11">
        <f t="shared" si="42"/>
        <v>42570.208333333328</v>
      </c>
      <c r="O706" t="b">
        <v>0</v>
      </c>
      <c r="P706" t="b">
        <v>0</v>
      </c>
      <c r="Q706" t="s">
        <v>71</v>
      </c>
      <c r="R706" s="7">
        <f t="shared" si="43"/>
        <v>92.08620689655173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44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s="13">
        <f t="shared" ref="M707:M770" si="45">(((K707/60)/60)/24)+DATE(1970,1,1)</f>
        <v>41619.25</v>
      </c>
      <c r="N707" s="11">
        <f t="shared" ref="N707:N770" si="46">(((L707/60)/60)/24)+DATE(1970,1,1)</f>
        <v>41623.25</v>
      </c>
      <c r="O707" t="b">
        <v>0</v>
      </c>
      <c r="P707" t="b">
        <v>0</v>
      </c>
      <c r="Q707" t="s">
        <v>68</v>
      </c>
      <c r="R707" s="7">
        <f t="shared" si="43"/>
        <v>82.986666666666665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s="13">
        <f t="shared" si="45"/>
        <v>43471.25</v>
      </c>
      <c r="N708" s="11">
        <f t="shared" si="46"/>
        <v>43479.25</v>
      </c>
      <c r="O708" t="b">
        <v>0</v>
      </c>
      <c r="P708" t="b">
        <v>1</v>
      </c>
      <c r="Q708" t="s">
        <v>28</v>
      </c>
      <c r="R708" s="7">
        <f t="shared" ref="R708:R771" si="47">E708/H708</f>
        <v>103.03791821561339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s="13">
        <f t="shared" si="45"/>
        <v>43442.25</v>
      </c>
      <c r="N709" s="11">
        <f t="shared" si="46"/>
        <v>43478.25</v>
      </c>
      <c r="O709" t="b">
        <v>0</v>
      </c>
      <c r="P709" t="b">
        <v>0</v>
      </c>
      <c r="Q709" t="s">
        <v>53</v>
      </c>
      <c r="R709" s="7">
        <f t="shared" si="47"/>
        <v>68.922619047619051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s="13">
        <f t="shared" si="45"/>
        <v>42877.208333333328</v>
      </c>
      <c r="N710" s="11">
        <f t="shared" si="46"/>
        <v>42887.208333333328</v>
      </c>
      <c r="O710" t="b">
        <v>0</v>
      </c>
      <c r="P710" t="b">
        <v>0</v>
      </c>
      <c r="Q710" t="s">
        <v>33</v>
      </c>
      <c r="R710" s="7">
        <f t="shared" si="47"/>
        <v>87.737226277372258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s="13">
        <f t="shared" si="45"/>
        <v>41018.208333333336</v>
      </c>
      <c r="N711" s="11">
        <f t="shared" si="46"/>
        <v>41025.208333333336</v>
      </c>
      <c r="O711" t="b">
        <v>0</v>
      </c>
      <c r="P711" t="b">
        <v>0</v>
      </c>
      <c r="Q711" t="s">
        <v>33</v>
      </c>
      <c r="R711" s="7">
        <f t="shared" si="47"/>
        <v>75.021505376344081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s="13">
        <f t="shared" si="45"/>
        <v>43295.208333333328</v>
      </c>
      <c r="N712" s="11">
        <f t="shared" si="46"/>
        <v>43302.208333333328</v>
      </c>
      <c r="O712" t="b">
        <v>0</v>
      </c>
      <c r="P712" t="b">
        <v>1</v>
      </c>
      <c r="Q712" t="s">
        <v>33</v>
      </c>
      <c r="R712" s="7">
        <f t="shared" si="47"/>
        <v>50.863999999999997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s="13">
        <f t="shared" si="45"/>
        <v>42393.25</v>
      </c>
      <c r="N713" s="11">
        <f t="shared" si="46"/>
        <v>42395.25</v>
      </c>
      <c r="O713" t="b">
        <v>1</v>
      </c>
      <c r="P713" t="b">
        <v>1</v>
      </c>
      <c r="Q713" t="s">
        <v>33</v>
      </c>
      <c r="R713" s="7">
        <f t="shared" si="47"/>
        <v>90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s="13">
        <f t="shared" si="45"/>
        <v>42559.208333333328</v>
      </c>
      <c r="N714" s="11">
        <f t="shared" si="46"/>
        <v>42600.208333333328</v>
      </c>
      <c r="O714" t="b">
        <v>0</v>
      </c>
      <c r="P714" t="b">
        <v>0</v>
      </c>
      <c r="Q714" t="s">
        <v>33</v>
      </c>
      <c r="R714" s="7">
        <f t="shared" si="47"/>
        <v>72.896039603960389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s="13">
        <f t="shared" si="45"/>
        <v>42604.208333333328</v>
      </c>
      <c r="N715" s="11">
        <f t="shared" si="46"/>
        <v>42616.208333333328</v>
      </c>
      <c r="O715" t="b">
        <v>0</v>
      </c>
      <c r="P715" t="b">
        <v>0</v>
      </c>
      <c r="Q715" t="s">
        <v>133</v>
      </c>
      <c r="R715" s="7">
        <f t="shared" si="47"/>
        <v>108.48543689320388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s="13">
        <f t="shared" si="45"/>
        <v>41870.208333333336</v>
      </c>
      <c r="N716" s="11">
        <f t="shared" si="46"/>
        <v>41871.208333333336</v>
      </c>
      <c r="O716" t="b">
        <v>0</v>
      </c>
      <c r="P716" t="b">
        <v>0</v>
      </c>
      <c r="Q716" t="s">
        <v>23</v>
      </c>
      <c r="R716" s="7">
        <f t="shared" si="47"/>
        <v>101.98095238095237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s="13">
        <f t="shared" si="45"/>
        <v>40397.208333333336</v>
      </c>
      <c r="N717" s="11">
        <f t="shared" si="46"/>
        <v>40402.208333333336</v>
      </c>
      <c r="O717" t="b">
        <v>0</v>
      </c>
      <c r="P717" t="b">
        <v>0</v>
      </c>
      <c r="Q717" t="s">
        <v>292</v>
      </c>
      <c r="R717" s="7">
        <f t="shared" si="47"/>
        <v>44.009146341463413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s="13">
        <f t="shared" si="45"/>
        <v>41465.208333333336</v>
      </c>
      <c r="N718" s="11">
        <f t="shared" si="46"/>
        <v>41493.208333333336</v>
      </c>
      <c r="O718" t="b">
        <v>0</v>
      </c>
      <c r="P718" t="b">
        <v>1</v>
      </c>
      <c r="Q718" t="s">
        <v>33</v>
      </c>
      <c r="R718" s="7">
        <f t="shared" si="47"/>
        <v>65.942675159235662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s="13">
        <f t="shared" si="45"/>
        <v>40777.208333333336</v>
      </c>
      <c r="N719" s="11">
        <f t="shared" si="46"/>
        <v>40798.208333333336</v>
      </c>
      <c r="O719" t="b">
        <v>0</v>
      </c>
      <c r="P719" t="b">
        <v>0</v>
      </c>
      <c r="Q719" t="s">
        <v>42</v>
      </c>
      <c r="R719" s="7">
        <f t="shared" si="47"/>
        <v>24.987387387387386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s="13">
        <f t="shared" si="45"/>
        <v>41442.208333333336</v>
      </c>
      <c r="N720" s="11">
        <f t="shared" si="46"/>
        <v>41468.208333333336</v>
      </c>
      <c r="O720" t="b">
        <v>0</v>
      </c>
      <c r="P720" t="b">
        <v>0</v>
      </c>
      <c r="Q720" t="s">
        <v>65</v>
      </c>
      <c r="R720" s="7">
        <f t="shared" si="47"/>
        <v>28.003367003367003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s="13">
        <f t="shared" si="45"/>
        <v>41058.208333333336</v>
      </c>
      <c r="N721" s="11">
        <f t="shared" si="46"/>
        <v>41069.208333333336</v>
      </c>
      <c r="O721" t="b">
        <v>0</v>
      </c>
      <c r="P721" t="b">
        <v>0</v>
      </c>
      <c r="Q721" t="s">
        <v>119</v>
      </c>
      <c r="R721" s="7">
        <f t="shared" si="47"/>
        <v>85.829268292682926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s="13">
        <f t="shared" si="45"/>
        <v>43152.25</v>
      </c>
      <c r="N722" s="11">
        <f t="shared" si="46"/>
        <v>43166.25</v>
      </c>
      <c r="O722" t="b">
        <v>0</v>
      </c>
      <c r="P722" t="b">
        <v>1</v>
      </c>
      <c r="Q722" t="s">
        <v>33</v>
      </c>
      <c r="R722" s="7">
        <f t="shared" si="47"/>
        <v>84.921052631578945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s="13">
        <f t="shared" si="45"/>
        <v>43194.208333333328</v>
      </c>
      <c r="N723" s="11">
        <f t="shared" si="46"/>
        <v>43200.208333333328</v>
      </c>
      <c r="O723" t="b">
        <v>0</v>
      </c>
      <c r="P723" t="b">
        <v>0</v>
      </c>
      <c r="Q723" t="s">
        <v>23</v>
      </c>
      <c r="R723" s="7">
        <f t="shared" si="47"/>
        <v>90.483333333333334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s="13">
        <f t="shared" si="45"/>
        <v>43045.25</v>
      </c>
      <c r="N724" s="11">
        <f t="shared" si="46"/>
        <v>43072.25</v>
      </c>
      <c r="O724" t="b">
        <v>0</v>
      </c>
      <c r="P724" t="b">
        <v>0</v>
      </c>
      <c r="Q724" t="s">
        <v>42</v>
      </c>
      <c r="R724" s="7">
        <f t="shared" si="47"/>
        <v>25.00197628458498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s="13">
        <f t="shared" si="45"/>
        <v>42431.25</v>
      </c>
      <c r="N725" s="11">
        <f t="shared" si="46"/>
        <v>42452.208333333328</v>
      </c>
      <c r="O725" t="b">
        <v>0</v>
      </c>
      <c r="P725" t="b">
        <v>0</v>
      </c>
      <c r="Q725" t="s">
        <v>33</v>
      </c>
      <c r="R725" s="7">
        <f t="shared" si="47"/>
        <v>92.013888888888886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s="13">
        <f t="shared" si="45"/>
        <v>41934.208333333336</v>
      </c>
      <c r="N726" s="11">
        <f t="shared" si="46"/>
        <v>41936.208333333336</v>
      </c>
      <c r="O726" t="b">
        <v>0</v>
      </c>
      <c r="P726" t="b">
        <v>1</v>
      </c>
      <c r="Q726" t="s">
        <v>33</v>
      </c>
      <c r="R726" s="7">
        <f t="shared" si="47"/>
        <v>93.066115702479337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s="13">
        <f t="shared" si="45"/>
        <v>41958.25</v>
      </c>
      <c r="N727" s="11">
        <f t="shared" si="46"/>
        <v>41960.25</v>
      </c>
      <c r="O727" t="b">
        <v>0</v>
      </c>
      <c r="P727" t="b">
        <v>0</v>
      </c>
      <c r="Q727" t="s">
        <v>292</v>
      </c>
      <c r="R727" s="7">
        <f t="shared" si="47"/>
        <v>61.008145363408524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s="13">
        <f t="shared" si="45"/>
        <v>40476.208333333336</v>
      </c>
      <c r="N728" s="11">
        <f t="shared" si="46"/>
        <v>40482.208333333336</v>
      </c>
      <c r="O728" t="b">
        <v>0</v>
      </c>
      <c r="P728" t="b">
        <v>1</v>
      </c>
      <c r="Q728" t="s">
        <v>33</v>
      </c>
      <c r="R728" s="7">
        <f t="shared" si="47"/>
        <v>92.036259541984734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s="13">
        <f t="shared" si="45"/>
        <v>43485.25</v>
      </c>
      <c r="N729" s="11">
        <f t="shared" si="46"/>
        <v>43543.208333333328</v>
      </c>
      <c r="O729" t="b">
        <v>0</v>
      </c>
      <c r="P729" t="b">
        <v>0</v>
      </c>
      <c r="Q729" t="s">
        <v>28</v>
      </c>
      <c r="R729" s="7">
        <f t="shared" si="47"/>
        <v>81.132596685082873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s="13">
        <f t="shared" si="45"/>
        <v>42515.208333333328</v>
      </c>
      <c r="N730" s="11">
        <f t="shared" si="46"/>
        <v>42526.208333333328</v>
      </c>
      <c r="O730" t="b">
        <v>0</v>
      </c>
      <c r="P730" t="b">
        <v>0</v>
      </c>
      <c r="Q730" t="s">
        <v>33</v>
      </c>
      <c r="R730" s="7">
        <f t="shared" si="47"/>
        <v>73.5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s="13">
        <f t="shared" si="45"/>
        <v>41309.25</v>
      </c>
      <c r="N731" s="11">
        <f t="shared" si="46"/>
        <v>41311.25</v>
      </c>
      <c r="O731" t="b">
        <v>0</v>
      </c>
      <c r="P731" t="b">
        <v>0</v>
      </c>
      <c r="Q731" t="s">
        <v>53</v>
      </c>
      <c r="R731" s="7">
        <f t="shared" si="47"/>
        <v>85.221311475409834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s="13">
        <f t="shared" si="45"/>
        <v>42147.208333333328</v>
      </c>
      <c r="N732" s="11">
        <f t="shared" si="46"/>
        <v>42153.208333333328</v>
      </c>
      <c r="O732" t="b">
        <v>0</v>
      </c>
      <c r="P732" t="b">
        <v>0</v>
      </c>
      <c r="Q732" t="s">
        <v>65</v>
      </c>
      <c r="R732" s="7">
        <f t="shared" si="47"/>
        <v>110.96825396825396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s="13">
        <f t="shared" si="45"/>
        <v>42939.208333333328</v>
      </c>
      <c r="N733" s="11">
        <f t="shared" si="46"/>
        <v>42940.208333333328</v>
      </c>
      <c r="O733" t="b">
        <v>0</v>
      </c>
      <c r="P733" t="b">
        <v>0</v>
      </c>
      <c r="Q733" t="s">
        <v>28</v>
      </c>
      <c r="R733" s="7">
        <f t="shared" si="47"/>
        <v>32.968036529680369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s="13">
        <f t="shared" si="45"/>
        <v>42816.208333333328</v>
      </c>
      <c r="N734" s="11">
        <f t="shared" si="46"/>
        <v>42839.208333333328</v>
      </c>
      <c r="O734" t="b">
        <v>0</v>
      </c>
      <c r="P734" t="b">
        <v>1</v>
      </c>
      <c r="Q734" t="s">
        <v>23</v>
      </c>
      <c r="R734" s="7">
        <f t="shared" si="47"/>
        <v>96.005352363960753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s="13">
        <f t="shared" si="45"/>
        <v>41844.208333333336</v>
      </c>
      <c r="N735" s="11">
        <f t="shared" si="46"/>
        <v>41857.208333333336</v>
      </c>
      <c r="O735" t="b">
        <v>0</v>
      </c>
      <c r="P735" t="b">
        <v>0</v>
      </c>
      <c r="Q735" t="s">
        <v>148</v>
      </c>
      <c r="R735" s="7">
        <f t="shared" si="47"/>
        <v>84.96632653061225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s="13">
        <f t="shared" si="45"/>
        <v>42763.25</v>
      </c>
      <c r="N736" s="11">
        <f t="shared" si="46"/>
        <v>42775.25</v>
      </c>
      <c r="O736" t="b">
        <v>0</v>
      </c>
      <c r="P736" t="b">
        <v>1</v>
      </c>
      <c r="Q736" t="s">
        <v>33</v>
      </c>
      <c r="R736" s="7">
        <f t="shared" si="47"/>
        <v>25.007462686567163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s="13">
        <f t="shared" si="45"/>
        <v>42459.208333333328</v>
      </c>
      <c r="N737" s="11">
        <f t="shared" si="46"/>
        <v>42466.208333333328</v>
      </c>
      <c r="O737" t="b">
        <v>0</v>
      </c>
      <c r="P737" t="b">
        <v>0</v>
      </c>
      <c r="Q737" t="s">
        <v>122</v>
      </c>
      <c r="R737" s="7">
        <f t="shared" si="47"/>
        <v>65.998995479658461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s="13">
        <f t="shared" si="45"/>
        <v>42055.25</v>
      </c>
      <c r="N738" s="11">
        <f t="shared" si="46"/>
        <v>42059.25</v>
      </c>
      <c r="O738" t="b">
        <v>0</v>
      </c>
      <c r="P738" t="b">
        <v>0</v>
      </c>
      <c r="Q738" t="s">
        <v>68</v>
      </c>
      <c r="R738" s="7">
        <f t="shared" si="47"/>
        <v>87.34482758620689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s="13">
        <f t="shared" si="45"/>
        <v>42685.25</v>
      </c>
      <c r="N739" s="11">
        <f t="shared" si="46"/>
        <v>42697.25</v>
      </c>
      <c r="O739" t="b">
        <v>0</v>
      </c>
      <c r="P739" t="b">
        <v>0</v>
      </c>
      <c r="Q739" t="s">
        <v>60</v>
      </c>
      <c r="R739" s="7">
        <f t="shared" si="47"/>
        <v>27.933333333333334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s="13">
        <f t="shared" si="45"/>
        <v>41959.25</v>
      </c>
      <c r="N740" s="11">
        <f t="shared" si="46"/>
        <v>41981.25</v>
      </c>
      <c r="O740" t="b">
        <v>0</v>
      </c>
      <c r="P740" t="b">
        <v>1</v>
      </c>
      <c r="Q740" t="s">
        <v>33</v>
      </c>
      <c r="R740" s="7">
        <f t="shared" si="47"/>
        <v>103.8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s="13">
        <f t="shared" si="45"/>
        <v>41089.208333333336</v>
      </c>
      <c r="N741" s="11">
        <f t="shared" si="46"/>
        <v>41090.208333333336</v>
      </c>
      <c r="O741" t="b">
        <v>0</v>
      </c>
      <c r="P741" t="b">
        <v>0</v>
      </c>
      <c r="Q741" t="s">
        <v>60</v>
      </c>
      <c r="R741" s="7">
        <f t="shared" si="47"/>
        <v>31.937172774869111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s="13">
        <f t="shared" si="45"/>
        <v>42769.25</v>
      </c>
      <c r="N742" s="11">
        <f t="shared" si="46"/>
        <v>42772.25</v>
      </c>
      <c r="O742" t="b">
        <v>0</v>
      </c>
      <c r="P742" t="b">
        <v>0</v>
      </c>
      <c r="Q742" t="s">
        <v>33</v>
      </c>
      <c r="R742" s="7">
        <f t="shared" si="47"/>
        <v>99.5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s="13">
        <f t="shared" si="45"/>
        <v>40321.208333333336</v>
      </c>
      <c r="N743" s="11">
        <f t="shared" si="46"/>
        <v>40322.208333333336</v>
      </c>
      <c r="O743" t="b">
        <v>0</v>
      </c>
      <c r="P743" t="b">
        <v>0</v>
      </c>
      <c r="Q743" t="s">
        <v>33</v>
      </c>
      <c r="R743" s="7">
        <f t="shared" si="47"/>
        <v>108.84615384615384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s="13">
        <f t="shared" si="45"/>
        <v>40197.25</v>
      </c>
      <c r="N744" s="11">
        <f t="shared" si="46"/>
        <v>40239.25</v>
      </c>
      <c r="O744" t="b">
        <v>0</v>
      </c>
      <c r="P744" t="b">
        <v>0</v>
      </c>
      <c r="Q744" t="s">
        <v>50</v>
      </c>
      <c r="R744" s="7">
        <f t="shared" si="47"/>
        <v>110.76229508196721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s="13">
        <f t="shared" si="45"/>
        <v>42298.208333333328</v>
      </c>
      <c r="N745" s="11">
        <f t="shared" si="46"/>
        <v>42304.208333333328</v>
      </c>
      <c r="O745" t="b">
        <v>0</v>
      </c>
      <c r="P745" t="b">
        <v>1</v>
      </c>
      <c r="Q745" t="s">
        <v>33</v>
      </c>
      <c r="R745" s="7">
        <f t="shared" si="47"/>
        <v>29.647058823529413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s="13">
        <f t="shared" si="45"/>
        <v>43322.208333333328</v>
      </c>
      <c r="N746" s="11">
        <f t="shared" si="46"/>
        <v>43324.208333333328</v>
      </c>
      <c r="O746" t="b">
        <v>0</v>
      </c>
      <c r="P746" t="b">
        <v>1</v>
      </c>
      <c r="Q746" t="s">
        <v>33</v>
      </c>
      <c r="R746" s="7">
        <f t="shared" si="47"/>
        <v>101.71428571428571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s="13">
        <f t="shared" si="45"/>
        <v>40328.208333333336</v>
      </c>
      <c r="N747" s="11">
        <f t="shared" si="46"/>
        <v>40355.208333333336</v>
      </c>
      <c r="O747" t="b">
        <v>0</v>
      </c>
      <c r="P747" t="b">
        <v>0</v>
      </c>
      <c r="Q747" t="s">
        <v>65</v>
      </c>
      <c r="R747" s="7">
        <f t="shared" si="47"/>
        <v>61.5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s="13">
        <f t="shared" si="45"/>
        <v>40825.208333333336</v>
      </c>
      <c r="N748" s="11">
        <f t="shared" si="46"/>
        <v>40830.208333333336</v>
      </c>
      <c r="O748" t="b">
        <v>0</v>
      </c>
      <c r="P748" t="b">
        <v>0</v>
      </c>
      <c r="Q748" t="s">
        <v>28</v>
      </c>
      <c r="R748" s="7">
        <f t="shared" si="47"/>
        <v>35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s="13">
        <f t="shared" si="45"/>
        <v>40423.208333333336</v>
      </c>
      <c r="N749" s="11">
        <f t="shared" si="46"/>
        <v>40434.208333333336</v>
      </c>
      <c r="O749" t="b">
        <v>0</v>
      </c>
      <c r="P749" t="b">
        <v>0</v>
      </c>
      <c r="Q749" t="s">
        <v>33</v>
      </c>
      <c r="R749" s="7">
        <f t="shared" si="47"/>
        <v>40.049999999999997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s="13">
        <f t="shared" si="45"/>
        <v>40238.25</v>
      </c>
      <c r="N750" s="11">
        <f t="shared" si="46"/>
        <v>40263.208333333336</v>
      </c>
      <c r="O750" t="b">
        <v>0</v>
      </c>
      <c r="P750" t="b">
        <v>1</v>
      </c>
      <c r="Q750" t="s">
        <v>71</v>
      </c>
      <c r="R750" s="7">
        <f t="shared" si="47"/>
        <v>110.97231270358306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s="13">
        <f t="shared" si="45"/>
        <v>41920.208333333336</v>
      </c>
      <c r="N751" s="11">
        <f t="shared" si="46"/>
        <v>41932.208333333336</v>
      </c>
      <c r="O751" t="b">
        <v>0</v>
      </c>
      <c r="P751" t="b">
        <v>1</v>
      </c>
      <c r="Q751" t="s">
        <v>65</v>
      </c>
      <c r="R751" s="7">
        <f t="shared" si="47"/>
        <v>36.959016393442624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s="13">
        <f t="shared" si="45"/>
        <v>40360.208333333336</v>
      </c>
      <c r="N752" s="11">
        <f t="shared" si="46"/>
        <v>40385.208333333336</v>
      </c>
      <c r="O752" t="b">
        <v>0</v>
      </c>
      <c r="P752" t="b">
        <v>0</v>
      </c>
      <c r="Q752" t="s">
        <v>50</v>
      </c>
      <c r="R752" s="7">
        <f t="shared" si="47"/>
        <v>1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s="13">
        <f t="shared" si="45"/>
        <v>42446.208333333328</v>
      </c>
      <c r="N753" s="11">
        <f t="shared" si="46"/>
        <v>42461.208333333328</v>
      </c>
      <c r="O753" t="b">
        <v>1</v>
      </c>
      <c r="P753" t="b">
        <v>1</v>
      </c>
      <c r="Q753" t="s">
        <v>68</v>
      </c>
      <c r="R753" s="7">
        <f t="shared" si="47"/>
        <v>30.974074074074075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s="13">
        <f t="shared" si="45"/>
        <v>40395.208333333336</v>
      </c>
      <c r="N754" s="11">
        <f t="shared" si="46"/>
        <v>40413.208333333336</v>
      </c>
      <c r="O754" t="b">
        <v>0</v>
      </c>
      <c r="P754" t="b">
        <v>1</v>
      </c>
      <c r="Q754" t="s">
        <v>33</v>
      </c>
      <c r="R754" s="7">
        <f t="shared" si="47"/>
        <v>47.035087719298247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s="13">
        <f t="shared" si="45"/>
        <v>40321.208333333336</v>
      </c>
      <c r="N755" s="11">
        <f t="shared" si="46"/>
        <v>40336.208333333336</v>
      </c>
      <c r="O755" t="b">
        <v>0</v>
      </c>
      <c r="P755" t="b">
        <v>0</v>
      </c>
      <c r="Q755" t="s">
        <v>122</v>
      </c>
      <c r="R755" s="7">
        <f t="shared" si="47"/>
        <v>88.065693430656935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s="13">
        <f t="shared" si="45"/>
        <v>41210.208333333336</v>
      </c>
      <c r="N756" s="11">
        <f t="shared" si="46"/>
        <v>41263.25</v>
      </c>
      <c r="O756" t="b">
        <v>0</v>
      </c>
      <c r="P756" t="b">
        <v>0</v>
      </c>
      <c r="Q756" t="s">
        <v>33</v>
      </c>
      <c r="R756" s="7">
        <f t="shared" si="47"/>
        <v>37.005616224648989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s="13">
        <f t="shared" si="45"/>
        <v>43096.25</v>
      </c>
      <c r="N757" s="11">
        <f t="shared" si="46"/>
        <v>43108.25</v>
      </c>
      <c r="O757" t="b">
        <v>0</v>
      </c>
      <c r="P757" t="b">
        <v>1</v>
      </c>
      <c r="Q757" t="s">
        <v>33</v>
      </c>
      <c r="R757" s="7">
        <f t="shared" si="47"/>
        <v>26.027777777777779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s="13">
        <f t="shared" si="45"/>
        <v>42024.25</v>
      </c>
      <c r="N758" s="11">
        <f t="shared" si="46"/>
        <v>42030.25</v>
      </c>
      <c r="O758" t="b">
        <v>0</v>
      </c>
      <c r="P758" t="b">
        <v>0</v>
      </c>
      <c r="Q758" t="s">
        <v>33</v>
      </c>
      <c r="R758" s="7">
        <f t="shared" si="47"/>
        <v>67.817567567567565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s="13">
        <f t="shared" si="45"/>
        <v>40675.208333333336</v>
      </c>
      <c r="N759" s="11">
        <f t="shared" si="46"/>
        <v>40679.208333333336</v>
      </c>
      <c r="O759" t="b">
        <v>0</v>
      </c>
      <c r="P759" t="b">
        <v>0</v>
      </c>
      <c r="Q759" t="s">
        <v>53</v>
      </c>
      <c r="R759" s="7">
        <f t="shared" si="47"/>
        <v>49.964912280701753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s="13">
        <f t="shared" si="45"/>
        <v>41936.208333333336</v>
      </c>
      <c r="N760" s="11">
        <f t="shared" si="46"/>
        <v>41945.208333333336</v>
      </c>
      <c r="O760" t="b">
        <v>0</v>
      </c>
      <c r="P760" t="b">
        <v>0</v>
      </c>
      <c r="Q760" t="s">
        <v>23</v>
      </c>
      <c r="R760" s="7">
        <f t="shared" si="47"/>
        <v>110.01646903820817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s="13">
        <f t="shared" si="45"/>
        <v>43136.25</v>
      </c>
      <c r="N761" s="11">
        <f t="shared" si="46"/>
        <v>43166.25</v>
      </c>
      <c r="O761" t="b">
        <v>0</v>
      </c>
      <c r="P761" t="b">
        <v>0</v>
      </c>
      <c r="Q761" t="s">
        <v>50</v>
      </c>
      <c r="R761" s="7">
        <f t="shared" si="47"/>
        <v>89.964678178963894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s="13">
        <f t="shared" si="45"/>
        <v>43678.208333333328</v>
      </c>
      <c r="N762" s="11">
        <f t="shared" si="46"/>
        <v>43707.208333333328</v>
      </c>
      <c r="O762" t="b">
        <v>0</v>
      </c>
      <c r="P762" t="b">
        <v>1</v>
      </c>
      <c r="Q762" t="s">
        <v>89</v>
      </c>
      <c r="R762" s="7">
        <f t="shared" si="47"/>
        <v>79.009523809523813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s="13">
        <f t="shared" si="45"/>
        <v>42938.208333333328</v>
      </c>
      <c r="N763" s="11">
        <f t="shared" si="46"/>
        <v>42943.208333333328</v>
      </c>
      <c r="O763" t="b">
        <v>0</v>
      </c>
      <c r="P763" t="b">
        <v>0</v>
      </c>
      <c r="Q763" t="s">
        <v>23</v>
      </c>
      <c r="R763" s="7">
        <f t="shared" si="47"/>
        <v>86.867469879518069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s="13">
        <f t="shared" si="45"/>
        <v>41241.25</v>
      </c>
      <c r="N764" s="11">
        <f t="shared" si="46"/>
        <v>41252.25</v>
      </c>
      <c r="O764" t="b">
        <v>0</v>
      </c>
      <c r="P764" t="b">
        <v>0</v>
      </c>
      <c r="Q764" t="s">
        <v>159</v>
      </c>
      <c r="R764" s="7">
        <f t="shared" si="47"/>
        <v>62.04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s="13">
        <f t="shared" si="45"/>
        <v>41037.208333333336</v>
      </c>
      <c r="N765" s="11">
        <f t="shared" si="46"/>
        <v>41072.208333333336</v>
      </c>
      <c r="O765" t="b">
        <v>0</v>
      </c>
      <c r="P765" t="b">
        <v>1</v>
      </c>
      <c r="Q765" t="s">
        <v>33</v>
      </c>
      <c r="R765" s="7">
        <f t="shared" si="47"/>
        <v>26.970212765957445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s="13">
        <f t="shared" si="45"/>
        <v>40676.208333333336</v>
      </c>
      <c r="N766" s="11">
        <f t="shared" si="46"/>
        <v>40684.208333333336</v>
      </c>
      <c r="O766" t="b">
        <v>0</v>
      </c>
      <c r="P766" t="b">
        <v>0</v>
      </c>
      <c r="Q766" t="s">
        <v>23</v>
      </c>
      <c r="R766" s="7">
        <f t="shared" si="47"/>
        <v>54.121621621621621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s="13">
        <f t="shared" si="45"/>
        <v>42840.208333333328</v>
      </c>
      <c r="N767" s="11">
        <f t="shared" si="46"/>
        <v>42865.208333333328</v>
      </c>
      <c r="O767" t="b">
        <v>1</v>
      </c>
      <c r="P767" t="b">
        <v>1</v>
      </c>
      <c r="Q767" t="s">
        <v>60</v>
      </c>
      <c r="R767" s="7">
        <f t="shared" si="47"/>
        <v>41.035353535353536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s="13">
        <f t="shared" si="45"/>
        <v>43362.208333333328</v>
      </c>
      <c r="N768" s="11">
        <f t="shared" si="46"/>
        <v>43363.208333333328</v>
      </c>
      <c r="O768" t="b">
        <v>0</v>
      </c>
      <c r="P768" t="b">
        <v>0</v>
      </c>
      <c r="Q768" t="s">
        <v>474</v>
      </c>
      <c r="R768" s="7">
        <f t="shared" si="47"/>
        <v>55.052419354838712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s="13">
        <f t="shared" si="45"/>
        <v>42283.208333333328</v>
      </c>
      <c r="N769" s="11">
        <f t="shared" si="46"/>
        <v>42328.25</v>
      </c>
      <c r="O769" t="b">
        <v>0</v>
      </c>
      <c r="P769" t="b">
        <v>0</v>
      </c>
      <c r="Q769" t="s">
        <v>206</v>
      </c>
      <c r="R769" s="7">
        <f t="shared" si="47"/>
        <v>107.93762183235867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s="13">
        <f t="shared" si="45"/>
        <v>41619.25</v>
      </c>
      <c r="N770" s="11">
        <f t="shared" si="46"/>
        <v>41634.25</v>
      </c>
      <c r="O770" t="b">
        <v>0</v>
      </c>
      <c r="P770" t="b">
        <v>0</v>
      </c>
      <c r="Q770" t="s">
        <v>33</v>
      </c>
      <c r="R770" s="7">
        <f t="shared" si="47"/>
        <v>73.92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48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s="13">
        <f t="shared" ref="M771:M834" si="49">(((K771/60)/60)/24)+DATE(1970,1,1)</f>
        <v>41501.208333333336</v>
      </c>
      <c r="N771" s="11">
        <f t="shared" ref="N771:N834" si="50">(((L771/60)/60)/24)+DATE(1970,1,1)</f>
        <v>41527.208333333336</v>
      </c>
      <c r="O771" t="b">
        <v>0</v>
      </c>
      <c r="P771" t="b">
        <v>0</v>
      </c>
      <c r="Q771" t="s">
        <v>89</v>
      </c>
      <c r="R771" s="7">
        <f t="shared" si="47"/>
        <v>31.995894428152493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s="13">
        <f t="shared" si="49"/>
        <v>41743.208333333336</v>
      </c>
      <c r="N772" s="11">
        <f t="shared" si="50"/>
        <v>41750.208333333336</v>
      </c>
      <c r="O772" t="b">
        <v>0</v>
      </c>
      <c r="P772" t="b">
        <v>1</v>
      </c>
      <c r="Q772" t="s">
        <v>33</v>
      </c>
      <c r="R772" s="7">
        <f t="shared" ref="R772:R835" si="51">E772/H772</f>
        <v>53.898148148148145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s="13">
        <f t="shared" si="49"/>
        <v>43491.25</v>
      </c>
      <c r="N773" s="11">
        <f t="shared" si="50"/>
        <v>43518.25</v>
      </c>
      <c r="O773" t="b">
        <v>0</v>
      </c>
      <c r="P773" t="b">
        <v>0</v>
      </c>
      <c r="Q773" t="s">
        <v>33</v>
      </c>
      <c r="R773" s="7">
        <f t="shared" si="51"/>
        <v>106.5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s="13">
        <f t="shared" si="49"/>
        <v>43505.25</v>
      </c>
      <c r="N774" s="11">
        <f t="shared" si="50"/>
        <v>43509.25</v>
      </c>
      <c r="O774" t="b">
        <v>0</v>
      </c>
      <c r="P774" t="b">
        <v>0</v>
      </c>
      <c r="Q774" t="s">
        <v>60</v>
      </c>
      <c r="R774" s="7">
        <f t="shared" si="51"/>
        <v>32.999805409612762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s="13">
        <f t="shared" si="49"/>
        <v>42838.208333333328</v>
      </c>
      <c r="N775" s="11">
        <f t="shared" si="50"/>
        <v>42848.208333333328</v>
      </c>
      <c r="O775" t="b">
        <v>0</v>
      </c>
      <c r="P775" t="b">
        <v>0</v>
      </c>
      <c r="Q775" t="s">
        <v>33</v>
      </c>
      <c r="R775" s="7">
        <f t="shared" si="51"/>
        <v>43.00254993625159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s="13">
        <f t="shared" si="49"/>
        <v>42513.208333333328</v>
      </c>
      <c r="N776" s="11">
        <f t="shared" si="50"/>
        <v>42554.208333333328</v>
      </c>
      <c r="O776" t="b">
        <v>0</v>
      </c>
      <c r="P776" t="b">
        <v>0</v>
      </c>
      <c r="Q776" t="s">
        <v>28</v>
      </c>
      <c r="R776" s="7">
        <f t="shared" si="51"/>
        <v>86.858974358974365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s="13">
        <f t="shared" si="49"/>
        <v>41949.25</v>
      </c>
      <c r="N777" s="11">
        <f t="shared" si="50"/>
        <v>41959.25</v>
      </c>
      <c r="O777" t="b">
        <v>0</v>
      </c>
      <c r="P777" t="b">
        <v>0</v>
      </c>
      <c r="Q777" t="s">
        <v>23</v>
      </c>
      <c r="R777" s="7">
        <f t="shared" si="51"/>
        <v>96.8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s="13">
        <f t="shared" si="49"/>
        <v>43650.208333333328</v>
      </c>
      <c r="N778" s="11">
        <f t="shared" si="50"/>
        <v>43668.208333333328</v>
      </c>
      <c r="O778" t="b">
        <v>0</v>
      </c>
      <c r="P778" t="b">
        <v>0</v>
      </c>
      <c r="Q778" t="s">
        <v>33</v>
      </c>
      <c r="R778" s="7">
        <f t="shared" si="51"/>
        <v>32.995456610631528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s="13">
        <f t="shared" si="49"/>
        <v>40809.208333333336</v>
      </c>
      <c r="N779" s="11">
        <f t="shared" si="50"/>
        <v>40838.208333333336</v>
      </c>
      <c r="O779" t="b">
        <v>0</v>
      </c>
      <c r="P779" t="b">
        <v>0</v>
      </c>
      <c r="Q779" t="s">
        <v>33</v>
      </c>
      <c r="R779" s="7">
        <f t="shared" si="51"/>
        <v>68.028106508875737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s="13">
        <f t="shared" si="49"/>
        <v>40768.208333333336</v>
      </c>
      <c r="N780" s="11">
        <f t="shared" si="50"/>
        <v>40773.208333333336</v>
      </c>
      <c r="O780" t="b">
        <v>0</v>
      </c>
      <c r="P780" t="b">
        <v>0</v>
      </c>
      <c r="Q780" t="s">
        <v>71</v>
      </c>
      <c r="R780" s="7">
        <f t="shared" si="51"/>
        <v>58.867816091954026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s="13">
        <f t="shared" si="49"/>
        <v>42230.208333333328</v>
      </c>
      <c r="N781" s="11">
        <f t="shared" si="50"/>
        <v>42239.208333333328</v>
      </c>
      <c r="O781" t="b">
        <v>0</v>
      </c>
      <c r="P781" t="b">
        <v>1</v>
      </c>
      <c r="Q781" t="s">
        <v>33</v>
      </c>
      <c r="R781" s="7">
        <f t="shared" si="51"/>
        <v>105.04572803850782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s="13">
        <f t="shared" si="49"/>
        <v>42573.208333333328</v>
      </c>
      <c r="N782" s="11">
        <f t="shared" si="50"/>
        <v>42592.208333333328</v>
      </c>
      <c r="O782" t="b">
        <v>0</v>
      </c>
      <c r="P782" t="b">
        <v>1</v>
      </c>
      <c r="Q782" t="s">
        <v>53</v>
      </c>
      <c r="R782" s="7">
        <f t="shared" si="51"/>
        <v>33.054878048780488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s="13">
        <f t="shared" si="49"/>
        <v>40482.208333333336</v>
      </c>
      <c r="N783" s="11">
        <f t="shared" si="50"/>
        <v>40533.25</v>
      </c>
      <c r="O783" t="b">
        <v>0</v>
      </c>
      <c r="P783" t="b">
        <v>0</v>
      </c>
      <c r="Q783" t="s">
        <v>33</v>
      </c>
      <c r="R783" s="7">
        <f t="shared" si="51"/>
        <v>78.821428571428569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s="13">
        <f t="shared" si="49"/>
        <v>40603.25</v>
      </c>
      <c r="N784" s="11">
        <f t="shared" si="50"/>
        <v>40631.208333333336</v>
      </c>
      <c r="O784" t="b">
        <v>0</v>
      </c>
      <c r="P784" t="b">
        <v>1</v>
      </c>
      <c r="Q784" t="s">
        <v>71</v>
      </c>
      <c r="R784" s="7">
        <f t="shared" si="51"/>
        <v>68.204968944099377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s="13">
        <f t="shared" si="49"/>
        <v>41625.25</v>
      </c>
      <c r="N785" s="11">
        <f t="shared" si="50"/>
        <v>41632.25</v>
      </c>
      <c r="O785" t="b">
        <v>0</v>
      </c>
      <c r="P785" t="b">
        <v>0</v>
      </c>
      <c r="Q785" t="s">
        <v>23</v>
      </c>
      <c r="R785" s="7">
        <f t="shared" si="51"/>
        <v>75.731884057971016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s="13">
        <f t="shared" si="49"/>
        <v>42435.25</v>
      </c>
      <c r="N786" s="11">
        <f t="shared" si="50"/>
        <v>42446.208333333328</v>
      </c>
      <c r="O786" t="b">
        <v>0</v>
      </c>
      <c r="P786" t="b">
        <v>0</v>
      </c>
      <c r="Q786" t="s">
        <v>28</v>
      </c>
      <c r="R786" s="7">
        <f t="shared" si="51"/>
        <v>30.996070133010882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s="13">
        <f t="shared" si="49"/>
        <v>43582.208333333328</v>
      </c>
      <c r="N787" s="11">
        <f t="shared" si="50"/>
        <v>43616.208333333328</v>
      </c>
      <c r="O787" t="b">
        <v>0</v>
      </c>
      <c r="P787" t="b">
        <v>1</v>
      </c>
      <c r="Q787" t="s">
        <v>71</v>
      </c>
      <c r="R787" s="7">
        <f t="shared" si="51"/>
        <v>101.88188976377953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s="13">
        <f t="shared" si="49"/>
        <v>43186.208333333328</v>
      </c>
      <c r="N788" s="11">
        <f t="shared" si="50"/>
        <v>43193.208333333328</v>
      </c>
      <c r="O788" t="b">
        <v>0</v>
      </c>
      <c r="P788" t="b">
        <v>1</v>
      </c>
      <c r="Q788" t="s">
        <v>159</v>
      </c>
      <c r="R788" s="7">
        <f t="shared" si="51"/>
        <v>52.879227053140099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s="13">
        <f t="shared" si="49"/>
        <v>40684.208333333336</v>
      </c>
      <c r="N789" s="11">
        <f t="shared" si="50"/>
        <v>40693.208333333336</v>
      </c>
      <c r="O789" t="b">
        <v>0</v>
      </c>
      <c r="P789" t="b">
        <v>0</v>
      </c>
      <c r="Q789" t="s">
        <v>23</v>
      </c>
      <c r="R789" s="7">
        <f t="shared" si="51"/>
        <v>71.005820721769496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s="13">
        <f t="shared" si="49"/>
        <v>41202.208333333336</v>
      </c>
      <c r="N790" s="11">
        <f t="shared" si="50"/>
        <v>41223.25</v>
      </c>
      <c r="O790" t="b">
        <v>0</v>
      </c>
      <c r="P790" t="b">
        <v>0</v>
      </c>
      <c r="Q790" t="s">
        <v>71</v>
      </c>
      <c r="R790" s="7">
        <f t="shared" si="51"/>
        <v>102.38709677419355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s="13">
        <f t="shared" si="49"/>
        <v>41786.208333333336</v>
      </c>
      <c r="N791" s="11">
        <f t="shared" si="50"/>
        <v>41823.208333333336</v>
      </c>
      <c r="O791" t="b">
        <v>0</v>
      </c>
      <c r="P791" t="b">
        <v>0</v>
      </c>
      <c r="Q791" t="s">
        <v>33</v>
      </c>
      <c r="R791" s="7">
        <f t="shared" si="51"/>
        <v>74.466666666666669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s="13">
        <f t="shared" si="49"/>
        <v>40223.25</v>
      </c>
      <c r="N792" s="11">
        <f t="shared" si="50"/>
        <v>40229.25</v>
      </c>
      <c r="O792" t="b">
        <v>0</v>
      </c>
      <c r="P792" t="b">
        <v>0</v>
      </c>
      <c r="Q792" t="s">
        <v>33</v>
      </c>
      <c r="R792" s="7">
        <f t="shared" si="51"/>
        <v>51.009883198562441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s="13">
        <f t="shared" si="49"/>
        <v>42715.25</v>
      </c>
      <c r="N793" s="11">
        <f t="shared" si="50"/>
        <v>42731.25</v>
      </c>
      <c r="O793" t="b">
        <v>0</v>
      </c>
      <c r="P793" t="b">
        <v>0</v>
      </c>
      <c r="Q793" t="s">
        <v>17</v>
      </c>
      <c r="R793" s="7">
        <f t="shared" si="51"/>
        <v>90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s="13">
        <f t="shared" si="49"/>
        <v>41451.208333333336</v>
      </c>
      <c r="N794" s="11">
        <f t="shared" si="50"/>
        <v>41479.208333333336</v>
      </c>
      <c r="O794" t="b">
        <v>0</v>
      </c>
      <c r="P794" t="b">
        <v>1</v>
      </c>
      <c r="Q794" t="s">
        <v>33</v>
      </c>
      <c r="R794" s="7">
        <f t="shared" si="51"/>
        <v>97.142857142857139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s="13">
        <f t="shared" si="49"/>
        <v>41450.208333333336</v>
      </c>
      <c r="N795" s="11">
        <f t="shared" si="50"/>
        <v>41454.208333333336</v>
      </c>
      <c r="O795" t="b">
        <v>0</v>
      </c>
      <c r="P795" t="b">
        <v>0</v>
      </c>
      <c r="Q795" t="s">
        <v>68</v>
      </c>
      <c r="R795" s="7">
        <f t="shared" si="51"/>
        <v>72.071823204419886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s="13">
        <f t="shared" si="49"/>
        <v>43091.25</v>
      </c>
      <c r="N796" s="11">
        <f t="shared" si="50"/>
        <v>43103.25</v>
      </c>
      <c r="O796" t="b">
        <v>0</v>
      </c>
      <c r="P796" t="b">
        <v>0</v>
      </c>
      <c r="Q796" t="s">
        <v>23</v>
      </c>
      <c r="R796" s="7">
        <f t="shared" si="51"/>
        <v>75.236363636363635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s="13">
        <f t="shared" si="49"/>
        <v>42675.208333333328</v>
      </c>
      <c r="N797" s="11">
        <f t="shared" si="50"/>
        <v>42678.208333333328</v>
      </c>
      <c r="O797" t="b">
        <v>0</v>
      </c>
      <c r="P797" t="b">
        <v>0</v>
      </c>
      <c r="Q797" t="s">
        <v>53</v>
      </c>
      <c r="R797" s="7">
        <f t="shared" si="51"/>
        <v>32.967741935483872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s="13">
        <f t="shared" si="49"/>
        <v>41859.208333333336</v>
      </c>
      <c r="N798" s="11">
        <f t="shared" si="50"/>
        <v>41866.208333333336</v>
      </c>
      <c r="O798" t="b">
        <v>0</v>
      </c>
      <c r="P798" t="b">
        <v>1</v>
      </c>
      <c r="Q798" t="s">
        <v>292</v>
      </c>
      <c r="R798" s="7">
        <f t="shared" si="51"/>
        <v>54.807692307692307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s="13">
        <f t="shared" si="49"/>
        <v>43464.25</v>
      </c>
      <c r="N799" s="11">
        <f t="shared" si="50"/>
        <v>43487.25</v>
      </c>
      <c r="O799" t="b">
        <v>0</v>
      </c>
      <c r="P799" t="b">
        <v>0</v>
      </c>
      <c r="Q799" t="s">
        <v>28</v>
      </c>
      <c r="R799" s="7">
        <f t="shared" si="51"/>
        <v>45.037837837837834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s="13">
        <f t="shared" si="49"/>
        <v>41060.208333333336</v>
      </c>
      <c r="N800" s="11">
        <f t="shared" si="50"/>
        <v>41088.208333333336</v>
      </c>
      <c r="O800" t="b">
        <v>0</v>
      </c>
      <c r="P800" t="b">
        <v>1</v>
      </c>
      <c r="Q800" t="s">
        <v>33</v>
      </c>
      <c r="R800" s="7">
        <f t="shared" si="51"/>
        <v>52.958677685950413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s="13">
        <f t="shared" si="49"/>
        <v>42399.25</v>
      </c>
      <c r="N801" s="11">
        <f t="shared" si="50"/>
        <v>42403.25</v>
      </c>
      <c r="O801" t="b">
        <v>0</v>
      </c>
      <c r="P801" t="b">
        <v>0</v>
      </c>
      <c r="Q801" t="s">
        <v>33</v>
      </c>
      <c r="R801" s="7">
        <f t="shared" si="51"/>
        <v>60.017959183673469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s="13">
        <f t="shared" si="49"/>
        <v>42167.208333333328</v>
      </c>
      <c r="N802" s="11">
        <f t="shared" si="50"/>
        <v>42171.208333333328</v>
      </c>
      <c r="O802" t="b">
        <v>0</v>
      </c>
      <c r="P802" t="b">
        <v>0</v>
      </c>
      <c r="Q802" t="s">
        <v>23</v>
      </c>
      <c r="R802" s="7">
        <f t="shared" si="51"/>
        <v>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s="13">
        <f t="shared" si="49"/>
        <v>43830.25</v>
      </c>
      <c r="N803" s="11">
        <f t="shared" si="50"/>
        <v>43852.25</v>
      </c>
      <c r="O803" t="b">
        <v>0</v>
      </c>
      <c r="P803" t="b">
        <v>1</v>
      </c>
      <c r="Q803" t="s">
        <v>122</v>
      </c>
      <c r="R803" s="7">
        <f t="shared" si="51"/>
        <v>44.028301886792455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s="13">
        <f t="shared" si="49"/>
        <v>43650.208333333328</v>
      </c>
      <c r="N804" s="11">
        <f t="shared" si="50"/>
        <v>43652.208333333328</v>
      </c>
      <c r="O804" t="b">
        <v>0</v>
      </c>
      <c r="P804" t="b">
        <v>0</v>
      </c>
      <c r="Q804" t="s">
        <v>122</v>
      </c>
      <c r="R804" s="7">
        <f t="shared" si="51"/>
        <v>86.028169014084511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s="13">
        <f t="shared" si="49"/>
        <v>43492.25</v>
      </c>
      <c r="N805" s="11">
        <f t="shared" si="50"/>
        <v>43526.25</v>
      </c>
      <c r="O805" t="b">
        <v>0</v>
      </c>
      <c r="P805" t="b">
        <v>0</v>
      </c>
      <c r="Q805" t="s">
        <v>33</v>
      </c>
      <c r="R805" s="7">
        <f t="shared" si="51"/>
        <v>28.012875536480685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s="13">
        <f t="shared" si="49"/>
        <v>43102.25</v>
      </c>
      <c r="N806" s="11">
        <f t="shared" si="50"/>
        <v>43122.25</v>
      </c>
      <c r="O806" t="b">
        <v>0</v>
      </c>
      <c r="P806" t="b">
        <v>0</v>
      </c>
      <c r="Q806" t="s">
        <v>23</v>
      </c>
      <c r="R806" s="7">
        <f t="shared" si="51"/>
        <v>32.050458715596328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s="13">
        <f t="shared" si="49"/>
        <v>41958.25</v>
      </c>
      <c r="N807" s="11">
        <f t="shared" si="50"/>
        <v>42009.25</v>
      </c>
      <c r="O807" t="b">
        <v>0</v>
      </c>
      <c r="P807" t="b">
        <v>0</v>
      </c>
      <c r="Q807" t="s">
        <v>42</v>
      </c>
      <c r="R807" s="7">
        <f t="shared" si="51"/>
        <v>73.611940298507463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s="13">
        <f t="shared" si="49"/>
        <v>40973.25</v>
      </c>
      <c r="N808" s="11">
        <f t="shared" si="50"/>
        <v>40997.208333333336</v>
      </c>
      <c r="O808" t="b">
        <v>0</v>
      </c>
      <c r="P808" t="b">
        <v>1</v>
      </c>
      <c r="Q808" t="s">
        <v>53</v>
      </c>
      <c r="R808" s="7">
        <f t="shared" si="51"/>
        <v>108.71052631578948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s="13">
        <f t="shared" si="49"/>
        <v>43753.208333333328</v>
      </c>
      <c r="N809" s="11">
        <f t="shared" si="50"/>
        <v>43797.25</v>
      </c>
      <c r="O809" t="b">
        <v>0</v>
      </c>
      <c r="P809" t="b">
        <v>1</v>
      </c>
      <c r="Q809" t="s">
        <v>33</v>
      </c>
      <c r="R809" s="7">
        <f t="shared" si="51"/>
        <v>42.97674418604651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s="13">
        <f t="shared" si="49"/>
        <v>42507.208333333328</v>
      </c>
      <c r="N810" s="11">
        <f t="shared" si="50"/>
        <v>42524.208333333328</v>
      </c>
      <c r="O810" t="b">
        <v>0</v>
      </c>
      <c r="P810" t="b">
        <v>0</v>
      </c>
      <c r="Q810" t="s">
        <v>17</v>
      </c>
      <c r="R810" s="7">
        <f t="shared" si="51"/>
        <v>83.315789473684205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s="13">
        <f t="shared" si="49"/>
        <v>41135.208333333336</v>
      </c>
      <c r="N811" s="11">
        <f t="shared" si="50"/>
        <v>41136.208333333336</v>
      </c>
      <c r="O811" t="b">
        <v>0</v>
      </c>
      <c r="P811" t="b">
        <v>0</v>
      </c>
      <c r="Q811" t="s">
        <v>42</v>
      </c>
      <c r="R811" s="7">
        <f t="shared" si="51"/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s="13">
        <f t="shared" si="49"/>
        <v>43067.25</v>
      </c>
      <c r="N812" s="11">
        <f t="shared" si="50"/>
        <v>43077.25</v>
      </c>
      <c r="O812" t="b">
        <v>0</v>
      </c>
      <c r="P812" t="b">
        <v>1</v>
      </c>
      <c r="Q812" t="s">
        <v>33</v>
      </c>
      <c r="R812" s="7">
        <f t="shared" si="51"/>
        <v>55.927601809954751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s="13">
        <f t="shared" si="49"/>
        <v>42378.25</v>
      </c>
      <c r="N813" s="11">
        <f t="shared" si="50"/>
        <v>42380.25</v>
      </c>
      <c r="O813" t="b">
        <v>0</v>
      </c>
      <c r="P813" t="b">
        <v>1</v>
      </c>
      <c r="Q813" t="s">
        <v>89</v>
      </c>
      <c r="R813" s="7">
        <f t="shared" si="51"/>
        <v>105.03681885125184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s="13">
        <f t="shared" si="49"/>
        <v>43206.208333333328</v>
      </c>
      <c r="N814" s="11">
        <f t="shared" si="50"/>
        <v>43211.208333333328</v>
      </c>
      <c r="O814" t="b">
        <v>0</v>
      </c>
      <c r="P814" t="b">
        <v>0</v>
      </c>
      <c r="Q814" t="s">
        <v>68</v>
      </c>
      <c r="R814" s="7">
        <f t="shared" si="51"/>
        <v>48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s="13">
        <f t="shared" si="49"/>
        <v>41148.208333333336</v>
      </c>
      <c r="N815" s="11">
        <f t="shared" si="50"/>
        <v>41158.208333333336</v>
      </c>
      <c r="O815" t="b">
        <v>0</v>
      </c>
      <c r="P815" t="b">
        <v>0</v>
      </c>
      <c r="Q815" t="s">
        <v>89</v>
      </c>
      <c r="R815" s="7">
        <f t="shared" si="51"/>
        <v>112.66176470588235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s="13">
        <f t="shared" si="49"/>
        <v>42517.208333333328</v>
      </c>
      <c r="N816" s="11">
        <f t="shared" si="50"/>
        <v>42519.208333333328</v>
      </c>
      <c r="O816" t="b">
        <v>0</v>
      </c>
      <c r="P816" t="b">
        <v>1</v>
      </c>
      <c r="Q816" t="s">
        <v>23</v>
      </c>
      <c r="R816" s="7">
        <f t="shared" si="51"/>
        <v>81.944444444444443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s="13">
        <f t="shared" si="49"/>
        <v>43068.25</v>
      </c>
      <c r="N817" s="11">
        <f t="shared" si="50"/>
        <v>43094.25</v>
      </c>
      <c r="O817" t="b">
        <v>0</v>
      </c>
      <c r="P817" t="b">
        <v>0</v>
      </c>
      <c r="Q817" t="s">
        <v>23</v>
      </c>
      <c r="R817" s="7">
        <f t="shared" si="51"/>
        <v>64.049180327868854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s="13">
        <f t="shared" si="49"/>
        <v>41680.25</v>
      </c>
      <c r="N818" s="11">
        <f t="shared" si="50"/>
        <v>41682.25</v>
      </c>
      <c r="O818" t="b">
        <v>1</v>
      </c>
      <c r="P818" t="b">
        <v>1</v>
      </c>
      <c r="Q818" t="s">
        <v>33</v>
      </c>
      <c r="R818" s="7">
        <f t="shared" si="51"/>
        <v>106.39097744360902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s="13">
        <f t="shared" si="49"/>
        <v>43589.208333333328</v>
      </c>
      <c r="N819" s="11">
        <f t="shared" si="50"/>
        <v>43617.208333333328</v>
      </c>
      <c r="O819" t="b">
        <v>0</v>
      </c>
      <c r="P819" t="b">
        <v>1</v>
      </c>
      <c r="Q819" t="s">
        <v>68</v>
      </c>
      <c r="R819" s="7">
        <f t="shared" si="51"/>
        <v>76.011249497790274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s="13">
        <f t="shared" si="49"/>
        <v>43486.25</v>
      </c>
      <c r="N820" s="11">
        <f t="shared" si="50"/>
        <v>43499.25</v>
      </c>
      <c r="O820" t="b">
        <v>0</v>
      </c>
      <c r="P820" t="b">
        <v>1</v>
      </c>
      <c r="Q820" t="s">
        <v>33</v>
      </c>
      <c r="R820" s="7">
        <f t="shared" si="51"/>
        <v>111.07246376811594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s="13">
        <f t="shared" si="49"/>
        <v>41237.25</v>
      </c>
      <c r="N821" s="11">
        <f t="shared" si="50"/>
        <v>41252.25</v>
      </c>
      <c r="O821" t="b">
        <v>1</v>
      </c>
      <c r="P821" t="b">
        <v>0</v>
      </c>
      <c r="Q821" t="s">
        <v>89</v>
      </c>
      <c r="R821" s="7">
        <f t="shared" si="51"/>
        <v>95.936170212765958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s="13">
        <f t="shared" si="49"/>
        <v>43310.208333333328</v>
      </c>
      <c r="N822" s="11">
        <f t="shared" si="50"/>
        <v>43323.208333333328</v>
      </c>
      <c r="O822" t="b">
        <v>0</v>
      </c>
      <c r="P822" t="b">
        <v>1</v>
      </c>
      <c r="Q822" t="s">
        <v>23</v>
      </c>
      <c r="R822" s="7">
        <f t="shared" si="51"/>
        <v>43.043010752688176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s="13">
        <f t="shared" si="49"/>
        <v>42794.25</v>
      </c>
      <c r="N823" s="11">
        <f t="shared" si="50"/>
        <v>42807.208333333328</v>
      </c>
      <c r="O823" t="b">
        <v>0</v>
      </c>
      <c r="P823" t="b">
        <v>0</v>
      </c>
      <c r="Q823" t="s">
        <v>42</v>
      </c>
      <c r="R823" s="7">
        <f t="shared" si="51"/>
        <v>67.966666666666669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s="13">
        <f t="shared" si="49"/>
        <v>41698.25</v>
      </c>
      <c r="N824" s="11">
        <f t="shared" si="50"/>
        <v>41715.208333333336</v>
      </c>
      <c r="O824" t="b">
        <v>0</v>
      </c>
      <c r="P824" t="b">
        <v>0</v>
      </c>
      <c r="Q824" t="s">
        <v>23</v>
      </c>
      <c r="R824" s="7">
        <f t="shared" si="51"/>
        <v>89.991428571428571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s="13">
        <f t="shared" si="49"/>
        <v>41892.208333333336</v>
      </c>
      <c r="N825" s="11">
        <f t="shared" si="50"/>
        <v>41917.208333333336</v>
      </c>
      <c r="O825" t="b">
        <v>1</v>
      </c>
      <c r="P825" t="b">
        <v>1</v>
      </c>
      <c r="Q825" t="s">
        <v>23</v>
      </c>
      <c r="R825" s="7">
        <f t="shared" si="51"/>
        <v>58.095238095238095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s="13">
        <f t="shared" si="49"/>
        <v>40348.208333333336</v>
      </c>
      <c r="N826" s="11">
        <f t="shared" si="50"/>
        <v>40380.208333333336</v>
      </c>
      <c r="O826" t="b">
        <v>0</v>
      </c>
      <c r="P826" t="b">
        <v>1</v>
      </c>
      <c r="Q826" t="s">
        <v>68</v>
      </c>
      <c r="R826" s="7">
        <f t="shared" si="51"/>
        <v>83.996875000000003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s="13">
        <f t="shared" si="49"/>
        <v>42941.208333333328</v>
      </c>
      <c r="N827" s="11">
        <f t="shared" si="50"/>
        <v>42953.208333333328</v>
      </c>
      <c r="O827" t="b">
        <v>0</v>
      </c>
      <c r="P827" t="b">
        <v>0</v>
      </c>
      <c r="Q827" t="s">
        <v>100</v>
      </c>
      <c r="R827" s="7">
        <f t="shared" si="51"/>
        <v>88.853503184713375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s="13">
        <f t="shared" si="49"/>
        <v>40525.25</v>
      </c>
      <c r="N828" s="11">
        <f t="shared" si="50"/>
        <v>40553.25</v>
      </c>
      <c r="O828" t="b">
        <v>0</v>
      </c>
      <c r="P828" t="b">
        <v>1</v>
      </c>
      <c r="Q828" t="s">
        <v>33</v>
      </c>
      <c r="R828" s="7">
        <f t="shared" si="51"/>
        <v>65.963917525773198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s="13">
        <f t="shared" si="49"/>
        <v>40666.208333333336</v>
      </c>
      <c r="N829" s="11">
        <f t="shared" si="50"/>
        <v>40678.208333333336</v>
      </c>
      <c r="O829" t="b">
        <v>0</v>
      </c>
      <c r="P829" t="b">
        <v>1</v>
      </c>
      <c r="Q829" t="s">
        <v>53</v>
      </c>
      <c r="R829" s="7">
        <f t="shared" si="51"/>
        <v>74.804878048780495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s="13">
        <f t="shared" si="49"/>
        <v>43340.208333333328</v>
      </c>
      <c r="N830" s="11">
        <f t="shared" si="50"/>
        <v>43365.208333333328</v>
      </c>
      <c r="O830" t="b">
        <v>0</v>
      </c>
      <c r="P830" t="b">
        <v>0</v>
      </c>
      <c r="Q830" t="s">
        <v>33</v>
      </c>
      <c r="R830" s="7">
        <f t="shared" si="51"/>
        <v>69.98571428571428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s="13">
        <f t="shared" si="49"/>
        <v>42164.208333333328</v>
      </c>
      <c r="N831" s="11">
        <f t="shared" si="50"/>
        <v>42179.208333333328</v>
      </c>
      <c r="O831" t="b">
        <v>0</v>
      </c>
      <c r="P831" t="b">
        <v>0</v>
      </c>
      <c r="Q831" t="s">
        <v>33</v>
      </c>
      <c r="R831" s="7">
        <f t="shared" si="51"/>
        <v>32.006493506493506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s="13">
        <f t="shared" si="49"/>
        <v>43103.25</v>
      </c>
      <c r="N832" s="11">
        <f t="shared" si="50"/>
        <v>43162.25</v>
      </c>
      <c r="O832" t="b">
        <v>0</v>
      </c>
      <c r="P832" t="b">
        <v>0</v>
      </c>
      <c r="Q832" t="s">
        <v>33</v>
      </c>
      <c r="R832" s="7">
        <f t="shared" si="51"/>
        <v>64.727272727272734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s="13">
        <f t="shared" si="49"/>
        <v>40994.208333333336</v>
      </c>
      <c r="N833" s="11">
        <f t="shared" si="50"/>
        <v>41028.208333333336</v>
      </c>
      <c r="O833" t="b">
        <v>0</v>
      </c>
      <c r="P833" t="b">
        <v>0</v>
      </c>
      <c r="Q833" t="s">
        <v>122</v>
      </c>
      <c r="R833" s="7">
        <f t="shared" si="51"/>
        <v>24.998110087408456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s="13">
        <f t="shared" si="49"/>
        <v>42299.208333333328</v>
      </c>
      <c r="N834" s="11">
        <f t="shared" si="50"/>
        <v>42333.25</v>
      </c>
      <c r="O834" t="b">
        <v>1</v>
      </c>
      <c r="P834" t="b">
        <v>0</v>
      </c>
      <c r="Q834" t="s">
        <v>206</v>
      </c>
      <c r="R834" s="7">
        <f t="shared" si="51"/>
        <v>104.97764070932922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52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s="13">
        <f t="shared" ref="M835:M898" si="53">(((K835/60)/60)/24)+DATE(1970,1,1)</f>
        <v>40588.25</v>
      </c>
      <c r="N835" s="11">
        <f t="shared" ref="N835:N898" si="54">(((L835/60)/60)/24)+DATE(1970,1,1)</f>
        <v>40599.25</v>
      </c>
      <c r="O835" t="b">
        <v>0</v>
      </c>
      <c r="P835" t="b">
        <v>0</v>
      </c>
      <c r="Q835" t="s">
        <v>206</v>
      </c>
      <c r="R835" s="7">
        <f t="shared" si="51"/>
        <v>64.987878787878785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s="13">
        <f t="shared" si="53"/>
        <v>41448.208333333336</v>
      </c>
      <c r="N836" s="11">
        <f t="shared" si="54"/>
        <v>41454.208333333336</v>
      </c>
      <c r="O836" t="b">
        <v>0</v>
      </c>
      <c r="P836" t="b">
        <v>0</v>
      </c>
      <c r="Q836" t="s">
        <v>33</v>
      </c>
      <c r="R836" s="7">
        <f t="shared" ref="R836:R899" si="55">E836/H836</f>
        <v>94.352941176470594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s="13">
        <f t="shared" si="53"/>
        <v>42063.25</v>
      </c>
      <c r="N837" s="11">
        <f t="shared" si="54"/>
        <v>42069.25</v>
      </c>
      <c r="O837" t="b">
        <v>0</v>
      </c>
      <c r="P837" t="b">
        <v>0</v>
      </c>
      <c r="Q837" t="s">
        <v>28</v>
      </c>
      <c r="R837" s="7">
        <f t="shared" si="55"/>
        <v>44.001706484641637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s="13">
        <f t="shared" si="53"/>
        <v>40214.25</v>
      </c>
      <c r="N838" s="11">
        <f t="shared" si="54"/>
        <v>40225.25</v>
      </c>
      <c r="O838" t="b">
        <v>0</v>
      </c>
      <c r="P838" t="b">
        <v>0</v>
      </c>
      <c r="Q838" t="s">
        <v>60</v>
      </c>
      <c r="R838" s="7">
        <f t="shared" si="55"/>
        <v>64.744680851063833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s="13">
        <f t="shared" si="53"/>
        <v>40629.208333333336</v>
      </c>
      <c r="N839" s="11">
        <f t="shared" si="54"/>
        <v>40683.208333333336</v>
      </c>
      <c r="O839" t="b">
        <v>0</v>
      </c>
      <c r="P839" t="b">
        <v>0</v>
      </c>
      <c r="Q839" t="s">
        <v>159</v>
      </c>
      <c r="R839" s="7">
        <f t="shared" si="55"/>
        <v>84.00667779632721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s="13">
        <f t="shared" si="53"/>
        <v>43370.208333333328</v>
      </c>
      <c r="N840" s="11">
        <f t="shared" si="54"/>
        <v>43379.208333333328</v>
      </c>
      <c r="O840" t="b">
        <v>0</v>
      </c>
      <c r="P840" t="b">
        <v>0</v>
      </c>
      <c r="Q840" t="s">
        <v>33</v>
      </c>
      <c r="R840" s="7">
        <f t="shared" si="55"/>
        <v>34.061302681992338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s="13">
        <f t="shared" si="53"/>
        <v>41715.208333333336</v>
      </c>
      <c r="N841" s="11">
        <f t="shared" si="54"/>
        <v>41760.208333333336</v>
      </c>
      <c r="O841" t="b">
        <v>0</v>
      </c>
      <c r="P841" t="b">
        <v>1</v>
      </c>
      <c r="Q841" t="s">
        <v>42</v>
      </c>
      <c r="R841" s="7">
        <f t="shared" si="55"/>
        <v>93.273885350318466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s="13">
        <f t="shared" si="53"/>
        <v>41836.208333333336</v>
      </c>
      <c r="N842" s="11">
        <f t="shared" si="54"/>
        <v>41838.208333333336</v>
      </c>
      <c r="O842" t="b">
        <v>0</v>
      </c>
      <c r="P842" t="b">
        <v>1</v>
      </c>
      <c r="Q842" t="s">
        <v>33</v>
      </c>
      <c r="R842" s="7">
        <f t="shared" si="55"/>
        <v>32.998301726577978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s="13">
        <f t="shared" si="53"/>
        <v>42419.25</v>
      </c>
      <c r="N843" s="11">
        <f t="shared" si="54"/>
        <v>42435.25</v>
      </c>
      <c r="O843" t="b">
        <v>0</v>
      </c>
      <c r="P843" t="b">
        <v>0</v>
      </c>
      <c r="Q843" t="s">
        <v>28</v>
      </c>
      <c r="R843" s="7">
        <f t="shared" si="55"/>
        <v>83.812903225806451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s="13">
        <f t="shared" si="53"/>
        <v>43266.208333333328</v>
      </c>
      <c r="N844" s="11">
        <f t="shared" si="54"/>
        <v>43269.208333333328</v>
      </c>
      <c r="O844" t="b">
        <v>0</v>
      </c>
      <c r="P844" t="b">
        <v>0</v>
      </c>
      <c r="Q844" t="s">
        <v>65</v>
      </c>
      <c r="R844" s="7">
        <f t="shared" si="55"/>
        <v>63.992424242424242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s="13">
        <f t="shared" si="53"/>
        <v>43338.208333333328</v>
      </c>
      <c r="N845" s="11">
        <f t="shared" si="54"/>
        <v>43344.208333333328</v>
      </c>
      <c r="O845" t="b">
        <v>0</v>
      </c>
      <c r="P845" t="b">
        <v>0</v>
      </c>
      <c r="Q845" t="s">
        <v>122</v>
      </c>
      <c r="R845" s="7">
        <f t="shared" si="55"/>
        <v>81.909090909090907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s="13">
        <f t="shared" si="53"/>
        <v>40930.25</v>
      </c>
      <c r="N846" s="11">
        <f t="shared" si="54"/>
        <v>40933.25</v>
      </c>
      <c r="O846" t="b">
        <v>0</v>
      </c>
      <c r="P846" t="b">
        <v>0</v>
      </c>
      <c r="Q846" t="s">
        <v>42</v>
      </c>
      <c r="R846" s="7">
        <f t="shared" si="55"/>
        <v>93.053191489361708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s="13">
        <f t="shared" si="53"/>
        <v>43235.208333333328</v>
      </c>
      <c r="N847" s="11">
        <f t="shared" si="54"/>
        <v>43272.208333333328</v>
      </c>
      <c r="O847" t="b">
        <v>0</v>
      </c>
      <c r="P847" t="b">
        <v>0</v>
      </c>
      <c r="Q847" t="s">
        <v>28</v>
      </c>
      <c r="R847" s="7">
        <f t="shared" si="55"/>
        <v>101.98449039881831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s="13">
        <f t="shared" si="53"/>
        <v>43302.208333333328</v>
      </c>
      <c r="N848" s="11">
        <f t="shared" si="54"/>
        <v>43338.208333333328</v>
      </c>
      <c r="O848" t="b">
        <v>1</v>
      </c>
      <c r="P848" t="b">
        <v>1</v>
      </c>
      <c r="Q848" t="s">
        <v>28</v>
      </c>
      <c r="R848" s="7">
        <f t="shared" si="55"/>
        <v>105.9375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s="13">
        <f t="shared" si="53"/>
        <v>43107.25</v>
      </c>
      <c r="N849" s="11">
        <f t="shared" si="54"/>
        <v>43110.25</v>
      </c>
      <c r="O849" t="b">
        <v>0</v>
      </c>
      <c r="P849" t="b">
        <v>0</v>
      </c>
      <c r="Q849" t="s">
        <v>17</v>
      </c>
      <c r="R849" s="7">
        <f t="shared" si="55"/>
        <v>101.58181818181818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s="13">
        <f t="shared" si="53"/>
        <v>40341.208333333336</v>
      </c>
      <c r="N850" s="11">
        <f t="shared" si="54"/>
        <v>40350.208333333336</v>
      </c>
      <c r="O850" t="b">
        <v>0</v>
      </c>
      <c r="P850" t="b">
        <v>0</v>
      </c>
      <c r="Q850" t="s">
        <v>53</v>
      </c>
      <c r="R850" s="7">
        <f t="shared" si="55"/>
        <v>62.970930232558139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s="13">
        <f t="shared" si="53"/>
        <v>40948.25</v>
      </c>
      <c r="N851" s="11">
        <f t="shared" si="54"/>
        <v>40951.25</v>
      </c>
      <c r="O851" t="b">
        <v>0</v>
      </c>
      <c r="P851" t="b">
        <v>1</v>
      </c>
      <c r="Q851" t="s">
        <v>60</v>
      </c>
      <c r="R851" s="7">
        <f t="shared" si="55"/>
        <v>29.045602605863191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s="13">
        <f t="shared" si="53"/>
        <v>40866.25</v>
      </c>
      <c r="N852" s="11">
        <f t="shared" si="54"/>
        <v>40881.25</v>
      </c>
      <c r="O852" t="b">
        <v>1</v>
      </c>
      <c r="P852" t="b">
        <v>0</v>
      </c>
      <c r="Q852" t="s">
        <v>23</v>
      </c>
      <c r="R852" s="7">
        <f t="shared" si="55"/>
        <v>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s="13">
        <f t="shared" si="53"/>
        <v>41031.208333333336</v>
      </c>
      <c r="N853" s="11">
        <f t="shared" si="54"/>
        <v>41064.208333333336</v>
      </c>
      <c r="O853" t="b">
        <v>0</v>
      </c>
      <c r="P853" t="b">
        <v>0</v>
      </c>
      <c r="Q853" t="s">
        <v>50</v>
      </c>
      <c r="R853" s="7">
        <f t="shared" si="55"/>
        <v>77.924999999999997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s="13">
        <f t="shared" si="53"/>
        <v>40740.208333333336</v>
      </c>
      <c r="N854" s="11">
        <f t="shared" si="54"/>
        <v>40750.208333333336</v>
      </c>
      <c r="O854" t="b">
        <v>0</v>
      </c>
      <c r="P854" t="b">
        <v>1</v>
      </c>
      <c r="Q854" t="s">
        <v>89</v>
      </c>
      <c r="R854" s="7">
        <f t="shared" si="55"/>
        <v>80.806451612903231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s="13">
        <f t="shared" si="53"/>
        <v>40714.208333333336</v>
      </c>
      <c r="N855" s="11">
        <f t="shared" si="54"/>
        <v>40719.208333333336</v>
      </c>
      <c r="O855" t="b">
        <v>0</v>
      </c>
      <c r="P855" t="b">
        <v>1</v>
      </c>
      <c r="Q855" t="s">
        <v>60</v>
      </c>
      <c r="R855" s="7">
        <f t="shared" si="55"/>
        <v>76.006816632583508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s="13">
        <f t="shared" si="53"/>
        <v>43787.25</v>
      </c>
      <c r="N856" s="11">
        <f t="shared" si="54"/>
        <v>43814.25</v>
      </c>
      <c r="O856" t="b">
        <v>0</v>
      </c>
      <c r="P856" t="b">
        <v>0</v>
      </c>
      <c r="Q856" t="s">
        <v>119</v>
      </c>
      <c r="R856" s="7">
        <f t="shared" si="55"/>
        <v>72.993613824192337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s="13">
        <f t="shared" si="53"/>
        <v>40712.208333333336</v>
      </c>
      <c r="N857" s="11">
        <f t="shared" si="54"/>
        <v>40743.208333333336</v>
      </c>
      <c r="O857" t="b">
        <v>0</v>
      </c>
      <c r="P857" t="b">
        <v>0</v>
      </c>
      <c r="Q857" t="s">
        <v>33</v>
      </c>
      <c r="R857" s="7">
        <f t="shared" si="55"/>
        <v>53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s="13">
        <f t="shared" si="53"/>
        <v>41023.208333333336</v>
      </c>
      <c r="N858" s="11">
        <f t="shared" si="54"/>
        <v>41040.208333333336</v>
      </c>
      <c r="O858" t="b">
        <v>0</v>
      </c>
      <c r="P858" t="b">
        <v>0</v>
      </c>
      <c r="Q858" t="s">
        <v>17</v>
      </c>
      <c r="R858" s="7">
        <f t="shared" si="55"/>
        <v>54.164556962025316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s="13">
        <f t="shared" si="53"/>
        <v>40944.25</v>
      </c>
      <c r="N859" s="11">
        <f t="shared" si="54"/>
        <v>40967.25</v>
      </c>
      <c r="O859" t="b">
        <v>1</v>
      </c>
      <c r="P859" t="b">
        <v>0</v>
      </c>
      <c r="Q859" t="s">
        <v>100</v>
      </c>
      <c r="R859" s="7">
        <f t="shared" si="55"/>
        <v>32.946666666666665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s="13">
        <f t="shared" si="53"/>
        <v>43211.208333333328</v>
      </c>
      <c r="N860" s="11">
        <f t="shared" si="54"/>
        <v>43218.208333333328</v>
      </c>
      <c r="O860" t="b">
        <v>1</v>
      </c>
      <c r="P860" t="b">
        <v>0</v>
      </c>
      <c r="Q860" t="s">
        <v>17</v>
      </c>
      <c r="R860" s="7">
        <f t="shared" si="55"/>
        <v>79.371428571428567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s="13">
        <f t="shared" si="53"/>
        <v>41334.25</v>
      </c>
      <c r="N861" s="11">
        <f t="shared" si="54"/>
        <v>41352.208333333336</v>
      </c>
      <c r="O861" t="b">
        <v>0</v>
      </c>
      <c r="P861" t="b">
        <v>1</v>
      </c>
      <c r="Q861" t="s">
        <v>33</v>
      </c>
      <c r="R861" s="7">
        <f t="shared" si="55"/>
        <v>41.174603174603178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s="13">
        <f t="shared" si="53"/>
        <v>43515.25</v>
      </c>
      <c r="N862" s="11">
        <f t="shared" si="54"/>
        <v>43525.25</v>
      </c>
      <c r="O862" t="b">
        <v>0</v>
      </c>
      <c r="P862" t="b">
        <v>1</v>
      </c>
      <c r="Q862" t="s">
        <v>65</v>
      </c>
      <c r="R862" s="7">
        <f t="shared" si="55"/>
        <v>77.430769230769229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s="13">
        <f t="shared" si="53"/>
        <v>40258.208333333336</v>
      </c>
      <c r="N863" s="11">
        <f t="shared" si="54"/>
        <v>40266.208333333336</v>
      </c>
      <c r="O863" t="b">
        <v>0</v>
      </c>
      <c r="P863" t="b">
        <v>0</v>
      </c>
      <c r="Q863" t="s">
        <v>33</v>
      </c>
      <c r="R863" s="7">
        <f t="shared" si="55"/>
        <v>57.159509202453989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s="13">
        <f t="shared" si="53"/>
        <v>40756.208333333336</v>
      </c>
      <c r="N864" s="11">
        <f t="shared" si="54"/>
        <v>40760.208333333336</v>
      </c>
      <c r="O864" t="b">
        <v>0</v>
      </c>
      <c r="P864" t="b">
        <v>0</v>
      </c>
      <c r="Q864" t="s">
        <v>33</v>
      </c>
      <c r="R864" s="7">
        <f t="shared" si="55"/>
        <v>77.17647058823529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s="13">
        <f t="shared" si="53"/>
        <v>42172.208333333328</v>
      </c>
      <c r="N865" s="11">
        <f t="shared" si="54"/>
        <v>42195.208333333328</v>
      </c>
      <c r="O865" t="b">
        <v>0</v>
      </c>
      <c r="P865" t="b">
        <v>1</v>
      </c>
      <c r="Q865" t="s">
        <v>269</v>
      </c>
      <c r="R865" s="7">
        <f t="shared" si="55"/>
        <v>24.953917050691246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s="13">
        <f t="shared" si="53"/>
        <v>42601.208333333328</v>
      </c>
      <c r="N866" s="11">
        <f t="shared" si="54"/>
        <v>42606.208333333328</v>
      </c>
      <c r="O866" t="b">
        <v>0</v>
      </c>
      <c r="P866" t="b">
        <v>0</v>
      </c>
      <c r="Q866" t="s">
        <v>100</v>
      </c>
      <c r="R866" s="7">
        <f t="shared" si="55"/>
        <v>97.18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s="13">
        <f t="shared" si="53"/>
        <v>41897.208333333336</v>
      </c>
      <c r="N867" s="11">
        <f t="shared" si="54"/>
        <v>41906.208333333336</v>
      </c>
      <c r="O867" t="b">
        <v>0</v>
      </c>
      <c r="P867" t="b">
        <v>0</v>
      </c>
      <c r="Q867" t="s">
        <v>33</v>
      </c>
      <c r="R867" s="7">
        <f t="shared" si="55"/>
        <v>46.000916870415651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s="13">
        <f t="shared" si="53"/>
        <v>40671.208333333336</v>
      </c>
      <c r="N868" s="11">
        <f t="shared" si="54"/>
        <v>40672.208333333336</v>
      </c>
      <c r="O868" t="b">
        <v>0</v>
      </c>
      <c r="P868" t="b">
        <v>0</v>
      </c>
      <c r="Q868" t="s">
        <v>122</v>
      </c>
      <c r="R868" s="7">
        <f t="shared" si="55"/>
        <v>88.023385300668153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s="13">
        <f t="shared" si="53"/>
        <v>43382.208333333328</v>
      </c>
      <c r="N869" s="11">
        <f t="shared" si="54"/>
        <v>43388.208333333328</v>
      </c>
      <c r="O869" t="b">
        <v>0</v>
      </c>
      <c r="P869" t="b">
        <v>0</v>
      </c>
      <c r="Q869" t="s">
        <v>17</v>
      </c>
      <c r="R869" s="7">
        <f t="shared" si="55"/>
        <v>25.99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s="13">
        <f t="shared" si="53"/>
        <v>41559.208333333336</v>
      </c>
      <c r="N870" s="11">
        <f t="shared" si="54"/>
        <v>41570.208333333336</v>
      </c>
      <c r="O870" t="b">
        <v>0</v>
      </c>
      <c r="P870" t="b">
        <v>0</v>
      </c>
      <c r="Q870" t="s">
        <v>33</v>
      </c>
      <c r="R870" s="7">
        <f t="shared" si="55"/>
        <v>102.69047619047619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s="13">
        <f t="shared" si="53"/>
        <v>40350.208333333336</v>
      </c>
      <c r="N871" s="11">
        <f t="shared" si="54"/>
        <v>40364.208333333336</v>
      </c>
      <c r="O871" t="b">
        <v>0</v>
      </c>
      <c r="P871" t="b">
        <v>0</v>
      </c>
      <c r="Q871" t="s">
        <v>53</v>
      </c>
      <c r="R871" s="7">
        <f t="shared" si="55"/>
        <v>72.958174904942965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s="13">
        <f t="shared" si="53"/>
        <v>42240.208333333328</v>
      </c>
      <c r="N872" s="11">
        <f t="shared" si="54"/>
        <v>42265.208333333328</v>
      </c>
      <c r="O872" t="b">
        <v>0</v>
      </c>
      <c r="P872" t="b">
        <v>0</v>
      </c>
      <c r="Q872" t="s">
        <v>33</v>
      </c>
      <c r="R872" s="7">
        <f t="shared" si="55"/>
        <v>57.190082644628099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s="13">
        <f t="shared" si="53"/>
        <v>43040.208333333328</v>
      </c>
      <c r="N873" s="11">
        <f t="shared" si="54"/>
        <v>43058.25</v>
      </c>
      <c r="O873" t="b">
        <v>0</v>
      </c>
      <c r="P873" t="b">
        <v>1</v>
      </c>
      <c r="Q873" t="s">
        <v>33</v>
      </c>
      <c r="R873" s="7">
        <f t="shared" si="55"/>
        <v>84.013793103448279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s="13">
        <f t="shared" si="53"/>
        <v>43346.208333333328</v>
      </c>
      <c r="N874" s="11">
        <f t="shared" si="54"/>
        <v>43351.208333333328</v>
      </c>
      <c r="O874" t="b">
        <v>0</v>
      </c>
      <c r="P874" t="b">
        <v>0</v>
      </c>
      <c r="Q874" t="s">
        <v>474</v>
      </c>
      <c r="R874" s="7">
        <f t="shared" si="55"/>
        <v>98.666666666666671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s="13">
        <f t="shared" si="53"/>
        <v>41647.25</v>
      </c>
      <c r="N875" s="11">
        <f t="shared" si="54"/>
        <v>41652.25</v>
      </c>
      <c r="O875" t="b">
        <v>0</v>
      </c>
      <c r="P875" t="b">
        <v>0</v>
      </c>
      <c r="Q875" t="s">
        <v>122</v>
      </c>
      <c r="R875" s="7">
        <f t="shared" si="55"/>
        <v>42.007419183889773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s="13">
        <f t="shared" si="53"/>
        <v>40291.208333333336</v>
      </c>
      <c r="N876" s="11">
        <f t="shared" si="54"/>
        <v>40329.208333333336</v>
      </c>
      <c r="O876" t="b">
        <v>0</v>
      </c>
      <c r="P876" t="b">
        <v>1</v>
      </c>
      <c r="Q876" t="s">
        <v>122</v>
      </c>
      <c r="R876" s="7">
        <f t="shared" si="55"/>
        <v>32.002753556677376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s="13">
        <f t="shared" si="53"/>
        <v>40556.25</v>
      </c>
      <c r="N877" s="11">
        <f t="shared" si="54"/>
        <v>40557.25</v>
      </c>
      <c r="O877" t="b">
        <v>0</v>
      </c>
      <c r="P877" t="b">
        <v>0</v>
      </c>
      <c r="Q877" t="s">
        <v>23</v>
      </c>
      <c r="R877" s="7">
        <f t="shared" si="55"/>
        <v>81.567164179104481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s="13">
        <f t="shared" si="53"/>
        <v>43624.208333333328</v>
      </c>
      <c r="N878" s="11">
        <f t="shared" si="54"/>
        <v>43648.208333333328</v>
      </c>
      <c r="O878" t="b">
        <v>0</v>
      </c>
      <c r="P878" t="b">
        <v>0</v>
      </c>
      <c r="Q878" t="s">
        <v>122</v>
      </c>
      <c r="R878" s="7">
        <f t="shared" si="55"/>
        <v>37.035087719298247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s="13">
        <f t="shared" si="53"/>
        <v>42577.208333333328</v>
      </c>
      <c r="N879" s="11">
        <f t="shared" si="54"/>
        <v>42578.208333333328</v>
      </c>
      <c r="O879" t="b">
        <v>0</v>
      </c>
      <c r="P879" t="b">
        <v>0</v>
      </c>
      <c r="Q879" t="s">
        <v>17</v>
      </c>
      <c r="R879" s="7">
        <f t="shared" si="55"/>
        <v>103.033360455655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s="13">
        <f t="shared" si="53"/>
        <v>43845.25</v>
      </c>
      <c r="N880" s="11">
        <f t="shared" si="54"/>
        <v>43869.25</v>
      </c>
      <c r="O880" t="b">
        <v>0</v>
      </c>
      <c r="P880" t="b">
        <v>0</v>
      </c>
      <c r="Q880" t="s">
        <v>148</v>
      </c>
      <c r="R880" s="7">
        <f t="shared" si="55"/>
        <v>84.333333333333329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s="13">
        <f t="shared" si="53"/>
        <v>42788.25</v>
      </c>
      <c r="N881" s="11">
        <f t="shared" si="54"/>
        <v>42797.25</v>
      </c>
      <c r="O881" t="b">
        <v>0</v>
      </c>
      <c r="P881" t="b">
        <v>0</v>
      </c>
      <c r="Q881" t="s">
        <v>68</v>
      </c>
      <c r="R881" s="7">
        <f t="shared" si="55"/>
        <v>102.60377358490567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s="13">
        <f t="shared" si="53"/>
        <v>43667.208333333328</v>
      </c>
      <c r="N882" s="11">
        <f t="shared" si="54"/>
        <v>43669.208333333328</v>
      </c>
      <c r="O882" t="b">
        <v>0</v>
      </c>
      <c r="P882" t="b">
        <v>0</v>
      </c>
      <c r="Q882" t="s">
        <v>50</v>
      </c>
      <c r="R882" s="7">
        <f t="shared" si="55"/>
        <v>79.992129246064621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s="13">
        <f t="shared" si="53"/>
        <v>42194.208333333328</v>
      </c>
      <c r="N883" s="11">
        <f t="shared" si="54"/>
        <v>42223.208333333328</v>
      </c>
      <c r="O883" t="b">
        <v>0</v>
      </c>
      <c r="P883" t="b">
        <v>1</v>
      </c>
      <c r="Q883" t="s">
        <v>33</v>
      </c>
      <c r="R883" s="7">
        <f t="shared" si="55"/>
        <v>70.055309734513273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s="13">
        <f t="shared" si="53"/>
        <v>42025.25</v>
      </c>
      <c r="N884" s="11">
        <f t="shared" si="54"/>
        <v>42029.25</v>
      </c>
      <c r="O884" t="b">
        <v>0</v>
      </c>
      <c r="P884" t="b">
        <v>0</v>
      </c>
      <c r="Q884" t="s">
        <v>33</v>
      </c>
      <c r="R884" s="7">
        <f t="shared" si="55"/>
        <v>37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s="13">
        <f t="shared" si="53"/>
        <v>40323.208333333336</v>
      </c>
      <c r="N885" s="11">
        <f t="shared" si="54"/>
        <v>40359.208333333336</v>
      </c>
      <c r="O885" t="b">
        <v>0</v>
      </c>
      <c r="P885" t="b">
        <v>0</v>
      </c>
      <c r="Q885" t="s">
        <v>100</v>
      </c>
      <c r="R885" s="7">
        <f t="shared" si="55"/>
        <v>41.911917098445599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s="13">
        <f t="shared" si="53"/>
        <v>41763.208333333336</v>
      </c>
      <c r="N886" s="11">
        <f t="shared" si="54"/>
        <v>41765.208333333336</v>
      </c>
      <c r="O886" t="b">
        <v>0</v>
      </c>
      <c r="P886" t="b">
        <v>1</v>
      </c>
      <c r="Q886" t="s">
        <v>33</v>
      </c>
      <c r="R886" s="7">
        <f t="shared" si="55"/>
        <v>57.992576882290564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s="13">
        <f t="shared" si="53"/>
        <v>40335.208333333336</v>
      </c>
      <c r="N887" s="11">
        <f t="shared" si="54"/>
        <v>40373.208333333336</v>
      </c>
      <c r="O887" t="b">
        <v>0</v>
      </c>
      <c r="P887" t="b">
        <v>0</v>
      </c>
      <c r="Q887" t="s">
        <v>33</v>
      </c>
      <c r="R887" s="7">
        <f t="shared" si="55"/>
        <v>40.942307692307693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s="13">
        <f t="shared" si="53"/>
        <v>40416.208333333336</v>
      </c>
      <c r="N888" s="11">
        <f t="shared" si="54"/>
        <v>40434.208333333336</v>
      </c>
      <c r="O888" t="b">
        <v>0</v>
      </c>
      <c r="P888" t="b">
        <v>0</v>
      </c>
      <c r="Q888" t="s">
        <v>60</v>
      </c>
      <c r="R888" s="7">
        <f t="shared" si="55"/>
        <v>69.9972602739726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s="13">
        <f t="shared" si="53"/>
        <v>42202.208333333328</v>
      </c>
      <c r="N889" s="11">
        <f t="shared" si="54"/>
        <v>42249.208333333328</v>
      </c>
      <c r="O889" t="b">
        <v>0</v>
      </c>
      <c r="P889" t="b">
        <v>1</v>
      </c>
      <c r="Q889" t="s">
        <v>33</v>
      </c>
      <c r="R889" s="7">
        <f t="shared" si="55"/>
        <v>73.838709677419359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s="13">
        <f t="shared" si="53"/>
        <v>42836.208333333328</v>
      </c>
      <c r="N890" s="11">
        <f t="shared" si="54"/>
        <v>42855.208333333328</v>
      </c>
      <c r="O890" t="b">
        <v>0</v>
      </c>
      <c r="P890" t="b">
        <v>0</v>
      </c>
      <c r="Q890" t="s">
        <v>33</v>
      </c>
      <c r="R890" s="7">
        <f t="shared" si="55"/>
        <v>41.979310344827589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s="13">
        <f t="shared" si="53"/>
        <v>41710.208333333336</v>
      </c>
      <c r="N891" s="11">
        <f t="shared" si="54"/>
        <v>41717.208333333336</v>
      </c>
      <c r="O891" t="b">
        <v>0</v>
      </c>
      <c r="P891" t="b">
        <v>1</v>
      </c>
      <c r="Q891" t="s">
        <v>50</v>
      </c>
      <c r="R891" s="7">
        <f t="shared" si="55"/>
        <v>77.93442622950819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s="13">
        <f t="shared" si="53"/>
        <v>43640.208333333328</v>
      </c>
      <c r="N892" s="11">
        <f t="shared" si="54"/>
        <v>43641.208333333328</v>
      </c>
      <c r="O892" t="b">
        <v>0</v>
      </c>
      <c r="P892" t="b">
        <v>0</v>
      </c>
      <c r="Q892" t="s">
        <v>60</v>
      </c>
      <c r="R892" s="7">
        <f t="shared" si="55"/>
        <v>106.01972789115646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s="13">
        <f t="shared" si="53"/>
        <v>40880.25</v>
      </c>
      <c r="N893" s="11">
        <f t="shared" si="54"/>
        <v>40924.25</v>
      </c>
      <c r="O893" t="b">
        <v>0</v>
      </c>
      <c r="P893" t="b">
        <v>0</v>
      </c>
      <c r="Q893" t="s">
        <v>42</v>
      </c>
      <c r="R893" s="7">
        <f t="shared" si="55"/>
        <v>47.018181818181816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s="13">
        <f t="shared" si="53"/>
        <v>40319.208333333336</v>
      </c>
      <c r="N894" s="11">
        <f t="shared" si="54"/>
        <v>40360.208333333336</v>
      </c>
      <c r="O894" t="b">
        <v>0</v>
      </c>
      <c r="P894" t="b">
        <v>0</v>
      </c>
      <c r="Q894" t="s">
        <v>206</v>
      </c>
      <c r="R894" s="7">
        <f t="shared" si="55"/>
        <v>76.016483516483518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s="13">
        <f t="shared" si="53"/>
        <v>42170.208333333328</v>
      </c>
      <c r="N895" s="11">
        <f t="shared" si="54"/>
        <v>42174.208333333328</v>
      </c>
      <c r="O895" t="b">
        <v>0</v>
      </c>
      <c r="P895" t="b">
        <v>1</v>
      </c>
      <c r="Q895" t="s">
        <v>42</v>
      </c>
      <c r="R895" s="7">
        <f t="shared" si="55"/>
        <v>54.120603015075375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s="13">
        <f t="shared" si="53"/>
        <v>41466.208333333336</v>
      </c>
      <c r="N896" s="11">
        <f t="shared" si="54"/>
        <v>41496.208333333336</v>
      </c>
      <c r="O896" t="b">
        <v>0</v>
      </c>
      <c r="P896" t="b">
        <v>1</v>
      </c>
      <c r="Q896" t="s">
        <v>269</v>
      </c>
      <c r="R896" s="7">
        <f t="shared" si="55"/>
        <v>57.285714285714285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s="13">
        <f t="shared" si="53"/>
        <v>43134.25</v>
      </c>
      <c r="N897" s="11">
        <f t="shared" si="54"/>
        <v>43143.25</v>
      </c>
      <c r="O897" t="b">
        <v>0</v>
      </c>
      <c r="P897" t="b">
        <v>0</v>
      </c>
      <c r="Q897" t="s">
        <v>33</v>
      </c>
      <c r="R897" s="7">
        <f t="shared" si="55"/>
        <v>103.81308411214954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s="13">
        <f t="shared" si="53"/>
        <v>40738.208333333336</v>
      </c>
      <c r="N898" s="11">
        <f t="shared" si="54"/>
        <v>40741.208333333336</v>
      </c>
      <c r="O898" t="b">
        <v>0</v>
      </c>
      <c r="P898" t="b">
        <v>1</v>
      </c>
      <c r="Q898" t="s">
        <v>17</v>
      </c>
      <c r="R898" s="7">
        <f t="shared" si="55"/>
        <v>105.02602739726028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56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s="13">
        <f t="shared" ref="M899:M962" si="57">(((K899/60)/60)/24)+DATE(1970,1,1)</f>
        <v>43583.208333333328</v>
      </c>
      <c r="N899" s="11">
        <f t="shared" ref="N899:N962" si="58">(((L899/60)/60)/24)+DATE(1970,1,1)</f>
        <v>43585.208333333328</v>
      </c>
      <c r="O899" t="b">
        <v>0</v>
      </c>
      <c r="P899" t="b">
        <v>0</v>
      </c>
      <c r="Q899" t="s">
        <v>33</v>
      </c>
      <c r="R899" s="7">
        <f t="shared" si="55"/>
        <v>90.259259259259252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s="13">
        <f t="shared" si="57"/>
        <v>43815.25</v>
      </c>
      <c r="N900" s="11">
        <f t="shared" si="58"/>
        <v>43821.25</v>
      </c>
      <c r="O900" t="b">
        <v>0</v>
      </c>
      <c r="P900" t="b">
        <v>0</v>
      </c>
      <c r="Q900" t="s">
        <v>42</v>
      </c>
      <c r="R900" s="7">
        <f t="shared" ref="R900:R963" si="59">E900/H900</f>
        <v>76.978705978705975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s="13">
        <f t="shared" si="57"/>
        <v>41554.208333333336</v>
      </c>
      <c r="N901" s="11">
        <f t="shared" si="58"/>
        <v>41572.208333333336</v>
      </c>
      <c r="O901" t="b">
        <v>0</v>
      </c>
      <c r="P901" t="b">
        <v>0</v>
      </c>
      <c r="Q901" t="s">
        <v>159</v>
      </c>
      <c r="R901" s="7">
        <f t="shared" si="59"/>
        <v>102.60162601626017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s="13">
        <f t="shared" si="57"/>
        <v>41901.208333333336</v>
      </c>
      <c r="N902" s="11">
        <f t="shared" si="58"/>
        <v>41902.208333333336</v>
      </c>
      <c r="O902" t="b">
        <v>0</v>
      </c>
      <c r="P902" t="b">
        <v>1</v>
      </c>
      <c r="Q902" t="s">
        <v>28</v>
      </c>
      <c r="R902" s="7">
        <f t="shared" si="59"/>
        <v>2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s="13">
        <f t="shared" si="57"/>
        <v>43298.208333333328</v>
      </c>
      <c r="N903" s="11">
        <f t="shared" si="58"/>
        <v>43331.208333333328</v>
      </c>
      <c r="O903" t="b">
        <v>0</v>
      </c>
      <c r="P903" t="b">
        <v>1</v>
      </c>
      <c r="Q903" t="s">
        <v>23</v>
      </c>
      <c r="R903" s="7">
        <f t="shared" si="59"/>
        <v>55.0062893081761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s="13">
        <f t="shared" si="57"/>
        <v>42399.25</v>
      </c>
      <c r="N904" s="11">
        <f t="shared" si="58"/>
        <v>42441.25</v>
      </c>
      <c r="O904" t="b">
        <v>0</v>
      </c>
      <c r="P904" t="b">
        <v>0</v>
      </c>
      <c r="Q904" t="s">
        <v>28</v>
      </c>
      <c r="R904" s="7">
        <f t="shared" si="59"/>
        <v>32.127272727272725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s="13">
        <f t="shared" si="57"/>
        <v>41034.208333333336</v>
      </c>
      <c r="N905" s="11">
        <f t="shared" si="58"/>
        <v>41049.208333333336</v>
      </c>
      <c r="O905" t="b">
        <v>0</v>
      </c>
      <c r="P905" t="b">
        <v>1</v>
      </c>
      <c r="Q905" t="s">
        <v>68</v>
      </c>
      <c r="R905" s="7">
        <f t="shared" si="59"/>
        <v>50.642857142857146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s="13">
        <f t="shared" si="57"/>
        <v>41186.208333333336</v>
      </c>
      <c r="N906" s="11">
        <f t="shared" si="58"/>
        <v>41190.208333333336</v>
      </c>
      <c r="O906" t="b">
        <v>0</v>
      </c>
      <c r="P906" t="b">
        <v>0</v>
      </c>
      <c r="Q906" t="s">
        <v>133</v>
      </c>
      <c r="R906" s="7">
        <f t="shared" si="59"/>
        <v>49.6875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s="13">
        <f t="shared" si="57"/>
        <v>41536.208333333336</v>
      </c>
      <c r="N907" s="11">
        <f t="shared" si="58"/>
        <v>41539.208333333336</v>
      </c>
      <c r="O907" t="b">
        <v>0</v>
      </c>
      <c r="P907" t="b">
        <v>0</v>
      </c>
      <c r="Q907" t="s">
        <v>33</v>
      </c>
      <c r="R907" s="7">
        <f t="shared" si="59"/>
        <v>54.894067796610166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s="13">
        <f t="shared" si="57"/>
        <v>42868.208333333328</v>
      </c>
      <c r="N908" s="11">
        <f t="shared" si="58"/>
        <v>42904.208333333328</v>
      </c>
      <c r="O908" t="b">
        <v>1</v>
      </c>
      <c r="P908" t="b">
        <v>1</v>
      </c>
      <c r="Q908" t="s">
        <v>42</v>
      </c>
      <c r="R908" s="7">
        <f t="shared" si="59"/>
        <v>46.931937172774866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s="13">
        <f t="shared" si="57"/>
        <v>40660.208333333336</v>
      </c>
      <c r="N909" s="11">
        <f t="shared" si="58"/>
        <v>40667.208333333336</v>
      </c>
      <c r="O909" t="b">
        <v>0</v>
      </c>
      <c r="P909" t="b">
        <v>0</v>
      </c>
      <c r="Q909" t="s">
        <v>33</v>
      </c>
      <c r="R909" s="7">
        <f t="shared" si="59"/>
        <v>44.951219512195124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s="13">
        <f t="shared" si="57"/>
        <v>41031.208333333336</v>
      </c>
      <c r="N910" s="11">
        <f t="shared" si="58"/>
        <v>41042.208333333336</v>
      </c>
      <c r="O910" t="b">
        <v>0</v>
      </c>
      <c r="P910" t="b">
        <v>0</v>
      </c>
      <c r="Q910" t="s">
        <v>89</v>
      </c>
      <c r="R910" s="7">
        <f t="shared" si="59"/>
        <v>30.99898322318251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s="13">
        <f t="shared" si="57"/>
        <v>43255.208333333328</v>
      </c>
      <c r="N911" s="11">
        <f t="shared" si="58"/>
        <v>43282.208333333328</v>
      </c>
      <c r="O911" t="b">
        <v>0</v>
      </c>
      <c r="P911" t="b">
        <v>1</v>
      </c>
      <c r="Q911" t="s">
        <v>33</v>
      </c>
      <c r="R911" s="7">
        <f t="shared" si="59"/>
        <v>107.7625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s="13">
        <f t="shared" si="57"/>
        <v>42026.25</v>
      </c>
      <c r="N912" s="11">
        <f t="shared" si="58"/>
        <v>42027.25</v>
      </c>
      <c r="O912" t="b">
        <v>0</v>
      </c>
      <c r="P912" t="b">
        <v>0</v>
      </c>
      <c r="Q912" t="s">
        <v>33</v>
      </c>
      <c r="R912" s="7">
        <f t="shared" si="59"/>
        <v>102.07770270270271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s="13">
        <f t="shared" si="57"/>
        <v>43717.208333333328</v>
      </c>
      <c r="N913" s="11">
        <f t="shared" si="58"/>
        <v>43719.208333333328</v>
      </c>
      <c r="O913" t="b">
        <v>1</v>
      </c>
      <c r="P913" t="b">
        <v>0</v>
      </c>
      <c r="Q913" t="s">
        <v>28</v>
      </c>
      <c r="R913" s="7">
        <f t="shared" si="59"/>
        <v>24.976190476190474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s="13">
        <f t="shared" si="57"/>
        <v>41157.208333333336</v>
      </c>
      <c r="N914" s="11">
        <f t="shared" si="58"/>
        <v>41170.208333333336</v>
      </c>
      <c r="O914" t="b">
        <v>1</v>
      </c>
      <c r="P914" t="b">
        <v>0</v>
      </c>
      <c r="Q914" t="s">
        <v>53</v>
      </c>
      <c r="R914" s="7">
        <f t="shared" si="59"/>
        <v>79.944134078212286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s="13">
        <f t="shared" si="57"/>
        <v>43597.208333333328</v>
      </c>
      <c r="N915" s="11">
        <f t="shared" si="58"/>
        <v>43610.208333333328</v>
      </c>
      <c r="O915" t="b">
        <v>0</v>
      </c>
      <c r="P915" t="b">
        <v>0</v>
      </c>
      <c r="Q915" t="s">
        <v>53</v>
      </c>
      <c r="R915" s="7">
        <f t="shared" si="59"/>
        <v>67.946462715105156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s="13">
        <f t="shared" si="57"/>
        <v>41490.208333333336</v>
      </c>
      <c r="N916" s="11">
        <f t="shared" si="58"/>
        <v>41502.208333333336</v>
      </c>
      <c r="O916" t="b">
        <v>0</v>
      </c>
      <c r="P916" t="b">
        <v>0</v>
      </c>
      <c r="Q916" t="s">
        <v>33</v>
      </c>
      <c r="R916" s="7">
        <f t="shared" si="59"/>
        <v>26.070921985815602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s="13">
        <f t="shared" si="57"/>
        <v>42976.208333333328</v>
      </c>
      <c r="N917" s="11">
        <f t="shared" si="58"/>
        <v>42985.208333333328</v>
      </c>
      <c r="O917" t="b">
        <v>0</v>
      </c>
      <c r="P917" t="b">
        <v>0</v>
      </c>
      <c r="Q917" t="s">
        <v>269</v>
      </c>
      <c r="R917" s="7">
        <f t="shared" si="59"/>
        <v>105.0032154340836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s="13">
        <f t="shared" si="57"/>
        <v>41991.25</v>
      </c>
      <c r="N918" s="11">
        <f t="shared" si="58"/>
        <v>42000.25</v>
      </c>
      <c r="O918" t="b">
        <v>0</v>
      </c>
      <c r="P918" t="b">
        <v>0</v>
      </c>
      <c r="Q918" t="s">
        <v>122</v>
      </c>
      <c r="R918" s="7">
        <f t="shared" si="59"/>
        <v>25.826923076923077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s="13">
        <f t="shared" si="57"/>
        <v>40722.208333333336</v>
      </c>
      <c r="N919" s="11">
        <f t="shared" si="58"/>
        <v>40746.208333333336</v>
      </c>
      <c r="O919" t="b">
        <v>0</v>
      </c>
      <c r="P919" t="b">
        <v>1</v>
      </c>
      <c r="Q919" t="s">
        <v>100</v>
      </c>
      <c r="R919" s="7">
        <f t="shared" si="59"/>
        <v>77.666666666666671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s="13">
        <f t="shared" si="57"/>
        <v>41117.208333333336</v>
      </c>
      <c r="N920" s="11">
        <f t="shared" si="58"/>
        <v>41128.208333333336</v>
      </c>
      <c r="O920" t="b">
        <v>0</v>
      </c>
      <c r="P920" t="b">
        <v>0</v>
      </c>
      <c r="Q920" t="s">
        <v>133</v>
      </c>
      <c r="R920" s="7">
        <f t="shared" si="59"/>
        <v>57.82692307692308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s="13">
        <f t="shared" si="57"/>
        <v>43022.208333333328</v>
      </c>
      <c r="N921" s="11">
        <f t="shared" si="58"/>
        <v>43054.25</v>
      </c>
      <c r="O921" t="b">
        <v>0</v>
      </c>
      <c r="P921" t="b">
        <v>1</v>
      </c>
      <c r="Q921" t="s">
        <v>33</v>
      </c>
      <c r="R921" s="7">
        <f t="shared" si="59"/>
        <v>92.955555555555549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s="13">
        <f t="shared" si="57"/>
        <v>43503.25</v>
      </c>
      <c r="N922" s="11">
        <f t="shared" si="58"/>
        <v>43523.25</v>
      </c>
      <c r="O922" t="b">
        <v>1</v>
      </c>
      <c r="P922" t="b">
        <v>0</v>
      </c>
      <c r="Q922" t="s">
        <v>71</v>
      </c>
      <c r="R922" s="7">
        <f t="shared" si="59"/>
        <v>37.945098039215686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s="13">
        <f t="shared" si="57"/>
        <v>40951.25</v>
      </c>
      <c r="N923" s="11">
        <f t="shared" si="58"/>
        <v>40965.25</v>
      </c>
      <c r="O923" t="b">
        <v>0</v>
      </c>
      <c r="P923" t="b">
        <v>0</v>
      </c>
      <c r="Q923" t="s">
        <v>28</v>
      </c>
      <c r="R923" s="7">
        <f t="shared" si="59"/>
        <v>31.842105263157894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s="13">
        <f t="shared" si="57"/>
        <v>43443.25</v>
      </c>
      <c r="N924" s="11">
        <f t="shared" si="58"/>
        <v>43452.25</v>
      </c>
      <c r="O924" t="b">
        <v>0</v>
      </c>
      <c r="P924" t="b">
        <v>1</v>
      </c>
      <c r="Q924" t="s">
        <v>319</v>
      </c>
      <c r="R924" s="7">
        <f t="shared" si="59"/>
        <v>40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s="13">
        <f t="shared" si="57"/>
        <v>40373.208333333336</v>
      </c>
      <c r="N925" s="11">
        <f t="shared" si="58"/>
        <v>40374.208333333336</v>
      </c>
      <c r="O925" t="b">
        <v>0</v>
      </c>
      <c r="P925" t="b">
        <v>0</v>
      </c>
      <c r="Q925" t="s">
        <v>33</v>
      </c>
      <c r="R925" s="7">
        <f t="shared" si="59"/>
        <v>101.1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s="13">
        <f t="shared" si="57"/>
        <v>43769.208333333328</v>
      </c>
      <c r="N926" s="11">
        <f t="shared" si="58"/>
        <v>43780.25</v>
      </c>
      <c r="O926" t="b">
        <v>0</v>
      </c>
      <c r="P926" t="b">
        <v>0</v>
      </c>
      <c r="Q926" t="s">
        <v>33</v>
      </c>
      <c r="R926" s="7">
        <f t="shared" si="59"/>
        <v>84.006989951944078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s="13">
        <f t="shared" si="57"/>
        <v>43000.208333333328</v>
      </c>
      <c r="N927" s="11">
        <f t="shared" si="58"/>
        <v>43012.208333333328</v>
      </c>
      <c r="O927" t="b">
        <v>0</v>
      </c>
      <c r="P927" t="b">
        <v>0</v>
      </c>
      <c r="Q927" t="s">
        <v>33</v>
      </c>
      <c r="R927" s="7">
        <f t="shared" si="59"/>
        <v>103.41538461538461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s="13">
        <f t="shared" si="57"/>
        <v>42502.208333333328</v>
      </c>
      <c r="N928" s="11">
        <f t="shared" si="58"/>
        <v>42506.208333333328</v>
      </c>
      <c r="O928" t="b">
        <v>0</v>
      </c>
      <c r="P928" t="b">
        <v>0</v>
      </c>
      <c r="Q928" t="s">
        <v>17</v>
      </c>
      <c r="R928" s="7">
        <f t="shared" si="59"/>
        <v>105.13333333333334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s="13">
        <f t="shared" si="57"/>
        <v>41102.208333333336</v>
      </c>
      <c r="N929" s="11">
        <f t="shared" si="58"/>
        <v>41131.208333333336</v>
      </c>
      <c r="O929" t="b">
        <v>0</v>
      </c>
      <c r="P929" t="b">
        <v>0</v>
      </c>
      <c r="Q929" t="s">
        <v>33</v>
      </c>
      <c r="R929" s="7">
        <f t="shared" si="59"/>
        <v>89.21621621621621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s="13">
        <f t="shared" si="57"/>
        <v>41637.25</v>
      </c>
      <c r="N930" s="11">
        <f t="shared" si="58"/>
        <v>41646.25</v>
      </c>
      <c r="O930" t="b">
        <v>0</v>
      </c>
      <c r="P930" t="b">
        <v>0</v>
      </c>
      <c r="Q930" t="s">
        <v>28</v>
      </c>
      <c r="R930" s="7">
        <f t="shared" si="59"/>
        <v>51.995234312946785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s="13">
        <f t="shared" si="57"/>
        <v>42858.208333333328</v>
      </c>
      <c r="N931" s="11">
        <f t="shared" si="58"/>
        <v>42872.208333333328</v>
      </c>
      <c r="O931" t="b">
        <v>0</v>
      </c>
      <c r="P931" t="b">
        <v>0</v>
      </c>
      <c r="Q931" t="s">
        <v>33</v>
      </c>
      <c r="R931" s="7">
        <f t="shared" si="59"/>
        <v>64.956521739130437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s="13">
        <f t="shared" si="57"/>
        <v>42060.25</v>
      </c>
      <c r="N932" s="11">
        <f t="shared" si="58"/>
        <v>42067.25</v>
      </c>
      <c r="O932" t="b">
        <v>0</v>
      </c>
      <c r="P932" t="b">
        <v>1</v>
      </c>
      <c r="Q932" t="s">
        <v>33</v>
      </c>
      <c r="R932" s="7">
        <f t="shared" si="59"/>
        <v>46.235294117647058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s="13">
        <f t="shared" si="57"/>
        <v>41818.208333333336</v>
      </c>
      <c r="N933" s="11">
        <f t="shared" si="58"/>
        <v>41820.208333333336</v>
      </c>
      <c r="O933" t="b">
        <v>0</v>
      </c>
      <c r="P933" t="b">
        <v>1</v>
      </c>
      <c r="Q933" t="s">
        <v>33</v>
      </c>
      <c r="R933" s="7">
        <f t="shared" si="59"/>
        <v>51.151785714285715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s="13">
        <f t="shared" si="57"/>
        <v>41709.208333333336</v>
      </c>
      <c r="N934" s="11">
        <f t="shared" si="58"/>
        <v>41712.208333333336</v>
      </c>
      <c r="O934" t="b">
        <v>0</v>
      </c>
      <c r="P934" t="b">
        <v>0</v>
      </c>
      <c r="Q934" t="s">
        <v>23</v>
      </c>
      <c r="R934" s="7">
        <f t="shared" si="59"/>
        <v>33.909722222222221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s="13">
        <f t="shared" si="57"/>
        <v>41372.208333333336</v>
      </c>
      <c r="N935" s="11">
        <f t="shared" si="58"/>
        <v>41385.208333333336</v>
      </c>
      <c r="O935" t="b">
        <v>0</v>
      </c>
      <c r="P935" t="b">
        <v>0</v>
      </c>
      <c r="Q935" t="s">
        <v>33</v>
      </c>
      <c r="R935" s="7">
        <f t="shared" si="59"/>
        <v>92.016298633017882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s="13">
        <f t="shared" si="57"/>
        <v>42422.25</v>
      </c>
      <c r="N936" s="11">
        <f t="shared" si="58"/>
        <v>42428.25</v>
      </c>
      <c r="O936" t="b">
        <v>0</v>
      </c>
      <c r="P936" t="b">
        <v>0</v>
      </c>
      <c r="Q936" t="s">
        <v>33</v>
      </c>
      <c r="R936" s="7">
        <f t="shared" si="59"/>
        <v>107.42857142857143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s="13">
        <f t="shared" si="57"/>
        <v>42209.208333333328</v>
      </c>
      <c r="N937" s="11">
        <f t="shared" si="58"/>
        <v>42216.208333333328</v>
      </c>
      <c r="O937" t="b">
        <v>0</v>
      </c>
      <c r="P937" t="b">
        <v>0</v>
      </c>
      <c r="Q937" t="s">
        <v>33</v>
      </c>
      <c r="R937" s="7">
        <f t="shared" si="59"/>
        <v>75.848484848484844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s="13">
        <f t="shared" si="57"/>
        <v>43668.208333333328</v>
      </c>
      <c r="N938" s="11">
        <f t="shared" si="58"/>
        <v>43671.208333333328</v>
      </c>
      <c r="O938" t="b">
        <v>1</v>
      </c>
      <c r="P938" t="b">
        <v>0</v>
      </c>
      <c r="Q938" t="s">
        <v>33</v>
      </c>
      <c r="R938" s="7">
        <f t="shared" si="59"/>
        <v>80.476190476190482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s="13">
        <f t="shared" si="57"/>
        <v>42334.25</v>
      </c>
      <c r="N939" s="11">
        <f t="shared" si="58"/>
        <v>42343.25</v>
      </c>
      <c r="O939" t="b">
        <v>0</v>
      </c>
      <c r="P939" t="b">
        <v>0</v>
      </c>
      <c r="Q939" t="s">
        <v>42</v>
      </c>
      <c r="R939" s="7">
        <f t="shared" si="59"/>
        <v>86.978483606557376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s="13">
        <f t="shared" si="57"/>
        <v>43263.208333333328</v>
      </c>
      <c r="N940" s="11">
        <f t="shared" si="58"/>
        <v>43299.208333333328</v>
      </c>
      <c r="O940" t="b">
        <v>0</v>
      </c>
      <c r="P940" t="b">
        <v>1</v>
      </c>
      <c r="Q940" t="s">
        <v>119</v>
      </c>
      <c r="R940" s="7">
        <f t="shared" si="59"/>
        <v>105.13541666666667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s="13">
        <f t="shared" si="57"/>
        <v>40670.208333333336</v>
      </c>
      <c r="N941" s="11">
        <f t="shared" si="58"/>
        <v>40687.208333333336</v>
      </c>
      <c r="O941" t="b">
        <v>0</v>
      </c>
      <c r="P941" t="b">
        <v>1</v>
      </c>
      <c r="Q941" t="s">
        <v>89</v>
      </c>
      <c r="R941" s="7">
        <f t="shared" si="59"/>
        <v>57.298507462686565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s="13">
        <f t="shared" si="57"/>
        <v>41244.25</v>
      </c>
      <c r="N942" s="11">
        <f t="shared" si="58"/>
        <v>41266.25</v>
      </c>
      <c r="O942" t="b">
        <v>0</v>
      </c>
      <c r="P942" t="b">
        <v>0</v>
      </c>
      <c r="Q942" t="s">
        <v>28</v>
      </c>
      <c r="R942" s="7">
        <f t="shared" si="59"/>
        <v>93.348484848484844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s="13">
        <f t="shared" si="57"/>
        <v>40552.25</v>
      </c>
      <c r="N943" s="11">
        <f t="shared" si="58"/>
        <v>40587.25</v>
      </c>
      <c r="O943" t="b">
        <v>1</v>
      </c>
      <c r="P943" t="b">
        <v>0</v>
      </c>
      <c r="Q943" t="s">
        <v>33</v>
      </c>
      <c r="R943" s="7">
        <f t="shared" si="59"/>
        <v>71.987179487179489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s="13">
        <f t="shared" si="57"/>
        <v>40568.25</v>
      </c>
      <c r="N944" s="11">
        <f t="shared" si="58"/>
        <v>40571.25</v>
      </c>
      <c r="O944" t="b">
        <v>0</v>
      </c>
      <c r="P944" t="b">
        <v>0</v>
      </c>
      <c r="Q944" t="s">
        <v>33</v>
      </c>
      <c r="R944" s="7">
        <f t="shared" si="59"/>
        <v>92.611940298507463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s="13">
        <f t="shared" si="57"/>
        <v>41906.208333333336</v>
      </c>
      <c r="N945" s="11">
        <f t="shared" si="58"/>
        <v>41941.208333333336</v>
      </c>
      <c r="O945" t="b">
        <v>0</v>
      </c>
      <c r="P945" t="b">
        <v>0</v>
      </c>
      <c r="Q945" t="s">
        <v>17</v>
      </c>
      <c r="R945" s="7">
        <f t="shared" si="59"/>
        <v>104.99122807017544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s="13">
        <f t="shared" si="57"/>
        <v>42776.25</v>
      </c>
      <c r="N946" s="11">
        <f t="shared" si="58"/>
        <v>42795.25</v>
      </c>
      <c r="O946" t="b">
        <v>0</v>
      </c>
      <c r="P946" t="b">
        <v>0</v>
      </c>
      <c r="Q946" t="s">
        <v>122</v>
      </c>
      <c r="R946" s="7">
        <f t="shared" si="59"/>
        <v>30.958174904942965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s="13">
        <f t="shared" si="57"/>
        <v>41004.208333333336</v>
      </c>
      <c r="N947" s="11">
        <f t="shared" si="58"/>
        <v>41019.208333333336</v>
      </c>
      <c r="O947" t="b">
        <v>1</v>
      </c>
      <c r="P947" t="b">
        <v>0</v>
      </c>
      <c r="Q947" t="s">
        <v>122</v>
      </c>
      <c r="R947" s="7">
        <f t="shared" si="59"/>
        <v>33.001182732111175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s="13">
        <f t="shared" si="57"/>
        <v>40710.208333333336</v>
      </c>
      <c r="N948" s="11">
        <f t="shared" si="58"/>
        <v>40712.208333333336</v>
      </c>
      <c r="O948" t="b">
        <v>0</v>
      </c>
      <c r="P948" t="b">
        <v>0</v>
      </c>
      <c r="Q948" t="s">
        <v>33</v>
      </c>
      <c r="R948" s="7">
        <f t="shared" si="59"/>
        <v>84.187845303867405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s="13">
        <f t="shared" si="57"/>
        <v>41908.208333333336</v>
      </c>
      <c r="N949" s="11">
        <f t="shared" si="58"/>
        <v>41915.208333333336</v>
      </c>
      <c r="O949" t="b">
        <v>0</v>
      </c>
      <c r="P949" t="b">
        <v>0</v>
      </c>
      <c r="Q949" t="s">
        <v>33</v>
      </c>
      <c r="R949" s="7">
        <f t="shared" si="59"/>
        <v>73.92307692307692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s="13">
        <f t="shared" si="57"/>
        <v>41985.25</v>
      </c>
      <c r="N950" s="11">
        <f t="shared" si="58"/>
        <v>41995.25</v>
      </c>
      <c r="O950" t="b">
        <v>1</v>
      </c>
      <c r="P950" t="b">
        <v>1</v>
      </c>
      <c r="Q950" t="s">
        <v>42</v>
      </c>
      <c r="R950" s="7">
        <f t="shared" si="59"/>
        <v>36.987499999999997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s="13">
        <f t="shared" si="57"/>
        <v>42112.208333333328</v>
      </c>
      <c r="N951" s="11">
        <f t="shared" si="58"/>
        <v>42131.208333333328</v>
      </c>
      <c r="O951" t="b">
        <v>0</v>
      </c>
      <c r="P951" t="b">
        <v>0</v>
      </c>
      <c r="Q951" t="s">
        <v>28</v>
      </c>
      <c r="R951" s="7">
        <f t="shared" si="59"/>
        <v>46.896551724137929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s="13">
        <f t="shared" si="57"/>
        <v>43571.208333333328</v>
      </c>
      <c r="N952" s="11">
        <f t="shared" si="58"/>
        <v>43576.208333333328</v>
      </c>
      <c r="O952" t="b">
        <v>0</v>
      </c>
      <c r="P952" t="b">
        <v>1</v>
      </c>
      <c r="Q952" t="s">
        <v>33</v>
      </c>
      <c r="R952" s="7">
        <f t="shared" si="59"/>
        <v>5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s="13">
        <f t="shared" si="57"/>
        <v>42730.25</v>
      </c>
      <c r="N953" s="11">
        <f t="shared" si="58"/>
        <v>42731.25</v>
      </c>
      <c r="O953" t="b">
        <v>0</v>
      </c>
      <c r="P953" t="b">
        <v>1</v>
      </c>
      <c r="Q953" t="s">
        <v>23</v>
      </c>
      <c r="R953" s="7">
        <f t="shared" si="59"/>
        <v>102.02437459910199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s="13">
        <f t="shared" si="57"/>
        <v>42591.208333333328</v>
      </c>
      <c r="N954" s="11">
        <f t="shared" si="58"/>
        <v>42605.208333333328</v>
      </c>
      <c r="O954" t="b">
        <v>0</v>
      </c>
      <c r="P954" t="b">
        <v>0</v>
      </c>
      <c r="Q954" t="s">
        <v>42</v>
      </c>
      <c r="R954" s="7">
        <f t="shared" si="59"/>
        <v>45.007502206531335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s="13">
        <f t="shared" si="57"/>
        <v>42358.25</v>
      </c>
      <c r="N955" s="11">
        <f t="shared" si="58"/>
        <v>42394.25</v>
      </c>
      <c r="O955" t="b">
        <v>0</v>
      </c>
      <c r="P955" t="b">
        <v>1</v>
      </c>
      <c r="Q955" t="s">
        <v>474</v>
      </c>
      <c r="R955" s="7">
        <f t="shared" si="59"/>
        <v>94.285714285714292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s="13">
        <f t="shared" si="57"/>
        <v>41174.208333333336</v>
      </c>
      <c r="N956" s="11">
        <f t="shared" si="58"/>
        <v>41198.208333333336</v>
      </c>
      <c r="O956" t="b">
        <v>0</v>
      </c>
      <c r="P956" t="b">
        <v>0</v>
      </c>
      <c r="Q956" t="s">
        <v>28</v>
      </c>
      <c r="R956" s="7">
        <f t="shared" si="59"/>
        <v>101.02325581395348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s="13">
        <f t="shared" si="57"/>
        <v>41238.25</v>
      </c>
      <c r="N957" s="11">
        <f t="shared" si="58"/>
        <v>41240.25</v>
      </c>
      <c r="O957" t="b">
        <v>0</v>
      </c>
      <c r="P957" t="b">
        <v>0</v>
      </c>
      <c r="Q957" t="s">
        <v>33</v>
      </c>
      <c r="R957" s="7">
        <f t="shared" si="59"/>
        <v>97.037499999999994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s="13">
        <f t="shared" si="57"/>
        <v>42360.25</v>
      </c>
      <c r="N958" s="11">
        <f t="shared" si="58"/>
        <v>42364.25</v>
      </c>
      <c r="O958" t="b">
        <v>0</v>
      </c>
      <c r="P958" t="b">
        <v>0</v>
      </c>
      <c r="Q958" t="s">
        <v>474</v>
      </c>
      <c r="R958" s="7">
        <f t="shared" si="59"/>
        <v>43.00963855421687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s="13">
        <f t="shared" si="57"/>
        <v>40955.25</v>
      </c>
      <c r="N959" s="11">
        <f t="shared" si="58"/>
        <v>40958.25</v>
      </c>
      <c r="O959" t="b">
        <v>0</v>
      </c>
      <c r="P959" t="b">
        <v>0</v>
      </c>
      <c r="Q959" t="s">
        <v>33</v>
      </c>
      <c r="R959" s="7">
        <f t="shared" si="59"/>
        <v>94.916030534351151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s="13">
        <f t="shared" si="57"/>
        <v>40350.208333333336</v>
      </c>
      <c r="N960" s="11">
        <f t="shared" si="58"/>
        <v>40372.208333333336</v>
      </c>
      <c r="O960" t="b">
        <v>0</v>
      </c>
      <c r="P960" t="b">
        <v>0</v>
      </c>
      <c r="Q960" t="s">
        <v>71</v>
      </c>
      <c r="R960" s="7">
        <f t="shared" si="59"/>
        <v>72.151785714285708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s="13">
        <f t="shared" si="57"/>
        <v>40357.208333333336</v>
      </c>
      <c r="N961" s="11">
        <f t="shared" si="58"/>
        <v>40385.208333333336</v>
      </c>
      <c r="O961" t="b">
        <v>0</v>
      </c>
      <c r="P961" t="b">
        <v>0</v>
      </c>
      <c r="Q961" t="s">
        <v>206</v>
      </c>
      <c r="R961" s="7">
        <f t="shared" si="59"/>
        <v>51.007692307692309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s="13">
        <f t="shared" si="57"/>
        <v>42408.25</v>
      </c>
      <c r="N962" s="11">
        <f t="shared" si="58"/>
        <v>42445.208333333328</v>
      </c>
      <c r="O962" t="b">
        <v>0</v>
      </c>
      <c r="P962" t="b">
        <v>0</v>
      </c>
      <c r="Q962" t="s">
        <v>28</v>
      </c>
      <c r="R962" s="7">
        <f t="shared" si="59"/>
        <v>85.054545454545448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60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s="13">
        <f t="shared" ref="M963:M1001" si="61">(((K963/60)/60)/24)+DATE(1970,1,1)</f>
        <v>40591.25</v>
      </c>
      <c r="N963" s="11">
        <f t="shared" ref="N963:N1001" si="62">(((L963/60)/60)/24)+DATE(1970,1,1)</f>
        <v>40595.25</v>
      </c>
      <c r="O963" t="b">
        <v>0</v>
      </c>
      <c r="P963" t="b">
        <v>0</v>
      </c>
      <c r="Q963" t="s">
        <v>206</v>
      </c>
      <c r="R963" s="7">
        <f t="shared" si="59"/>
        <v>43.87096774193548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s="13">
        <f t="shared" si="61"/>
        <v>41592.25</v>
      </c>
      <c r="N964" s="11">
        <f t="shared" si="62"/>
        <v>41613.25</v>
      </c>
      <c r="O964" t="b">
        <v>0</v>
      </c>
      <c r="P964" t="b">
        <v>0</v>
      </c>
      <c r="Q964" t="s">
        <v>17</v>
      </c>
      <c r="R964" s="7">
        <f t="shared" ref="R964:R1001" si="63">E964/H964</f>
        <v>40.063909774436091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s="13">
        <f t="shared" si="61"/>
        <v>40607.25</v>
      </c>
      <c r="N965" s="11">
        <f t="shared" si="62"/>
        <v>40613.25</v>
      </c>
      <c r="O965" t="b">
        <v>0</v>
      </c>
      <c r="P965" t="b">
        <v>1</v>
      </c>
      <c r="Q965" t="s">
        <v>122</v>
      </c>
      <c r="R965" s="7">
        <f t="shared" si="63"/>
        <v>43.833333333333336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s="13">
        <f t="shared" si="61"/>
        <v>42135.208333333328</v>
      </c>
      <c r="N966" s="11">
        <f t="shared" si="62"/>
        <v>42140.208333333328</v>
      </c>
      <c r="O966" t="b">
        <v>0</v>
      </c>
      <c r="P966" t="b">
        <v>0</v>
      </c>
      <c r="Q966" t="s">
        <v>33</v>
      </c>
      <c r="R966" s="7">
        <f t="shared" si="63"/>
        <v>84.92903225806451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s="13">
        <f t="shared" si="61"/>
        <v>40203.25</v>
      </c>
      <c r="N967" s="11">
        <f t="shared" si="62"/>
        <v>40243.25</v>
      </c>
      <c r="O967" t="b">
        <v>0</v>
      </c>
      <c r="P967" t="b">
        <v>0</v>
      </c>
      <c r="Q967" t="s">
        <v>23</v>
      </c>
      <c r="R967" s="7">
        <f t="shared" si="63"/>
        <v>41.067632850241544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s="13">
        <f t="shared" si="61"/>
        <v>42901.208333333328</v>
      </c>
      <c r="N968" s="11">
        <f t="shared" si="62"/>
        <v>42903.208333333328</v>
      </c>
      <c r="O968" t="b">
        <v>0</v>
      </c>
      <c r="P968" t="b">
        <v>0</v>
      </c>
      <c r="Q968" t="s">
        <v>33</v>
      </c>
      <c r="R968" s="7">
        <f t="shared" si="63"/>
        <v>54.971428571428568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s="13">
        <f t="shared" si="61"/>
        <v>41005.208333333336</v>
      </c>
      <c r="N969" s="11">
        <f t="shared" si="62"/>
        <v>41042.208333333336</v>
      </c>
      <c r="O969" t="b">
        <v>0</v>
      </c>
      <c r="P969" t="b">
        <v>0</v>
      </c>
      <c r="Q969" t="s">
        <v>319</v>
      </c>
      <c r="R969" s="7">
        <f t="shared" si="63"/>
        <v>77.010807374443743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s="13">
        <f t="shared" si="61"/>
        <v>40544.25</v>
      </c>
      <c r="N970" s="11">
        <f t="shared" si="62"/>
        <v>40559.25</v>
      </c>
      <c r="O970" t="b">
        <v>0</v>
      </c>
      <c r="P970" t="b">
        <v>0</v>
      </c>
      <c r="Q970" t="s">
        <v>17</v>
      </c>
      <c r="R970" s="7">
        <f t="shared" si="63"/>
        <v>71.201754385964918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s="13">
        <f t="shared" si="61"/>
        <v>43821.25</v>
      </c>
      <c r="N971" s="11">
        <f t="shared" si="62"/>
        <v>43828.25</v>
      </c>
      <c r="O971" t="b">
        <v>0</v>
      </c>
      <c r="P971" t="b">
        <v>0</v>
      </c>
      <c r="Q971" t="s">
        <v>33</v>
      </c>
      <c r="R971" s="7">
        <f t="shared" si="63"/>
        <v>91.935483870967744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s="13">
        <f t="shared" si="61"/>
        <v>40672.208333333336</v>
      </c>
      <c r="N972" s="11">
        <f t="shared" si="62"/>
        <v>40673.208333333336</v>
      </c>
      <c r="O972" t="b">
        <v>0</v>
      </c>
      <c r="P972" t="b">
        <v>0</v>
      </c>
      <c r="Q972" t="s">
        <v>33</v>
      </c>
      <c r="R972" s="7">
        <f t="shared" si="63"/>
        <v>97.069023569023571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s="13">
        <f t="shared" si="61"/>
        <v>41555.208333333336</v>
      </c>
      <c r="N973" s="11">
        <f t="shared" si="62"/>
        <v>41561.208333333336</v>
      </c>
      <c r="O973" t="b">
        <v>0</v>
      </c>
      <c r="P973" t="b">
        <v>0</v>
      </c>
      <c r="Q973" t="s">
        <v>269</v>
      </c>
      <c r="R973" s="7">
        <f t="shared" si="63"/>
        <v>58.916666666666664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s="13">
        <f t="shared" si="61"/>
        <v>41792.208333333336</v>
      </c>
      <c r="N974" s="11">
        <f t="shared" si="62"/>
        <v>41801.208333333336</v>
      </c>
      <c r="O974" t="b">
        <v>0</v>
      </c>
      <c r="P974" t="b">
        <v>1</v>
      </c>
      <c r="Q974" t="s">
        <v>28</v>
      </c>
      <c r="R974" s="7">
        <f t="shared" si="63"/>
        <v>58.015466983938133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s="13">
        <f t="shared" si="61"/>
        <v>40522.25</v>
      </c>
      <c r="N975" s="11">
        <f t="shared" si="62"/>
        <v>40524.25</v>
      </c>
      <c r="O975" t="b">
        <v>0</v>
      </c>
      <c r="P975" t="b">
        <v>1</v>
      </c>
      <c r="Q975" t="s">
        <v>33</v>
      </c>
      <c r="R975" s="7">
        <f t="shared" si="63"/>
        <v>103.87301587301587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s="13">
        <f t="shared" si="61"/>
        <v>41412.208333333336</v>
      </c>
      <c r="N976" s="11">
        <f t="shared" si="62"/>
        <v>41413.208333333336</v>
      </c>
      <c r="O976" t="b">
        <v>0</v>
      </c>
      <c r="P976" t="b">
        <v>0</v>
      </c>
      <c r="Q976" t="s">
        <v>60</v>
      </c>
      <c r="R976" s="7">
        <f t="shared" si="63"/>
        <v>93.46875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s="13">
        <f t="shared" si="61"/>
        <v>42337.25</v>
      </c>
      <c r="N977" s="11">
        <f t="shared" si="62"/>
        <v>42376.25</v>
      </c>
      <c r="O977" t="b">
        <v>0</v>
      </c>
      <c r="P977" t="b">
        <v>1</v>
      </c>
      <c r="Q977" t="s">
        <v>33</v>
      </c>
      <c r="R977" s="7">
        <f t="shared" si="63"/>
        <v>61.970370370370368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s="13">
        <f t="shared" si="61"/>
        <v>40571.25</v>
      </c>
      <c r="N978" s="11">
        <f t="shared" si="62"/>
        <v>40577.25</v>
      </c>
      <c r="O978" t="b">
        <v>0</v>
      </c>
      <c r="P978" t="b">
        <v>1</v>
      </c>
      <c r="Q978" t="s">
        <v>33</v>
      </c>
      <c r="R978" s="7">
        <f t="shared" si="63"/>
        <v>92.042857142857144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s="13">
        <f t="shared" si="61"/>
        <v>43138.25</v>
      </c>
      <c r="N979" s="11">
        <f t="shared" si="62"/>
        <v>43170.25</v>
      </c>
      <c r="O979" t="b">
        <v>0</v>
      </c>
      <c r="P979" t="b">
        <v>0</v>
      </c>
      <c r="Q979" t="s">
        <v>17</v>
      </c>
      <c r="R979" s="7">
        <f t="shared" si="63"/>
        <v>77.268656716417908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s="13">
        <f t="shared" si="61"/>
        <v>42686.25</v>
      </c>
      <c r="N980" s="11">
        <f t="shared" si="62"/>
        <v>42708.25</v>
      </c>
      <c r="O980" t="b">
        <v>0</v>
      </c>
      <c r="P980" t="b">
        <v>0</v>
      </c>
      <c r="Q980" t="s">
        <v>89</v>
      </c>
      <c r="R980" s="7">
        <f t="shared" si="63"/>
        <v>93.923913043478265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s="13">
        <f t="shared" si="61"/>
        <v>42078.208333333328</v>
      </c>
      <c r="N981" s="11">
        <f t="shared" si="62"/>
        <v>42084.208333333328</v>
      </c>
      <c r="O981" t="b">
        <v>0</v>
      </c>
      <c r="P981" t="b">
        <v>0</v>
      </c>
      <c r="Q981" t="s">
        <v>33</v>
      </c>
      <c r="R981" s="7">
        <f t="shared" si="63"/>
        <v>84.969458128078813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s="13">
        <f t="shared" si="61"/>
        <v>42307.208333333328</v>
      </c>
      <c r="N982" s="11">
        <f t="shared" si="62"/>
        <v>42312.25</v>
      </c>
      <c r="O982" t="b">
        <v>1</v>
      </c>
      <c r="P982" t="b">
        <v>0</v>
      </c>
      <c r="Q982" t="s">
        <v>68</v>
      </c>
      <c r="R982" s="7">
        <f t="shared" si="63"/>
        <v>105.97035040431267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s="13">
        <f t="shared" si="61"/>
        <v>43094.25</v>
      </c>
      <c r="N983" s="11">
        <f t="shared" si="62"/>
        <v>43127.25</v>
      </c>
      <c r="O983" t="b">
        <v>0</v>
      </c>
      <c r="P983" t="b">
        <v>0</v>
      </c>
      <c r="Q983" t="s">
        <v>28</v>
      </c>
      <c r="R983" s="7">
        <f t="shared" si="63"/>
        <v>36.969040247678016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s="13">
        <f t="shared" si="61"/>
        <v>40743.208333333336</v>
      </c>
      <c r="N984" s="11">
        <f t="shared" si="62"/>
        <v>40745.208333333336</v>
      </c>
      <c r="O984" t="b">
        <v>0</v>
      </c>
      <c r="P984" t="b">
        <v>1</v>
      </c>
      <c r="Q984" t="s">
        <v>42</v>
      </c>
      <c r="R984" s="7">
        <f t="shared" si="63"/>
        <v>81.533333333333331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s="13">
        <f t="shared" si="61"/>
        <v>43681.208333333328</v>
      </c>
      <c r="N985" s="11">
        <f t="shared" si="62"/>
        <v>43696.208333333328</v>
      </c>
      <c r="O985" t="b">
        <v>0</v>
      </c>
      <c r="P985" t="b">
        <v>0</v>
      </c>
      <c r="Q985" t="s">
        <v>42</v>
      </c>
      <c r="R985" s="7">
        <f t="shared" si="63"/>
        <v>80.999140154772135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s="13">
        <f t="shared" si="61"/>
        <v>43716.208333333328</v>
      </c>
      <c r="N986" s="11">
        <f t="shared" si="62"/>
        <v>43742.208333333328</v>
      </c>
      <c r="O986" t="b">
        <v>0</v>
      </c>
      <c r="P986" t="b">
        <v>0</v>
      </c>
      <c r="Q986" t="s">
        <v>33</v>
      </c>
      <c r="R986" s="7">
        <f t="shared" si="63"/>
        <v>26.010498687664043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s="13">
        <f t="shared" si="61"/>
        <v>41614.25</v>
      </c>
      <c r="N987" s="11">
        <f t="shared" si="62"/>
        <v>41640.25</v>
      </c>
      <c r="O987" t="b">
        <v>0</v>
      </c>
      <c r="P987" t="b">
        <v>1</v>
      </c>
      <c r="Q987" t="s">
        <v>23</v>
      </c>
      <c r="R987" s="7">
        <f t="shared" si="63"/>
        <v>25.998410896708286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s="13">
        <f t="shared" si="61"/>
        <v>40638.208333333336</v>
      </c>
      <c r="N988" s="11">
        <f t="shared" si="62"/>
        <v>40652.208333333336</v>
      </c>
      <c r="O988" t="b">
        <v>0</v>
      </c>
      <c r="P988" t="b">
        <v>0</v>
      </c>
      <c r="Q988" t="s">
        <v>23</v>
      </c>
      <c r="R988" s="7">
        <f t="shared" si="63"/>
        <v>34.173913043478258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s="13">
        <f t="shared" si="61"/>
        <v>42852.208333333328</v>
      </c>
      <c r="N989" s="11">
        <f t="shared" si="62"/>
        <v>42866.208333333328</v>
      </c>
      <c r="O989" t="b">
        <v>0</v>
      </c>
      <c r="P989" t="b">
        <v>0</v>
      </c>
      <c r="Q989" t="s">
        <v>42</v>
      </c>
      <c r="R989" s="7">
        <f t="shared" si="63"/>
        <v>28.002083333333335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s="13">
        <f t="shared" si="61"/>
        <v>42686.25</v>
      </c>
      <c r="N990" s="11">
        <f t="shared" si="62"/>
        <v>42707.25</v>
      </c>
      <c r="O990" t="b">
        <v>0</v>
      </c>
      <c r="P990" t="b">
        <v>0</v>
      </c>
      <c r="Q990" t="s">
        <v>133</v>
      </c>
      <c r="R990" s="7">
        <f t="shared" si="63"/>
        <v>76.546875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s="13">
        <f t="shared" si="61"/>
        <v>43571.208333333328</v>
      </c>
      <c r="N991" s="11">
        <f t="shared" si="62"/>
        <v>43576.208333333328</v>
      </c>
      <c r="O991" t="b">
        <v>0</v>
      </c>
      <c r="P991" t="b">
        <v>0</v>
      </c>
      <c r="Q991" t="s">
        <v>206</v>
      </c>
      <c r="R991" s="7">
        <f t="shared" si="63"/>
        <v>53.053097345132741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s="13">
        <f t="shared" si="61"/>
        <v>42432.25</v>
      </c>
      <c r="N992" s="11">
        <f t="shared" si="62"/>
        <v>42454.208333333328</v>
      </c>
      <c r="O992" t="b">
        <v>0</v>
      </c>
      <c r="P992" t="b">
        <v>1</v>
      </c>
      <c r="Q992" t="s">
        <v>53</v>
      </c>
      <c r="R992" s="7">
        <f t="shared" si="63"/>
        <v>106.859375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s="13">
        <f t="shared" si="61"/>
        <v>41907.208333333336</v>
      </c>
      <c r="N993" s="11">
        <f t="shared" si="62"/>
        <v>41911.208333333336</v>
      </c>
      <c r="O993" t="b">
        <v>0</v>
      </c>
      <c r="P993" t="b">
        <v>1</v>
      </c>
      <c r="Q993" t="s">
        <v>23</v>
      </c>
      <c r="R993" s="7">
        <f t="shared" si="63"/>
        <v>46.020746887966808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s="13">
        <f t="shared" si="61"/>
        <v>43227.208333333328</v>
      </c>
      <c r="N994" s="11">
        <f t="shared" si="62"/>
        <v>43241.208333333328</v>
      </c>
      <c r="O994" t="b">
        <v>0</v>
      </c>
      <c r="P994" t="b">
        <v>1</v>
      </c>
      <c r="Q994" t="s">
        <v>53</v>
      </c>
      <c r="R994" s="7">
        <f t="shared" si="63"/>
        <v>100.17424242424242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s="13">
        <f t="shared" si="61"/>
        <v>42362.25</v>
      </c>
      <c r="N995" s="11">
        <f t="shared" si="62"/>
        <v>42379.25</v>
      </c>
      <c r="O995" t="b">
        <v>0</v>
      </c>
      <c r="P995" t="b">
        <v>1</v>
      </c>
      <c r="Q995" t="s">
        <v>122</v>
      </c>
      <c r="R995" s="7">
        <f t="shared" si="63"/>
        <v>101.44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s="13">
        <f t="shared" si="61"/>
        <v>41929.208333333336</v>
      </c>
      <c r="N996" s="11">
        <f t="shared" si="62"/>
        <v>41935.208333333336</v>
      </c>
      <c r="O996" t="b">
        <v>0</v>
      </c>
      <c r="P996" t="b">
        <v>1</v>
      </c>
      <c r="Q996" t="s">
        <v>206</v>
      </c>
      <c r="R996" s="7">
        <f t="shared" si="63"/>
        <v>87.972684085510693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s="13">
        <f t="shared" si="61"/>
        <v>43408.208333333328</v>
      </c>
      <c r="N997" s="11">
        <f t="shared" si="62"/>
        <v>43437.25</v>
      </c>
      <c r="O997" t="b">
        <v>0</v>
      </c>
      <c r="P997" t="b">
        <v>1</v>
      </c>
      <c r="Q997" t="s">
        <v>17</v>
      </c>
      <c r="R997" s="7">
        <f t="shared" si="63"/>
        <v>74.995594713656388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s="13">
        <f t="shared" si="61"/>
        <v>41276.25</v>
      </c>
      <c r="N998" s="11">
        <f t="shared" si="62"/>
        <v>41306.25</v>
      </c>
      <c r="O998" t="b">
        <v>0</v>
      </c>
      <c r="P998" t="b">
        <v>0</v>
      </c>
      <c r="Q998" t="s">
        <v>33</v>
      </c>
      <c r="R998" s="7">
        <f t="shared" si="63"/>
        <v>42.982142857142854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s="13">
        <f t="shared" si="61"/>
        <v>41659.25</v>
      </c>
      <c r="N999" s="11">
        <f t="shared" si="62"/>
        <v>41664.25</v>
      </c>
      <c r="O999" t="b">
        <v>0</v>
      </c>
      <c r="P999" t="b">
        <v>0</v>
      </c>
      <c r="Q999" t="s">
        <v>33</v>
      </c>
      <c r="R999" s="7">
        <f t="shared" si="63"/>
        <v>33.115107913669064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s="13">
        <f t="shared" si="61"/>
        <v>40220.25</v>
      </c>
      <c r="N1000" s="11">
        <f t="shared" si="62"/>
        <v>40234.25</v>
      </c>
      <c r="O1000" t="b">
        <v>0</v>
      </c>
      <c r="P1000" t="b">
        <v>1</v>
      </c>
      <c r="Q1000" t="s">
        <v>60</v>
      </c>
      <c r="R1000" s="7">
        <f t="shared" si="63"/>
        <v>101.13101604278074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s="13">
        <f t="shared" si="61"/>
        <v>42550.208333333328</v>
      </c>
      <c r="N1001" s="11">
        <f t="shared" si="62"/>
        <v>42557.208333333328</v>
      </c>
      <c r="O1001" t="b">
        <v>0</v>
      </c>
      <c r="P1001" t="b">
        <v>0</v>
      </c>
      <c r="Q1001" t="s">
        <v>17</v>
      </c>
      <c r="R1001" s="7">
        <f t="shared" si="63"/>
        <v>55.98841354723708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" priority="6" operator="containsText" text="canceled">
      <formula>NOT(ISERROR(SEARCH("canceled",G1)))</formula>
    </cfRule>
    <cfRule type="containsText" dxfId="2" priority="7" operator="containsText" text="live">
      <formula>NOT(ISERROR(SEARCH("live",G1)))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206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9534-A6DB-DD43-865F-93E8570A541C}">
  <sheetPr codeName="Sheet9"/>
  <dimension ref="A1:H13"/>
  <sheetViews>
    <sheetView tabSelected="1" workbookViewId="0">
      <selection activeCell="M17" sqref="M17:M18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7.33203125" bestFit="1" customWidth="1"/>
    <col min="4" max="4" width="10.33203125" bestFit="1" customWidth="1"/>
    <col min="5" max="5" width="12" bestFit="1" customWidth="1"/>
    <col min="6" max="6" width="11.5" bestFit="1" customWidth="1"/>
    <col min="7" max="7" width="7.83203125" bestFit="1" customWidth="1"/>
  </cols>
  <sheetData>
    <row r="1" spans="1:8" x14ac:dyDescent="0.2">
      <c r="A1" s="14" t="s">
        <v>2075</v>
      </c>
      <c r="B1" s="14" t="s">
        <v>2076</v>
      </c>
      <c r="C1" s="14" t="s">
        <v>2077</v>
      </c>
      <c r="D1" s="14" t="s">
        <v>2078</v>
      </c>
      <c r="E1" s="14" t="s">
        <v>2079</v>
      </c>
      <c r="F1" s="14" t="s">
        <v>2080</v>
      </c>
      <c r="G1" s="14" t="s">
        <v>2081</v>
      </c>
      <c r="H1" s="14" t="s">
        <v>2082</v>
      </c>
    </row>
    <row r="2" spans="1:8" x14ac:dyDescent="0.2">
      <c r="A2" t="s">
        <v>2083</v>
      </c>
      <c r="B2">
        <f>COUNTIFS(Crowdfunding!$D2:$D1001, "&lt;1000",Crowdfunding!$G2:$G1001,"*successful*")</f>
        <v>30</v>
      </c>
      <c r="C2">
        <f>COUNTIFS(Crowdfunding!$D2:$D1001, "&lt;1000",Crowdfunding!$G2:$G1001,"*failed*")</f>
        <v>20</v>
      </c>
      <c r="D2">
        <f>COUNTIFS(Crowdfunding!$D2:$D1001, "&lt;1000",Crowdfunding!$G2:$G1001,"*canceled*")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2084</v>
      </c>
      <c r="B3">
        <f>COUNTIFS(Crowdfunding!$D2:$D1001, "&gt;=1000",Crowdfunding!$D2:$D1001, "&lt;=4999",Crowdfunding!$G2:$G1001,"*successful*")</f>
        <v>191</v>
      </c>
      <c r="C3">
        <f>COUNTIFS(Crowdfunding!$D2:$D1001, "&gt;=1000",Crowdfunding!$D2:$D1001, "&lt;=4999",Crowdfunding!$G2:$G1001,"*failed*")</f>
        <v>38</v>
      </c>
      <c r="D3">
        <f>COUNTIFS(Crowdfunding!$D2:$D1001, "&gt;=1000",Crowdfunding!$D2:$D1001, "&lt;=4999",Crowdfunding!$G2:$G1001,"*canceled*")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2085</v>
      </c>
      <c r="B4">
        <f>COUNTIFS(Crowdfunding!$D2:$D1001, "&gt;=5000",Crowdfunding!$D2:$D1001, "&lt;=9999",Crowdfunding!$G2:$G1001,"*successful*")</f>
        <v>164</v>
      </c>
      <c r="C4">
        <f>COUNTIFS(Crowdfunding!$D2:$D1001, "&gt;=5000",Crowdfunding!$D2:$D1001, "&lt;=9999",Crowdfunding!$G2:$G1001,"*failed*")</f>
        <v>126</v>
      </c>
      <c r="D4">
        <f>COUNTIFS(Crowdfunding!$D2:$D1001, "&gt;=5000",Crowdfunding!$D2:$D1001, "&lt;=9999",Crowdfunding!$G2:$G1001,"*canceled*")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2086</v>
      </c>
      <c r="B5">
        <f>COUNTIFS(Crowdfunding!$D2:$D1001, "&gt;=10000",Crowdfunding!$D2:$D1001, "&lt;=14999",Crowdfunding!$G2:$G1001,"*successful*")</f>
        <v>4</v>
      </c>
      <c r="C5">
        <f>COUNTIFS(Crowdfunding!$D2:$D1001, "&gt;=10000",Crowdfunding!$D2:$D1001, "&lt;=14999",Crowdfunding!$G2:$G1001,"*failed*")</f>
        <v>5</v>
      </c>
      <c r="D5">
        <f>COUNTIFS(Crowdfunding!$D2:$D1001, "&gt;=10000",Crowdfunding!$D2:$D1001, "&lt;=14999",Crowdfunding!$G2:$G1001,"*canceled*")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2087</v>
      </c>
      <c r="B6">
        <f>COUNTIFS(Crowdfunding!$D2:$D1001, "&gt;=15000",Crowdfunding!$D2:$D1001, "&lt;=19999",Crowdfunding!$G2:$G1001,"*successful*")</f>
        <v>10</v>
      </c>
      <c r="C6">
        <f>COUNTIFS(Crowdfunding!$D2:$D1001, "&gt;=15000",Crowdfunding!$D2:$D1001, "&lt;=19999",Crowdfunding!$G2:$G1001,"*failed*")</f>
        <v>0</v>
      </c>
      <c r="D6">
        <f>COUNTIFS(Crowdfunding!$D2:$D1001, "&gt;=15000",Crowdfunding!$D2:$D1001, "&lt;=19999",Crowdfunding!$G2:$G1001,"*canceled*")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2088</v>
      </c>
      <c r="B7">
        <f>COUNTIFS(Crowdfunding!$D2:$D1001, "&gt;=20000",Crowdfunding!$D2:$D1001, "&lt;=24999",Crowdfunding!$G2:$G1001,"*successful*")</f>
        <v>7</v>
      </c>
      <c r="C7">
        <f>COUNTIFS(Crowdfunding!$D2:$D1001, "&gt;=20000",Crowdfunding!$D2:$D1001, "&lt;=24999",Crowdfunding!$G2:$G1001,"*failed*")</f>
        <v>0</v>
      </c>
      <c r="D7">
        <f>COUNTIFS(Crowdfunding!$D2:$D1001, "&gt;=20000",Crowdfunding!$D2:$D1001, "&lt;=24999",Crowdfunding!$G2:$G1001,"*canceled*")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2089</v>
      </c>
      <c r="B8">
        <f>COUNTIFS(Crowdfunding!$D2:$D1001, "&gt;=25000",Crowdfunding!$D2:$D1001, "&lt;=29999",Crowdfunding!$G2:$G1001,"*successful*")</f>
        <v>11</v>
      </c>
      <c r="C8">
        <f>COUNTIFS(Crowdfunding!$D2:$D1001, "&gt;=25000",Crowdfunding!$D2:$D1001, "&lt;=29999",Crowdfunding!$G2:$G1001,"*failed*")</f>
        <v>3</v>
      </c>
      <c r="D8">
        <f>COUNTIFS(Crowdfunding!$D2:$D1001, "&gt;=25000",Crowdfunding!$D2:$D1001, "&lt;=29999",Crowdfunding!$G2:$G1001,"*canceled*")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2090</v>
      </c>
      <c r="B9">
        <f>COUNTIFS(Crowdfunding!$D2:$D1001, "&gt;=30000",Crowdfunding!$D2:$D1001, "&lt;=34999",Crowdfunding!$G2:$G1001,"*successful*")</f>
        <v>7</v>
      </c>
      <c r="C9">
        <f>COUNTIFS(Crowdfunding!$D2:$D1001, "&gt;=30000",Crowdfunding!$D2:$D1001, "&lt;=34999",Crowdfunding!$G2:$G1001,"*failed*")</f>
        <v>0</v>
      </c>
      <c r="D9">
        <f>COUNTIFS(Crowdfunding!$D2:$D1001, "&gt;=30000",Crowdfunding!$D2:$D1001, "&lt;=34999",Crowdfunding!$G2:$G1001,"*canceled*")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2091</v>
      </c>
      <c r="B10">
        <f>COUNTIFS(Crowdfunding!$D2:$D1001, "&gt;=35000",Crowdfunding!$D2:$D1001, "&lt;=39999",Crowdfunding!$G2:$G1001,"*successful*")</f>
        <v>8</v>
      </c>
      <c r="C10">
        <f>COUNTIFS(Crowdfunding!$D2:$D1001, "&gt;=35000",Crowdfunding!$D2:$D1001, "&lt;=39999",Crowdfunding!$G2:$G1001,"*failed*")</f>
        <v>3</v>
      </c>
      <c r="D10">
        <f>COUNTIFS(Crowdfunding!$D2:$D1001, "&gt;=35000",Crowdfunding!$D2:$D1001, "&lt;=39999",Crowdfunding!$G2:$G1001,"*canceled*")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2092</v>
      </c>
      <c r="B11">
        <f>COUNTIFS(Crowdfunding!$D2:$D1001, "&gt;=40000",Crowdfunding!$D2:$D1001, "&lt;=44999",Crowdfunding!$G2:$G1001,"*successful*")</f>
        <v>11</v>
      </c>
      <c r="C11">
        <f>COUNTIFS(Crowdfunding!$D2:$D1001, "&gt;=40000",Crowdfunding!$D2:$D1001, "&lt;=44999",Crowdfunding!$G2:$G1001,"*failed*")</f>
        <v>3</v>
      </c>
      <c r="D11">
        <f>COUNTIFS(Crowdfunding!$D2:$D1001, "&gt;=40000",Crowdfunding!$D2:$D1001, "&lt;=44999",Crowdfunding!$G2:$G1001,"*canceled*")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2093</v>
      </c>
      <c r="B12">
        <f>COUNTIFS(Crowdfunding!$D2:$D1001, "&gt;=45000",Crowdfunding!$D2:$D1001, "&lt;=49999",Crowdfunding!$G2:$G1001,"*successful*")</f>
        <v>8</v>
      </c>
      <c r="C12">
        <f>COUNTIFS(Crowdfunding!$D2:$D1001, "&gt;=45000",Crowdfunding!$D2:$D1001, "&lt;=49999",Crowdfunding!$G2:$G1001,"*failed*")</f>
        <v>3</v>
      </c>
      <c r="D12">
        <f>COUNTIFS(Crowdfunding!$D2:$D1001, "&gt;=45000",Crowdfunding!$D2:$D1001, "&lt;=49999",Crowdfunding!$G2:$G1001,"*canceled*")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2094</v>
      </c>
      <c r="B13">
        <f>COUNTIFS(Crowdfunding!$D2:$D1001, "&gt;50000",Crowdfunding!$G2:$G1001,"*successful*")</f>
        <v>114</v>
      </c>
      <c r="C13">
        <f>COUNTIFS(Crowdfunding!$D2:$D1001, "&gt;50000",Crowdfunding!$G2:$G1001,"*failed*")</f>
        <v>163</v>
      </c>
      <c r="D13">
        <f>COUNTIFS(Crowdfunding!$D2:$D1001, "&gt;50000",Crowdfunding!$G2:$G1001,"*canceled*")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autoFilter ref="A1:H13" xr:uid="{BF979534-A6DB-DD43-865F-93E8570A541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0611-36F5-1A4C-976F-A8CDB4B7FD8F}">
  <sheetPr codeName="Sheet11"/>
  <dimension ref="A1:E17"/>
  <sheetViews>
    <sheetView workbookViewId="0">
      <selection activeCell="H38" sqref="H38"/>
    </sheetView>
  </sheetViews>
  <sheetFormatPr baseColWidth="10" defaultRowHeight="16" x14ac:dyDescent="0.2"/>
  <cols>
    <col min="1" max="1" width="25.33203125" bestFit="1" customWidth="1"/>
    <col min="2" max="2" width="12.83203125" bestFit="1" customWidth="1"/>
    <col min="3" max="3" width="12.5" customWidth="1"/>
    <col min="4" max="4" width="21.6640625" bestFit="1" customWidth="1"/>
    <col min="5" max="5" width="12.83203125" bestFit="1" customWidth="1"/>
  </cols>
  <sheetData>
    <row r="1" spans="1:5" x14ac:dyDescent="0.2">
      <c r="A1" s="14" t="s">
        <v>2109</v>
      </c>
      <c r="B1" s="14" t="s">
        <v>5</v>
      </c>
      <c r="C1" s="14"/>
      <c r="D1" s="14" t="s">
        <v>2109</v>
      </c>
      <c r="E1" s="14" t="s">
        <v>5</v>
      </c>
    </row>
    <row r="2" spans="1:5" x14ac:dyDescent="0.2">
      <c r="A2" s="15" t="s">
        <v>20</v>
      </c>
      <c r="B2">
        <v>158</v>
      </c>
      <c r="D2" s="16" t="s">
        <v>14</v>
      </c>
      <c r="E2">
        <v>0</v>
      </c>
    </row>
    <row r="3" spans="1:5" x14ac:dyDescent="0.2">
      <c r="A3" s="15" t="s">
        <v>20</v>
      </c>
      <c r="B3">
        <v>1425</v>
      </c>
      <c r="D3" s="16" t="s">
        <v>14</v>
      </c>
      <c r="E3">
        <v>24</v>
      </c>
    </row>
    <row r="4" spans="1:5" x14ac:dyDescent="0.2">
      <c r="A4" s="15" t="s">
        <v>20</v>
      </c>
      <c r="B4">
        <v>174</v>
      </c>
      <c r="D4" s="16" t="s">
        <v>14</v>
      </c>
      <c r="E4">
        <v>53</v>
      </c>
    </row>
    <row r="5" spans="1:5" x14ac:dyDescent="0.2">
      <c r="A5" s="15" t="s">
        <v>20</v>
      </c>
      <c r="B5">
        <v>227</v>
      </c>
      <c r="D5" s="16" t="s">
        <v>14</v>
      </c>
      <c r="E5">
        <v>18</v>
      </c>
    </row>
    <row r="6" spans="1:5" x14ac:dyDescent="0.2">
      <c r="A6" s="15" t="s">
        <v>20</v>
      </c>
      <c r="B6">
        <v>220</v>
      </c>
      <c r="D6" s="16" t="s">
        <v>14</v>
      </c>
      <c r="E6">
        <v>44</v>
      </c>
    </row>
    <row r="7" spans="1:5" x14ac:dyDescent="0.2">
      <c r="A7" s="15" t="s">
        <v>20</v>
      </c>
      <c r="B7">
        <v>98</v>
      </c>
      <c r="D7" s="16" t="s">
        <v>14</v>
      </c>
      <c r="E7">
        <v>27</v>
      </c>
    </row>
    <row r="8" spans="1:5" x14ac:dyDescent="0.2">
      <c r="A8" s="15" t="s">
        <v>20</v>
      </c>
      <c r="B8">
        <v>100</v>
      </c>
      <c r="D8" s="16" t="s">
        <v>14</v>
      </c>
      <c r="E8">
        <v>55</v>
      </c>
    </row>
    <row r="9" spans="1:5" x14ac:dyDescent="0.2">
      <c r="A9" s="15" t="s">
        <v>20</v>
      </c>
      <c r="B9">
        <v>1249</v>
      </c>
      <c r="D9" s="16" t="s">
        <v>14</v>
      </c>
      <c r="E9">
        <v>200</v>
      </c>
    </row>
    <row r="10" spans="1:5" x14ac:dyDescent="0.2">
      <c r="A10" s="15" t="s">
        <v>20</v>
      </c>
      <c r="B10">
        <v>1396</v>
      </c>
      <c r="D10" s="16" t="s">
        <v>14</v>
      </c>
      <c r="E10">
        <v>452</v>
      </c>
    </row>
    <row r="12" spans="1:5" x14ac:dyDescent="0.2">
      <c r="A12" s="17" t="s">
        <v>2110</v>
      </c>
      <c r="B12" s="14">
        <f>AVERAGE(B2:B10)</f>
        <v>560.77777777777783</v>
      </c>
      <c r="C12" s="18"/>
      <c r="D12" s="19" t="s">
        <v>2116</v>
      </c>
      <c r="E12" s="14">
        <f>AVERAGE(E2:E10)</f>
        <v>97</v>
      </c>
    </row>
    <row r="13" spans="1:5" x14ac:dyDescent="0.2">
      <c r="A13" s="17" t="s">
        <v>2111</v>
      </c>
      <c r="B13" s="14">
        <f>MEDIAN(B2:B10)</f>
        <v>220</v>
      </c>
      <c r="C13" s="18"/>
      <c r="D13" s="19" t="s">
        <v>2117</v>
      </c>
      <c r="E13" s="14">
        <f>MEDIAN(E2:E10)</f>
        <v>44</v>
      </c>
    </row>
    <row r="14" spans="1:5" x14ac:dyDescent="0.2">
      <c r="A14" s="17" t="s">
        <v>2112</v>
      </c>
      <c r="B14" s="14">
        <f>MIN(B2:B10)</f>
        <v>98</v>
      </c>
      <c r="C14" s="18"/>
      <c r="D14" s="19" t="s">
        <v>2118</v>
      </c>
      <c r="E14" s="14">
        <f>MIN(E2:E10)</f>
        <v>0</v>
      </c>
    </row>
    <row r="15" spans="1:5" x14ac:dyDescent="0.2">
      <c r="A15" s="17" t="s">
        <v>2113</v>
      </c>
      <c r="B15" s="14">
        <f>MAX(B2:B10)</f>
        <v>1425</v>
      </c>
      <c r="C15" s="18"/>
      <c r="D15" s="19" t="s">
        <v>2119</v>
      </c>
      <c r="E15" s="14">
        <f>MAX(E2:E10)</f>
        <v>452</v>
      </c>
    </row>
    <row r="16" spans="1:5" x14ac:dyDescent="0.2">
      <c r="A16" s="17" t="s">
        <v>2114</v>
      </c>
      <c r="B16" s="14">
        <f>_xlfn.VAR.P(B2:B10)</f>
        <v>320441.06172839506</v>
      </c>
      <c r="C16" s="18"/>
      <c r="D16" s="19" t="s">
        <v>2120</v>
      </c>
      <c r="E16" s="14">
        <f>_xlfn.VAR.P(E2:E10)</f>
        <v>18780.222222222223</v>
      </c>
    </row>
    <row r="17" spans="1:5" x14ac:dyDescent="0.2">
      <c r="A17" s="17" t="s">
        <v>2115</v>
      </c>
      <c r="B17" s="14">
        <f>STDEV(B2:B10)</f>
        <v>600.41335298646084</v>
      </c>
      <c r="C17" s="18"/>
      <c r="D17" s="19" t="s">
        <v>2121</v>
      </c>
      <c r="E17" s="14">
        <f>STDEV(E2:E10)</f>
        <v>145.3538785172243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success vs parent category</vt:lpstr>
      <vt:lpstr>success vs sub-category</vt:lpstr>
      <vt:lpstr>pivot table 3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Medhkour, Lyna</cp:lastModifiedBy>
  <dcterms:created xsi:type="dcterms:W3CDTF">2021-09-29T18:52:28Z</dcterms:created>
  <dcterms:modified xsi:type="dcterms:W3CDTF">2024-10-04T04:55:20Z</dcterms:modified>
</cp:coreProperties>
</file>