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dierjose\Desktop\"/>
    </mc:Choice>
  </mc:AlternateContent>
  <bookViews>
    <workbookView xWindow="0" yWindow="0" windowWidth="20490" windowHeight="8685"/>
  </bookViews>
  <sheets>
    <sheet name="Tareas" sheetId="1" r:id="rId1"/>
    <sheet name="Semanas" sheetId="2" r:id="rId2"/>
  </sheets>
  <calcPr calcId="152511"/>
</workbook>
</file>

<file path=xl/calcChain.xml><?xml version="1.0" encoding="utf-8"?>
<calcChain xmlns="http://schemas.openxmlformats.org/spreadsheetml/2006/main">
  <c r="F49" i="1" l="1"/>
  <c r="N49" i="1"/>
  <c r="F39" i="1"/>
  <c r="N39" i="1"/>
  <c r="N17" i="1" l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6" i="1"/>
  <c r="N37" i="1"/>
  <c r="N38" i="1"/>
  <c r="N40" i="1"/>
  <c r="N41" i="1"/>
  <c r="N42" i="1"/>
  <c r="N43" i="1"/>
  <c r="N44" i="1"/>
  <c r="N45" i="1"/>
  <c r="N46" i="1"/>
  <c r="N47" i="1"/>
  <c r="N48" i="1"/>
  <c r="N50" i="1"/>
  <c r="N51" i="1"/>
  <c r="N52" i="1"/>
  <c r="N53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2" i="1"/>
  <c r="F12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6" i="1"/>
  <c r="F37" i="1"/>
  <c r="F38" i="1"/>
  <c r="F40" i="1"/>
  <c r="F41" i="1"/>
  <c r="F42" i="1"/>
  <c r="F43" i="1"/>
  <c r="F44" i="1"/>
  <c r="F45" i="1"/>
  <c r="F46" i="1"/>
  <c r="F47" i="1"/>
  <c r="F48" i="1"/>
  <c r="F50" i="1"/>
  <c r="F51" i="1"/>
  <c r="F52" i="1"/>
  <c r="F53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17" i="1"/>
  <c r="F96" i="1" l="1"/>
  <c r="H49" i="1" l="1"/>
  <c r="H39" i="1"/>
  <c r="H70" i="1"/>
  <c r="H37" i="1"/>
  <c r="H22" i="1"/>
  <c r="H67" i="1"/>
  <c r="H87" i="1"/>
  <c r="H21" i="1"/>
  <c r="H51" i="1"/>
  <c r="H82" i="1"/>
  <c r="H57" i="1"/>
  <c r="H18" i="1"/>
  <c r="H28" i="1"/>
  <c r="H44" i="1"/>
  <c r="H74" i="1"/>
  <c r="H90" i="1"/>
  <c r="H38" i="1"/>
  <c r="H72" i="1"/>
  <c r="H55" i="1"/>
  <c r="H50" i="1"/>
  <c r="H24" i="1"/>
  <c r="H32" i="1"/>
  <c r="H40" i="1"/>
  <c r="H47" i="1"/>
  <c r="H56" i="1"/>
  <c r="H63" i="1"/>
  <c r="H71" i="1"/>
  <c r="H78" i="1"/>
  <c r="H86" i="1"/>
  <c r="F97" i="1"/>
  <c r="H29" i="1"/>
  <c r="H48" i="1"/>
  <c r="H64" i="1"/>
  <c r="H79" i="1"/>
  <c r="H85" i="1"/>
  <c r="H23" i="1"/>
  <c r="H27" i="1"/>
  <c r="H81" i="1"/>
  <c r="H26" i="1"/>
  <c r="H30" i="1"/>
  <c r="H34" i="1"/>
  <c r="H42" i="1"/>
  <c r="H45" i="1"/>
  <c r="H53" i="1"/>
  <c r="H58" i="1"/>
  <c r="H61" i="1"/>
  <c r="H65" i="1"/>
  <c r="H73" i="1"/>
  <c r="H76" i="1"/>
  <c r="H80" i="1"/>
  <c r="H84" i="1"/>
  <c r="H88" i="1"/>
  <c r="H92" i="1"/>
  <c r="H19" i="1"/>
  <c r="H25" i="1"/>
  <c r="H33" i="1"/>
  <c r="H41" i="1"/>
  <c r="H52" i="1"/>
  <c r="H60" i="1"/>
  <c r="H68" i="1"/>
  <c r="H75" i="1"/>
  <c r="H83" i="1"/>
  <c r="H91" i="1"/>
  <c r="H77" i="1"/>
  <c r="H46" i="1"/>
  <c r="H31" i="1"/>
  <c r="H20" i="1"/>
  <c r="H36" i="1"/>
  <c r="H59" i="1"/>
  <c r="H89" i="1"/>
  <c r="H43" i="1"/>
  <c r="H66" i="1"/>
  <c r="H62" i="1"/>
  <c r="E93" i="1" l="1"/>
  <c r="E94" i="1" s="1"/>
  <c r="D93" i="1"/>
  <c r="D94" i="1" s="1"/>
  <c r="C93" i="1"/>
  <c r="C94" i="1" s="1"/>
  <c r="E13" i="2"/>
  <c r="F13" i="1"/>
  <c r="E10" i="2" l="1"/>
  <c r="L96" i="1"/>
  <c r="L97" i="1" s="1"/>
  <c r="E11" i="2"/>
  <c r="E12" i="2"/>
  <c r="H17" i="1" l="1"/>
  <c r="F10" i="2"/>
  <c r="G10" i="2" s="1"/>
  <c r="E15" i="2"/>
  <c r="B11" i="2" l="1"/>
  <c r="B12" i="2"/>
  <c r="B10" i="2"/>
  <c r="B13" i="2"/>
  <c r="C13" i="2"/>
  <c r="F12" i="2"/>
  <c r="F13" i="2"/>
  <c r="H96" i="1"/>
  <c r="C11" i="2"/>
  <c r="F11" i="2"/>
  <c r="G11" i="2" s="1"/>
  <c r="G12" i="2" s="1"/>
  <c r="C12" i="2"/>
  <c r="C10" i="2"/>
  <c r="D10" i="2" s="1"/>
  <c r="B15" i="2" l="1"/>
  <c r="D11" i="2"/>
  <c r="D12" i="2" s="1"/>
  <c r="D13" i="2" s="1"/>
  <c r="G13" i="2"/>
</calcChain>
</file>

<file path=xl/sharedStrings.xml><?xml version="1.0" encoding="utf-8"?>
<sst xmlns="http://schemas.openxmlformats.org/spreadsheetml/2006/main" count="201" uniqueCount="73">
  <si>
    <t>Formato de Planeación y Seguimiento - Tareas</t>
  </si>
  <si>
    <t>Los datos presentados son solo ejemplos. Se deben borrar para ingresar los datos reales del grupo. También se deben borrar estos comentarios en azul.</t>
  </si>
  <si>
    <t>Las casillas en gris tienen fórmulas para realizar los cálculos automáticamente. No deben ingresarse allí datos manuales.</t>
  </si>
  <si>
    <t>Grupo:</t>
  </si>
  <si>
    <t>Reportalo</t>
  </si>
  <si>
    <t>Líder:</t>
  </si>
  <si>
    <t>Luis David</t>
  </si>
  <si>
    <t>Admon. de planeación:</t>
  </si>
  <si>
    <t>Nodier Jose</t>
  </si>
  <si>
    <t>Admon. de calidad:</t>
  </si>
  <si>
    <t>grupo</t>
  </si>
  <si>
    <t>Admon.  de soporte:</t>
  </si>
  <si>
    <t>Admon.  de desarrollo:</t>
  </si>
  <si>
    <t>sebastian</t>
  </si>
  <si>
    <t>Ciclo:</t>
  </si>
  <si>
    <t>Fecha inicio:</t>
  </si>
  <si>
    <t>Formato de Planeación y Seguimiento - Semanas</t>
  </si>
  <si>
    <t>Cantidad semanas:</t>
  </si>
  <si>
    <t>Lo Planeado (Estimado)</t>
  </si>
  <si>
    <t>Lo real</t>
  </si>
  <si>
    <t>Semana</t>
  </si>
  <si>
    <t>Contexto</t>
  </si>
  <si>
    <t>Horas</t>
  </si>
  <si>
    <t>Tarea</t>
  </si>
  <si>
    <t>Minutos Líder</t>
  </si>
  <si>
    <t>Minutos Admin. Planeación</t>
  </si>
  <si>
    <t>Minutos Admin.  Desarrollo</t>
  </si>
  <si>
    <t>Minutos totales tarea</t>
  </si>
  <si>
    <t>Valor planeado</t>
  </si>
  <si>
    <t>Semana planeada terminación</t>
  </si>
  <si>
    <t>Valor planeado (VP)</t>
  </si>
  <si>
    <t>Valor planeado acumulado</t>
  </si>
  <si>
    <t>Valor ganado</t>
  </si>
  <si>
    <t>Valor ganado acumulado</t>
  </si>
  <si>
    <t>Semana real terminación</t>
  </si>
  <si>
    <t>Valor ganado (VG)</t>
  </si>
  <si>
    <t>CU. Reportar problema</t>
  </si>
  <si>
    <t>Elaborar la especificación del caso de uso</t>
  </si>
  <si>
    <t xml:space="preserve">CU. Gestionar usuarios </t>
  </si>
  <si>
    <t>Elaborar la especificacion del caso de uso</t>
  </si>
  <si>
    <t>CU. Consultar problemas</t>
  </si>
  <si>
    <t>CU. Reportar problema, gestionar usuarios, consultar problemas</t>
  </si>
  <si>
    <t>Revisión especificacion casos de uso</t>
  </si>
  <si>
    <t>Las horas de cada semana no pueden superar las horas de trabajo del grupo por semana</t>
  </si>
  <si>
    <t>Elaborar mockup</t>
  </si>
  <si>
    <t xml:space="preserve">Elaborar mockup </t>
  </si>
  <si>
    <t xml:space="preserve">Reunión de inspección </t>
  </si>
  <si>
    <t>Elaborar analisis del caso de uso</t>
  </si>
  <si>
    <t xml:space="preserve">Elaborar diagrama de clases </t>
  </si>
  <si>
    <t>Elaborar codigo de clases entidad</t>
  </si>
  <si>
    <t xml:space="preserve">Elaborar código clases de control </t>
  </si>
  <si>
    <t>Pruebas unitarias clases de control</t>
  </si>
  <si>
    <t>Elaborar código formularios (GUI)</t>
  </si>
  <si>
    <t>Elaborar código acceso a BD (CRUD)</t>
  </si>
  <si>
    <t>Pruebas unitarias código acceso BD</t>
  </si>
  <si>
    <t>Pruebas de integración</t>
  </si>
  <si>
    <t>Revision ciclo1</t>
  </si>
  <si>
    <t>Total minutos por rol</t>
  </si>
  <si>
    <t>Total horas por rol</t>
  </si>
  <si>
    <t>VP total:</t>
  </si>
  <si>
    <t>Esto siempre debe dar 100%</t>
  </si>
  <si>
    <r>
      <t xml:space="preserve">Verificar que las horas totales </t>
    </r>
    <r>
      <rPr>
        <b/>
        <i/>
        <sz val="11"/>
        <color rgb="FF1F497D"/>
        <rFont val="Calibri"/>
      </rPr>
      <t>planeadas</t>
    </r>
  </si>
  <si>
    <t>no excedan las horas de trabajo del grupo en el ciclo</t>
  </si>
  <si>
    <t>CU. RegistrarUsuario</t>
  </si>
  <si>
    <t>CU. NotificarSolucion</t>
  </si>
  <si>
    <t>CU. AutenticacionUsuario</t>
  </si>
  <si>
    <t xml:space="preserve">CU. RegistrarUsuario,AutenticacionUsuario,NotificarSolucion,ConsultarSolucion </t>
  </si>
  <si>
    <t>CU. ConsultarSolucion</t>
  </si>
  <si>
    <t>Revision ciclo2</t>
  </si>
  <si>
    <t>FIN SEMANA 1 CICLO 2</t>
  </si>
  <si>
    <t>FIN SEMANA 2 CICLO 2</t>
  </si>
  <si>
    <t>FIN SEMANA 3 CICLO 2</t>
  </si>
  <si>
    <t>FIN SEMANA 4 CICLO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</si>
</sst>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%"/>
  </numFmts>
  <fonts count="10">
    <font>
      <sz val="11"/>
      <color rgb="FF000000"/>
      <name val="Calibri"/>
    </font>
    <font>
      <b/>
      <sz val="20"/>
      <color rgb="FF000000"/>
      <name val="Calibri"/>
    </font>
    <font>
      <i/>
      <sz val="11"/>
      <color rgb="FF1F497D"/>
      <name val="Calibri"/>
    </font>
    <font>
      <b/>
      <sz val="12"/>
      <color rgb="FF000000"/>
      <name val="Calibri"/>
    </font>
    <font>
      <sz val="12"/>
      <color rgb="FF000000"/>
      <name val="Calibri"/>
    </font>
    <font>
      <b/>
      <sz val="11"/>
      <color rgb="FF000000"/>
      <name val="Calibri"/>
    </font>
    <font>
      <sz val="11"/>
      <name val="Calibri"/>
    </font>
    <font>
      <b/>
      <i/>
      <sz val="11"/>
      <color rgb="FF1F497D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C2D69B"/>
        <bgColor rgb="FFC2D69B"/>
      </patternFill>
    </fill>
    <fill>
      <patternFill patternType="solid">
        <fgColor rgb="FFFBD4B4"/>
        <bgColor rgb="FFFBD4B4"/>
      </patternFill>
    </fill>
    <fill>
      <patternFill patternType="solid">
        <fgColor rgb="FFFFFFFF"/>
        <bgColor rgb="FFFFFFFF"/>
      </patternFill>
    </fill>
    <fill>
      <patternFill patternType="solid">
        <fgColor rgb="FF00B050"/>
        <bgColor rgb="FF00B050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rgb="FFD8D8D8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FF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88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1" xfId="0" applyFont="1" applyBorder="1" applyAlignment="1"/>
    <xf numFmtId="0" fontId="0" fillId="0" borderId="0" xfId="0" applyFont="1" applyAlignment="1"/>
    <xf numFmtId="0" fontId="0" fillId="0" borderId="2" xfId="0" applyFont="1" applyBorder="1" applyAlignment="1"/>
    <xf numFmtId="0" fontId="0" fillId="0" borderId="1" xfId="0" applyFont="1" applyBorder="1" applyAlignment="1">
      <alignment horizontal="center"/>
    </xf>
    <xf numFmtId="0" fontId="0" fillId="0" borderId="0" xfId="0" applyFont="1" applyAlignment="1">
      <alignment horizontal="left"/>
    </xf>
    <xf numFmtId="0" fontId="4" fillId="2" borderId="3" xfId="0" applyFont="1" applyFill="1" applyBorder="1" applyAlignment="1"/>
    <xf numFmtId="0" fontId="5" fillId="0" borderId="0" xfId="0" applyFont="1" applyAlignment="1"/>
    <xf numFmtId="14" fontId="0" fillId="0" borderId="1" xfId="0" applyNumberFormat="1" applyFont="1" applyBorder="1" applyAlignment="1"/>
    <xf numFmtId="0" fontId="0" fillId="0" borderId="0" xfId="0" applyFont="1" applyAlignment="1">
      <alignment horizontal="center"/>
    </xf>
    <xf numFmtId="0" fontId="0" fillId="0" borderId="2" xfId="0" applyFont="1" applyBorder="1" applyAlignment="1">
      <alignment horizontal="center"/>
    </xf>
    <xf numFmtId="0" fontId="0" fillId="2" borderId="6" xfId="0" applyFont="1" applyFill="1" applyBorder="1" applyAlignment="1"/>
    <xf numFmtId="0" fontId="5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5" fillId="0" borderId="15" xfId="0" applyFont="1" applyBorder="1" applyAlignment="1">
      <alignment horizontal="center" wrapText="1"/>
    </xf>
    <xf numFmtId="0" fontId="0" fillId="0" borderId="10" xfId="0" applyFont="1" applyBorder="1" applyAlignment="1"/>
    <xf numFmtId="0" fontId="5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0" fontId="0" fillId="0" borderId="10" xfId="0" applyFont="1" applyBorder="1" applyAlignment="1"/>
    <xf numFmtId="164" fontId="0" fillId="2" borderId="10" xfId="0" applyNumberFormat="1" applyFont="1" applyFill="1" applyBorder="1" applyAlignment="1"/>
    <xf numFmtId="1" fontId="0" fillId="2" borderId="10" xfId="0" applyNumberFormat="1" applyFont="1" applyFill="1" applyBorder="1" applyAlignment="1"/>
    <xf numFmtId="0" fontId="0" fillId="5" borderId="10" xfId="0" applyFont="1" applyFill="1" applyBorder="1" applyAlignment="1"/>
    <xf numFmtId="165" fontId="0" fillId="2" borderId="10" xfId="0" applyNumberFormat="1" applyFont="1" applyFill="1" applyBorder="1" applyAlignment="1"/>
    <xf numFmtId="165" fontId="0" fillId="2" borderId="16" xfId="0" applyNumberFormat="1" applyFont="1" applyFill="1" applyBorder="1" applyAlignment="1"/>
    <xf numFmtId="165" fontId="0" fillId="2" borderId="17" xfId="0" applyNumberFormat="1" applyFont="1" applyFill="1" applyBorder="1" applyAlignment="1"/>
    <xf numFmtId="0" fontId="0" fillId="0" borderId="18" xfId="0" applyFont="1" applyBorder="1" applyAlignment="1">
      <alignment horizontal="right"/>
    </xf>
    <xf numFmtId="0" fontId="0" fillId="2" borderId="10" xfId="0" applyFont="1" applyFill="1" applyBorder="1" applyAlignment="1"/>
    <xf numFmtId="0" fontId="0" fillId="0" borderId="19" xfId="0" applyFont="1" applyBorder="1" applyAlignment="1">
      <alignment horizontal="right"/>
    </xf>
    <xf numFmtId="0" fontId="0" fillId="6" borderId="10" xfId="0" applyFont="1" applyFill="1" applyBorder="1" applyAlignment="1"/>
    <xf numFmtId="0" fontId="0" fillId="6" borderId="10" xfId="0" applyFont="1" applyFill="1" applyBorder="1" applyAlignment="1"/>
    <xf numFmtId="0" fontId="0" fillId="0" borderId="19" xfId="0" applyFont="1" applyBorder="1" applyAlignment="1">
      <alignment horizontal="right"/>
    </xf>
    <xf numFmtId="2" fontId="0" fillId="5" borderId="6" xfId="0" applyNumberFormat="1" applyFont="1" applyFill="1" applyBorder="1" applyAlignment="1"/>
    <xf numFmtId="0" fontId="0" fillId="0" borderId="8" xfId="0" applyFont="1" applyBorder="1" applyAlignment="1"/>
    <xf numFmtId="164" fontId="0" fillId="5" borderId="6" xfId="0" applyNumberFormat="1" applyFont="1" applyFill="1" applyBorder="1" applyAlignment="1"/>
    <xf numFmtId="0" fontId="0" fillId="6" borderId="20" xfId="0" applyFont="1" applyFill="1" applyBorder="1" applyAlignment="1"/>
    <xf numFmtId="0" fontId="0" fillId="5" borderId="10" xfId="0" applyFont="1" applyFill="1" applyBorder="1" applyAlignment="1"/>
    <xf numFmtId="0" fontId="0" fillId="5" borderId="10" xfId="0" applyFont="1" applyFill="1" applyBorder="1" applyAlignment="1">
      <alignment horizontal="left"/>
    </xf>
    <xf numFmtId="0" fontId="0" fillId="6" borderId="6" xfId="0" applyFont="1" applyFill="1" applyBorder="1" applyAlignment="1">
      <alignment wrapText="1"/>
    </xf>
    <xf numFmtId="0" fontId="0" fillId="0" borderId="8" xfId="0" applyFont="1" applyBorder="1" applyAlignment="1"/>
    <xf numFmtId="0" fontId="0" fillId="0" borderId="0" xfId="0" applyFont="1" applyAlignment="1">
      <alignment wrapText="1"/>
    </xf>
    <xf numFmtId="0" fontId="0" fillId="0" borderId="21" xfId="0" applyFont="1" applyBorder="1" applyAlignment="1"/>
    <xf numFmtId="0" fontId="0" fillId="0" borderId="0" xfId="0" applyFont="1" applyAlignment="1">
      <alignment horizontal="right"/>
    </xf>
    <xf numFmtId="0" fontId="0" fillId="2" borderId="10" xfId="0" applyFont="1" applyFill="1" applyBorder="1" applyAlignment="1"/>
    <xf numFmtId="9" fontId="0" fillId="2" borderId="10" xfId="0" applyNumberFormat="1" applyFont="1" applyFill="1" applyBorder="1" applyAlignment="1"/>
    <xf numFmtId="164" fontId="0" fillId="0" borderId="0" xfId="0" applyNumberFormat="1" applyFont="1" applyAlignment="1"/>
    <xf numFmtId="0" fontId="0" fillId="0" borderId="8" xfId="0" applyFont="1" applyFill="1" applyBorder="1" applyAlignment="1"/>
    <xf numFmtId="0" fontId="0" fillId="0" borderId="10" xfId="0" applyFont="1" applyFill="1" applyBorder="1" applyAlignment="1"/>
    <xf numFmtId="0" fontId="0" fillId="0" borderId="10" xfId="0" applyFont="1" applyFill="1" applyBorder="1" applyAlignment="1">
      <alignment wrapText="1"/>
    </xf>
    <xf numFmtId="0" fontId="0" fillId="7" borderId="10" xfId="0" applyFont="1" applyFill="1" applyBorder="1" applyAlignment="1"/>
    <xf numFmtId="0" fontId="0" fillId="7" borderId="10" xfId="0" applyFont="1" applyFill="1" applyBorder="1" applyAlignment="1">
      <alignment wrapText="1"/>
    </xf>
    <xf numFmtId="0" fontId="0" fillId="7" borderId="21" xfId="0" applyFont="1" applyFill="1" applyBorder="1" applyAlignment="1">
      <alignment wrapText="1"/>
    </xf>
    <xf numFmtId="0" fontId="0" fillId="0" borderId="0" xfId="0" applyFont="1" applyAlignment="1"/>
    <xf numFmtId="0" fontId="0" fillId="0" borderId="0" xfId="0" applyFont="1" applyAlignment="1"/>
    <xf numFmtId="0" fontId="0" fillId="0" borderId="20" xfId="0" applyFont="1" applyBorder="1" applyAlignment="1"/>
    <xf numFmtId="0" fontId="0" fillId="8" borderId="10" xfId="0" applyFont="1" applyFill="1" applyBorder="1" applyAlignment="1"/>
    <xf numFmtId="165" fontId="0" fillId="9" borderId="16" xfId="0" applyNumberFormat="1" applyFont="1" applyFill="1" applyBorder="1" applyAlignment="1"/>
    <xf numFmtId="0" fontId="0" fillId="10" borderId="19" xfId="0" applyFont="1" applyFill="1" applyBorder="1" applyAlignment="1">
      <alignment horizontal="right"/>
    </xf>
    <xf numFmtId="0" fontId="0" fillId="10" borderId="10" xfId="0" applyFont="1" applyFill="1" applyBorder="1" applyAlignment="1"/>
    <xf numFmtId="165" fontId="0" fillId="9" borderId="10" xfId="0" applyNumberFormat="1" applyFont="1" applyFill="1" applyBorder="1" applyAlignment="1"/>
    <xf numFmtId="1" fontId="0" fillId="9" borderId="10" xfId="0" applyNumberFormat="1" applyFont="1" applyFill="1" applyBorder="1" applyAlignment="1"/>
    <xf numFmtId="0" fontId="8" fillId="0" borderId="1" xfId="0" applyFont="1" applyBorder="1" applyAlignment="1"/>
    <xf numFmtId="0" fontId="0" fillId="11" borderId="10" xfId="0" applyFont="1" applyFill="1" applyBorder="1" applyAlignment="1"/>
    <xf numFmtId="0" fontId="0" fillId="10" borderId="10" xfId="0" applyFont="1" applyFill="1" applyBorder="1" applyAlignment="1">
      <alignment wrapText="1"/>
    </xf>
    <xf numFmtId="0" fontId="0" fillId="10" borderId="20" xfId="0" applyFont="1" applyFill="1" applyBorder="1" applyAlignment="1"/>
    <xf numFmtId="0" fontId="0" fillId="8" borderId="10" xfId="0" applyFont="1" applyFill="1" applyBorder="1" applyAlignment="1">
      <alignment wrapText="1"/>
    </xf>
    <xf numFmtId="0" fontId="0" fillId="8" borderId="21" xfId="0" applyFont="1" applyFill="1" applyBorder="1" applyAlignment="1">
      <alignment wrapText="1"/>
    </xf>
    <xf numFmtId="0" fontId="3" fillId="3" borderId="4" xfId="0" applyFont="1" applyFill="1" applyBorder="1" applyAlignment="1">
      <alignment horizontal="center"/>
    </xf>
    <xf numFmtId="0" fontId="6" fillId="0" borderId="2" xfId="0" applyFont="1" applyBorder="1"/>
    <xf numFmtId="0" fontId="6" fillId="0" borderId="9" xfId="0" applyFont="1" applyBorder="1"/>
    <xf numFmtId="0" fontId="3" fillId="4" borderId="7" xfId="0" applyFont="1" applyFill="1" applyBorder="1" applyAlignment="1">
      <alignment horizontal="center"/>
    </xf>
    <xf numFmtId="0" fontId="6" fillId="0" borderId="8" xfId="0" applyFont="1" applyBorder="1"/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6" fillId="0" borderId="5" xfId="0" applyFont="1" applyBorder="1"/>
    <xf numFmtId="0" fontId="0" fillId="9" borderId="10" xfId="0" applyFont="1" applyFill="1" applyBorder="1" applyAlignment="1"/>
    <xf numFmtId="1" fontId="0" fillId="12" borderId="10" xfId="0" applyNumberFormat="1" applyFont="1" applyFill="1" applyBorder="1" applyAlignment="1"/>
    <xf numFmtId="165" fontId="0" fillId="12" borderId="16" xfId="0" applyNumberFormat="1" applyFont="1" applyFill="1" applyBorder="1" applyAlignment="1"/>
    <xf numFmtId="0" fontId="0" fillId="0" borderId="0" xfId="0" applyFont="1" applyFill="1" applyAlignment="1">
      <alignment wrapText="1"/>
    </xf>
    <xf numFmtId="0" fontId="0" fillId="11" borderId="10" xfId="0" applyFont="1" applyFill="1" applyBorder="1" applyAlignment="1">
      <alignment horizontal="left"/>
    </xf>
    <xf numFmtId="0" fontId="9" fillId="10" borderId="10" xfId="0" applyFont="1" applyFill="1" applyBorder="1" applyAlignment="1"/>
    <xf numFmtId="0" fontId="9" fillId="6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1"/>
  <c:style val="2"/>
  <c:chart>
    <c:title>
      <c:tx>
        <c:rich>
          <a:bodyPr/>
          <a:lstStyle/>
          <a:p>
            <a:pPr lvl="0">
              <a:defRPr b="1" i="0"/>
            </a:pPr>
            <a:r>
              <a:rPr lang="es-CO"/>
              <a:t>Valor planeado vs. Valor ganado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strRef>
              <c:f>Semanas!$D$9</c:f>
              <c:strCache>
                <c:ptCount val="1"/>
                <c:pt idx="0">
                  <c:v>Valor planeado acumulado</c:v>
                </c:pt>
              </c:strCache>
            </c:strRef>
          </c:tx>
          <c:spPr>
            <a:ln w="19050" cmpd="sng">
              <a:solidFill>
                <a:srgbClr val="4F81BD"/>
              </a:solidFill>
            </a:ln>
          </c:spPr>
          <c:marker>
            <c:symbol val="none"/>
          </c:marker>
          <c:val>
            <c:numRef>
              <c:f>Semanas!$D$10:$D$13</c:f>
              <c:numCache>
                <c:formatCode>0.0%</c:formatCode>
                <c:ptCount val="4"/>
                <c:pt idx="0">
                  <c:v>0.22569444444444445</c:v>
                </c:pt>
                <c:pt idx="1">
                  <c:v>0.54166666666666663</c:v>
                </c:pt>
                <c:pt idx="2">
                  <c:v>0.70833333333333326</c:v>
                </c:pt>
                <c:pt idx="3">
                  <c:v>0.87962962962962954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Semanas!$G$9</c:f>
              <c:strCache>
                <c:ptCount val="1"/>
                <c:pt idx="0">
                  <c:v>Valor ganado acumulado</c:v>
                </c:pt>
              </c:strCache>
            </c:strRef>
          </c:tx>
          <c:spPr>
            <a:ln w="19050" cmpd="sng">
              <a:solidFill>
                <a:srgbClr val="C0504D"/>
              </a:solidFill>
            </a:ln>
          </c:spPr>
          <c:marker>
            <c:symbol val="none"/>
          </c:marker>
          <c:val>
            <c:numRef>
              <c:f>Semanas!$G$10:$G$13</c:f>
              <c:numCache>
                <c:formatCode>0.0%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915504"/>
        <c:axId val="258915896"/>
      </c:lineChart>
      <c:catAx>
        <c:axId val="258915504"/>
        <c:scaling>
          <c:orientation val="minMax"/>
        </c:scaling>
        <c:delete val="0"/>
        <c:axPos val="b"/>
        <c:majorTickMark val="cross"/>
        <c:minorTickMark val="cross"/>
        <c:tickLblPos val="nextTo"/>
        <c:txPr>
          <a:bodyPr/>
          <a:lstStyle/>
          <a:p>
            <a:pPr lvl="0">
              <a:defRPr/>
            </a:pPr>
            <a:endParaRPr lang="es-CO"/>
          </a:p>
        </c:txPr>
        <c:crossAx val="258915896"/>
        <c:crosses val="autoZero"/>
        <c:auto val="1"/>
        <c:lblAlgn val="ctr"/>
        <c:lblOffset val="100"/>
        <c:noMultiLvlLbl val="1"/>
      </c:catAx>
      <c:valAx>
        <c:axId val="25891589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0.0%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s-CO"/>
          </a:p>
        </c:txPr>
        <c:crossAx val="258915504"/>
        <c:crosses val="autoZero"/>
        <c:crossBetween val="between"/>
      </c:valAx>
      <c:spPr>
        <a:solidFill>
          <a:srgbClr val="FFFFFF"/>
        </a:solidFill>
      </c:spPr>
    </c:plotArea>
    <c:legend>
      <c:legendPos val="b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</xdr:colOff>
      <xdr:row>6</xdr:row>
      <xdr:rowOff>0</xdr:rowOff>
    </xdr:from>
    <xdr:to>
      <xdr:col>14</xdr:col>
      <xdr:colOff>38100</xdr:colOff>
      <xdr:row>19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1"/>
  <sheetViews>
    <sheetView tabSelected="1" topLeftCell="A49" zoomScaleNormal="100" workbookViewId="0">
      <selection activeCell="I12" sqref="I12"/>
    </sheetView>
  </sheetViews>
  <sheetFormatPr baseColWidth="10" defaultColWidth="14.42578125" defaultRowHeight="15" customHeight="1"/>
  <cols>
    <col min="1" max="1" width="55.5703125" customWidth="1"/>
    <col min="2" max="2" width="39.5703125" customWidth="1"/>
    <col min="3" max="3" width="12.140625" customWidth="1"/>
    <col min="4" max="6" width="11.42578125" customWidth="1"/>
    <col min="7" max="7" width="12.140625" customWidth="1"/>
    <col min="8" max="23" width="11.42578125" customWidth="1"/>
  </cols>
  <sheetData>
    <row r="1" spans="1:23" ht="26.25">
      <c r="B1" s="78" t="s">
        <v>0</v>
      </c>
      <c r="C1" s="79"/>
      <c r="D1" s="79"/>
      <c r="E1" s="79"/>
      <c r="F1" s="79"/>
      <c r="G1" s="79"/>
      <c r="H1" s="79"/>
      <c r="I1" s="79"/>
      <c r="J1" s="79"/>
      <c r="K1" s="79"/>
      <c r="L1" s="79"/>
      <c r="M1" s="79"/>
      <c r="N1" s="79"/>
    </row>
    <row r="2" spans="1:23">
      <c r="D2" s="1" t="s">
        <v>1</v>
      </c>
    </row>
    <row r="3" spans="1:23">
      <c r="D3" s="1" t="s">
        <v>2</v>
      </c>
    </row>
    <row r="4" spans="1:23">
      <c r="D4" s="1"/>
    </row>
    <row r="5" spans="1:23" ht="15.75">
      <c r="B5" s="2" t="s">
        <v>3</v>
      </c>
      <c r="C5" s="3" t="s">
        <v>4</v>
      </c>
      <c r="D5" s="3"/>
      <c r="E5" s="4"/>
      <c r="F5" s="4"/>
      <c r="G5" s="4"/>
      <c r="H5" s="4"/>
      <c r="I5" s="4"/>
    </row>
    <row r="6" spans="1:23" ht="15.75">
      <c r="B6" s="2" t="s">
        <v>5</v>
      </c>
      <c r="C6" s="3" t="s">
        <v>6</v>
      </c>
      <c r="D6" s="3"/>
      <c r="E6" s="4"/>
      <c r="F6" s="67">
        <v>12</v>
      </c>
      <c r="G6" s="4"/>
      <c r="H6" s="4"/>
      <c r="I6" s="58"/>
    </row>
    <row r="7" spans="1:23" ht="15.75">
      <c r="B7" s="2" t="s">
        <v>7</v>
      </c>
      <c r="C7" s="3" t="s">
        <v>8</v>
      </c>
      <c r="D7" s="3"/>
      <c r="E7" s="4"/>
      <c r="F7" s="67">
        <v>12</v>
      </c>
      <c r="G7" s="4"/>
      <c r="H7" s="4"/>
      <c r="I7" s="58"/>
    </row>
    <row r="8" spans="1:23" ht="15.75">
      <c r="B8" s="2" t="s">
        <v>9</v>
      </c>
      <c r="C8" s="3" t="s">
        <v>10</v>
      </c>
      <c r="D8" s="3"/>
      <c r="E8" s="4"/>
      <c r="F8" s="3">
        <v>0</v>
      </c>
      <c r="G8" s="4"/>
      <c r="H8" s="4"/>
      <c r="I8" s="4"/>
    </row>
    <row r="9" spans="1:23" ht="15.75">
      <c r="B9" s="2" t="s">
        <v>11</v>
      </c>
      <c r="C9" s="5" t="s">
        <v>10</v>
      </c>
      <c r="D9" s="3"/>
      <c r="E9" s="4"/>
      <c r="F9" s="3">
        <v>0</v>
      </c>
      <c r="G9" s="4"/>
      <c r="H9" s="4"/>
      <c r="I9" s="4"/>
    </row>
    <row r="10" spans="1:23" ht="15.75">
      <c r="B10" s="2" t="s">
        <v>12</v>
      </c>
      <c r="C10" s="5" t="s">
        <v>13</v>
      </c>
      <c r="D10" s="3"/>
      <c r="E10" s="4"/>
      <c r="F10" s="67">
        <v>12</v>
      </c>
      <c r="G10" s="4"/>
      <c r="H10" s="4"/>
      <c r="I10" s="58"/>
    </row>
    <row r="11" spans="1:23" ht="15.75">
      <c r="B11" s="2"/>
      <c r="C11" s="4"/>
      <c r="D11" s="4"/>
      <c r="E11" s="4"/>
      <c r="F11" s="4"/>
      <c r="G11" s="4"/>
      <c r="H11" s="4"/>
      <c r="I11" s="4"/>
    </row>
    <row r="12" spans="1:23" ht="15.75">
      <c r="B12" s="2" t="s">
        <v>14</v>
      </c>
      <c r="C12" s="6">
        <v>2</v>
      </c>
      <c r="D12" s="2"/>
      <c r="E12" s="2"/>
      <c r="F12" s="8">
        <f>SUM(F6:F10)</f>
        <v>36</v>
      </c>
      <c r="G12" s="2"/>
      <c r="H12" s="9" t="s">
        <v>15</v>
      </c>
      <c r="I12" s="10">
        <v>42996</v>
      </c>
    </row>
    <row r="13" spans="1:23" ht="15.75">
      <c r="B13" s="2" t="s">
        <v>17</v>
      </c>
      <c r="C13" s="12">
        <v>4</v>
      </c>
      <c r="F13" s="13">
        <f>F12*C13</f>
        <v>144</v>
      </c>
    </row>
    <row r="14" spans="1:23">
      <c r="G14" s="1"/>
    </row>
    <row r="15" spans="1:23" ht="18" customHeight="1">
      <c r="C15" s="73" t="s">
        <v>18</v>
      </c>
      <c r="D15" s="74"/>
      <c r="E15" s="74"/>
      <c r="F15" s="74"/>
      <c r="G15" s="74"/>
      <c r="H15" s="75"/>
      <c r="I15" s="76" t="s">
        <v>19</v>
      </c>
      <c r="J15" s="74"/>
      <c r="K15" s="74"/>
      <c r="L15" s="74"/>
      <c r="M15" s="74"/>
      <c r="N15" s="77"/>
    </row>
    <row r="16" spans="1:23" ht="15" customHeight="1">
      <c r="A16" s="15" t="s">
        <v>21</v>
      </c>
      <c r="B16" s="14" t="s">
        <v>23</v>
      </c>
      <c r="C16" s="16" t="s">
        <v>24</v>
      </c>
      <c r="D16" s="16" t="s">
        <v>25</v>
      </c>
      <c r="E16" s="16" t="s">
        <v>26</v>
      </c>
      <c r="F16" s="16" t="s">
        <v>27</v>
      </c>
      <c r="G16" s="16" t="s">
        <v>29</v>
      </c>
      <c r="H16" s="19" t="s">
        <v>30</v>
      </c>
      <c r="I16" s="21" t="s">
        <v>24</v>
      </c>
      <c r="J16" s="16" t="s">
        <v>25</v>
      </c>
      <c r="K16" s="16" t="s">
        <v>26</v>
      </c>
      <c r="L16" s="16" t="s">
        <v>27</v>
      </c>
      <c r="M16" s="14" t="s">
        <v>34</v>
      </c>
      <c r="N16" s="14" t="s">
        <v>35</v>
      </c>
      <c r="O16" s="23"/>
      <c r="P16" s="23"/>
      <c r="Q16" s="23"/>
      <c r="R16" s="23"/>
      <c r="S16" s="23"/>
      <c r="T16" s="23"/>
      <c r="U16" s="23"/>
      <c r="V16" s="23"/>
      <c r="W16" s="23"/>
    </row>
    <row r="17" spans="1:14">
      <c r="A17" s="61" t="s">
        <v>36</v>
      </c>
      <c r="B17" s="71" t="s">
        <v>49</v>
      </c>
      <c r="C17" s="61">
        <v>0</v>
      </c>
      <c r="D17" s="61">
        <v>0</v>
      </c>
      <c r="E17" s="61">
        <v>180</v>
      </c>
      <c r="F17" s="27">
        <f>SUM(C17:E17)</f>
        <v>180</v>
      </c>
      <c r="G17" s="42">
        <v>1</v>
      </c>
      <c r="H17" s="30">
        <f>F17/$F$96</f>
        <v>2.0833333333333332E-2</v>
      </c>
      <c r="I17" s="32"/>
      <c r="J17" s="25"/>
      <c r="K17" s="25"/>
      <c r="L17" s="33"/>
      <c r="M17" s="25"/>
      <c r="N17" s="29">
        <f>IF(M17&gt;0,H17,0)</f>
        <v>0</v>
      </c>
    </row>
    <row r="18" spans="1:14">
      <c r="A18" s="61" t="s">
        <v>38</v>
      </c>
      <c r="B18" s="71" t="s">
        <v>49</v>
      </c>
      <c r="C18" s="61">
        <v>0</v>
      </c>
      <c r="D18" s="61">
        <v>180</v>
      </c>
      <c r="E18" s="61">
        <v>0</v>
      </c>
      <c r="F18" s="27">
        <f t="shared" ref="F18:F77" si="0">SUM(C18:E18)</f>
        <v>180</v>
      </c>
      <c r="G18" s="42">
        <v>1</v>
      </c>
      <c r="H18" s="30">
        <f>F18/$F$96</f>
        <v>2.0833333333333332E-2</v>
      </c>
      <c r="I18" s="34"/>
      <c r="J18" s="25"/>
      <c r="K18" s="25"/>
      <c r="L18" s="33"/>
      <c r="M18" s="25"/>
      <c r="N18" s="29">
        <f t="shared" ref="N18:N77" si="1">IF(M18&gt;0,H18,0)</f>
        <v>0</v>
      </c>
    </row>
    <row r="19" spans="1:14" s="58" customFormat="1">
      <c r="A19" s="61" t="s">
        <v>40</v>
      </c>
      <c r="B19" s="71" t="s">
        <v>49</v>
      </c>
      <c r="C19" s="61">
        <v>180</v>
      </c>
      <c r="D19" s="61">
        <v>0</v>
      </c>
      <c r="E19" s="61">
        <v>0</v>
      </c>
      <c r="F19" s="27">
        <f t="shared" si="0"/>
        <v>180</v>
      </c>
      <c r="G19" s="42">
        <v>1</v>
      </c>
      <c r="H19" s="30">
        <f>F19/$F$96</f>
        <v>2.0833333333333332E-2</v>
      </c>
      <c r="I19" s="37"/>
      <c r="J19" s="25"/>
      <c r="K19" s="25"/>
      <c r="L19" s="49"/>
      <c r="M19" s="25"/>
      <c r="N19" s="29">
        <f t="shared" si="1"/>
        <v>0</v>
      </c>
    </row>
    <row r="20" spans="1:14" s="58" customFormat="1">
      <c r="A20" s="61" t="s">
        <v>36</v>
      </c>
      <c r="B20" s="71" t="s">
        <v>50</v>
      </c>
      <c r="C20" s="61">
        <v>0</v>
      </c>
      <c r="D20" s="61">
        <v>0</v>
      </c>
      <c r="E20" s="61">
        <v>180</v>
      </c>
      <c r="F20" s="27">
        <f t="shared" si="0"/>
        <v>180</v>
      </c>
      <c r="G20" s="42">
        <v>1</v>
      </c>
      <c r="H20" s="30">
        <f>F20/$F$96</f>
        <v>2.0833333333333332E-2</v>
      </c>
      <c r="I20" s="37"/>
      <c r="J20" s="25"/>
      <c r="K20" s="25"/>
      <c r="L20" s="49"/>
      <c r="M20" s="25"/>
      <c r="N20" s="29">
        <f t="shared" si="1"/>
        <v>0</v>
      </c>
    </row>
    <row r="21" spans="1:14" s="58" customFormat="1">
      <c r="A21" s="61" t="s">
        <v>38</v>
      </c>
      <c r="B21" s="71" t="s">
        <v>50</v>
      </c>
      <c r="C21" s="61">
        <v>0</v>
      </c>
      <c r="D21" s="61">
        <v>180</v>
      </c>
      <c r="E21" s="61">
        <v>0</v>
      </c>
      <c r="F21" s="27">
        <f t="shared" si="0"/>
        <v>180</v>
      </c>
      <c r="G21" s="42">
        <v>1</v>
      </c>
      <c r="H21" s="30">
        <f>F21/$F$96</f>
        <v>2.0833333333333332E-2</v>
      </c>
      <c r="I21" s="37"/>
      <c r="J21" s="25"/>
      <c r="K21" s="25"/>
      <c r="L21" s="49"/>
      <c r="M21" s="25"/>
      <c r="N21" s="29">
        <f t="shared" si="1"/>
        <v>0</v>
      </c>
    </row>
    <row r="22" spans="1:14" s="58" customFormat="1">
      <c r="A22" s="61" t="s">
        <v>40</v>
      </c>
      <c r="B22" s="71" t="s">
        <v>50</v>
      </c>
      <c r="C22" s="61">
        <v>180</v>
      </c>
      <c r="D22" s="61">
        <v>0</v>
      </c>
      <c r="E22" s="61">
        <v>0</v>
      </c>
      <c r="F22" s="27">
        <f t="shared" si="0"/>
        <v>180</v>
      </c>
      <c r="G22" s="42">
        <v>1</v>
      </c>
      <c r="H22" s="30">
        <f>F22/$F$96</f>
        <v>2.0833333333333332E-2</v>
      </c>
      <c r="I22" s="37"/>
      <c r="J22" s="25"/>
      <c r="K22" s="25"/>
      <c r="L22" s="49"/>
      <c r="M22" s="25"/>
      <c r="N22" s="29">
        <f t="shared" si="1"/>
        <v>0</v>
      </c>
    </row>
    <row r="23" spans="1:14" s="58" customFormat="1">
      <c r="A23" s="61" t="s">
        <v>36</v>
      </c>
      <c r="B23" s="71" t="s">
        <v>51</v>
      </c>
      <c r="C23" s="61">
        <v>0</v>
      </c>
      <c r="D23" s="61">
        <v>0</v>
      </c>
      <c r="E23" s="61">
        <v>60</v>
      </c>
      <c r="F23" s="27">
        <f t="shared" si="0"/>
        <v>60</v>
      </c>
      <c r="G23" s="42">
        <v>1</v>
      </c>
      <c r="H23" s="30">
        <f>F23/$F$96</f>
        <v>6.9444444444444441E-3</v>
      </c>
      <c r="I23" s="37"/>
      <c r="J23" s="25"/>
      <c r="K23" s="25"/>
      <c r="L23" s="49"/>
      <c r="M23" s="25"/>
      <c r="N23" s="29">
        <f t="shared" si="1"/>
        <v>0</v>
      </c>
    </row>
    <row r="24" spans="1:14" s="58" customFormat="1">
      <c r="A24" s="61" t="s">
        <v>38</v>
      </c>
      <c r="B24" s="71" t="s">
        <v>51</v>
      </c>
      <c r="C24" s="61">
        <v>0</v>
      </c>
      <c r="D24" s="61">
        <v>60</v>
      </c>
      <c r="E24" s="61">
        <v>0</v>
      </c>
      <c r="F24" s="27">
        <f t="shared" si="0"/>
        <v>60</v>
      </c>
      <c r="G24" s="42">
        <v>1</v>
      </c>
      <c r="H24" s="30">
        <f>F24/$F$96</f>
        <v>6.9444444444444441E-3</v>
      </c>
      <c r="I24" s="37"/>
      <c r="J24" s="25"/>
      <c r="K24" s="25"/>
      <c r="L24" s="49"/>
      <c r="M24" s="25"/>
      <c r="N24" s="29">
        <f t="shared" si="1"/>
        <v>0</v>
      </c>
    </row>
    <row r="25" spans="1:14" s="58" customFormat="1">
      <c r="A25" s="61" t="s">
        <v>40</v>
      </c>
      <c r="B25" s="71" t="s">
        <v>51</v>
      </c>
      <c r="C25" s="61">
        <v>60</v>
      </c>
      <c r="D25" s="61">
        <v>0</v>
      </c>
      <c r="E25" s="61">
        <v>0</v>
      </c>
      <c r="F25" s="27">
        <f t="shared" si="0"/>
        <v>60</v>
      </c>
      <c r="G25" s="42">
        <v>1</v>
      </c>
      <c r="H25" s="30">
        <f>F25/$F$96</f>
        <v>6.9444444444444441E-3</v>
      </c>
      <c r="I25" s="37"/>
      <c r="J25" s="25"/>
      <c r="K25" s="25"/>
      <c r="L25" s="49"/>
      <c r="M25" s="25"/>
      <c r="N25" s="29">
        <f t="shared" si="1"/>
        <v>0</v>
      </c>
    </row>
    <row r="26" spans="1:14" s="58" customFormat="1">
      <c r="A26" s="61" t="s">
        <v>36</v>
      </c>
      <c r="B26" s="71" t="s">
        <v>52</v>
      </c>
      <c r="C26" s="61">
        <v>0</v>
      </c>
      <c r="D26" s="61">
        <v>0</v>
      </c>
      <c r="E26" s="61">
        <v>120</v>
      </c>
      <c r="F26" s="27">
        <f t="shared" si="0"/>
        <v>120</v>
      </c>
      <c r="G26" s="42">
        <v>1</v>
      </c>
      <c r="H26" s="30">
        <f>F26/$F$96</f>
        <v>1.3888888888888888E-2</v>
      </c>
      <c r="I26" s="37"/>
      <c r="J26" s="25"/>
      <c r="K26" s="25"/>
      <c r="L26" s="49"/>
      <c r="M26" s="25"/>
      <c r="N26" s="29">
        <f t="shared" si="1"/>
        <v>0</v>
      </c>
    </row>
    <row r="27" spans="1:14" s="58" customFormat="1">
      <c r="A27" s="61" t="s">
        <v>38</v>
      </c>
      <c r="B27" s="71" t="s">
        <v>52</v>
      </c>
      <c r="C27" s="61">
        <v>0</v>
      </c>
      <c r="D27" s="61">
        <v>120</v>
      </c>
      <c r="E27" s="61">
        <v>0</v>
      </c>
      <c r="F27" s="27">
        <f t="shared" si="0"/>
        <v>120</v>
      </c>
      <c r="G27" s="42">
        <v>1</v>
      </c>
      <c r="H27" s="30">
        <f>F27/$F$96</f>
        <v>1.3888888888888888E-2</v>
      </c>
      <c r="I27" s="37"/>
      <c r="J27" s="25"/>
      <c r="K27" s="25"/>
      <c r="L27" s="49"/>
      <c r="M27" s="25"/>
      <c r="N27" s="29">
        <f t="shared" si="1"/>
        <v>0</v>
      </c>
    </row>
    <row r="28" spans="1:14" s="58" customFormat="1">
      <c r="A28" s="61" t="s">
        <v>40</v>
      </c>
      <c r="B28" s="71" t="s">
        <v>52</v>
      </c>
      <c r="C28" s="61">
        <v>120</v>
      </c>
      <c r="D28" s="61">
        <v>0</v>
      </c>
      <c r="E28" s="61">
        <v>0</v>
      </c>
      <c r="F28" s="27">
        <f t="shared" si="0"/>
        <v>120</v>
      </c>
      <c r="G28" s="42">
        <v>1</v>
      </c>
      <c r="H28" s="30">
        <f>F28/$F$96</f>
        <v>1.3888888888888888E-2</v>
      </c>
      <c r="I28" s="37"/>
      <c r="J28" s="25"/>
      <c r="K28" s="25"/>
      <c r="L28" s="49"/>
      <c r="M28" s="25"/>
      <c r="N28" s="29">
        <f t="shared" si="1"/>
        <v>0</v>
      </c>
    </row>
    <row r="29" spans="1:14" s="58" customFormat="1">
      <c r="A29" s="61" t="s">
        <v>36</v>
      </c>
      <c r="B29" s="71" t="s">
        <v>53</v>
      </c>
      <c r="C29" s="61">
        <v>0</v>
      </c>
      <c r="D29" s="61">
        <v>0</v>
      </c>
      <c r="E29" s="61">
        <v>110</v>
      </c>
      <c r="F29" s="27">
        <f t="shared" si="0"/>
        <v>110</v>
      </c>
      <c r="G29" s="42">
        <v>1</v>
      </c>
      <c r="H29" s="30">
        <f>F29/$F$96</f>
        <v>1.2731481481481481E-2</v>
      </c>
      <c r="I29" s="37"/>
      <c r="J29" s="25"/>
      <c r="K29" s="25"/>
      <c r="L29" s="49"/>
      <c r="M29" s="25"/>
      <c r="N29" s="29">
        <f t="shared" si="1"/>
        <v>0</v>
      </c>
    </row>
    <row r="30" spans="1:14" s="58" customFormat="1">
      <c r="A30" s="61" t="s">
        <v>38</v>
      </c>
      <c r="B30" s="71" t="s">
        <v>53</v>
      </c>
      <c r="C30" s="61">
        <v>0</v>
      </c>
      <c r="D30" s="61">
        <v>110</v>
      </c>
      <c r="E30" s="61">
        <v>0</v>
      </c>
      <c r="F30" s="27">
        <f t="shared" si="0"/>
        <v>110</v>
      </c>
      <c r="G30" s="42">
        <v>1</v>
      </c>
      <c r="H30" s="30">
        <f>F30/$F$96</f>
        <v>1.2731481481481481E-2</v>
      </c>
      <c r="I30" s="37"/>
      <c r="J30" s="25"/>
      <c r="K30" s="25"/>
      <c r="L30" s="49"/>
      <c r="M30" s="25"/>
      <c r="N30" s="29">
        <f t="shared" si="1"/>
        <v>0</v>
      </c>
    </row>
    <row r="31" spans="1:14" s="58" customFormat="1">
      <c r="A31" s="61" t="s">
        <v>40</v>
      </c>
      <c r="B31" s="72" t="s">
        <v>53</v>
      </c>
      <c r="C31" s="61">
        <v>110</v>
      </c>
      <c r="D31" s="61">
        <v>0</v>
      </c>
      <c r="E31" s="61">
        <v>0</v>
      </c>
      <c r="F31" s="27">
        <f t="shared" si="0"/>
        <v>110</v>
      </c>
      <c r="G31" s="42">
        <v>1</v>
      </c>
      <c r="H31" s="30">
        <f>F31/$F$96</f>
        <v>1.2731481481481481E-2</v>
      </c>
      <c r="I31" s="37"/>
      <c r="J31" s="25"/>
      <c r="K31" s="25"/>
      <c r="L31" s="49"/>
      <c r="M31" s="25"/>
      <c r="N31" s="29">
        <f t="shared" si="1"/>
        <v>0</v>
      </c>
    </row>
    <row r="32" spans="1:14" s="58" customFormat="1">
      <c r="A32" s="61" t="s">
        <v>36</v>
      </c>
      <c r="B32" s="71" t="s">
        <v>54</v>
      </c>
      <c r="C32" s="61">
        <v>0</v>
      </c>
      <c r="D32" s="61">
        <v>0</v>
      </c>
      <c r="E32" s="61">
        <v>70</v>
      </c>
      <c r="F32" s="27">
        <f t="shared" si="0"/>
        <v>70</v>
      </c>
      <c r="G32" s="42">
        <v>2</v>
      </c>
      <c r="H32" s="30">
        <f>F32/$F$96</f>
        <v>8.1018518518518514E-3</v>
      </c>
      <c r="I32" s="37"/>
      <c r="J32" s="25"/>
      <c r="K32" s="25"/>
      <c r="L32" s="49"/>
      <c r="M32" s="25"/>
      <c r="N32" s="29">
        <f t="shared" si="1"/>
        <v>0</v>
      </c>
    </row>
    <row r="33" spans="1:14" s="58" customFormat="1">
      <c r="A33" s="61" t="s">
        <v>38</v>
      </c>
      <c r="B33" s="71" t="s">
        <v>54</v>
      </c>
      <c r="C33" s="61">
        <v>0</v>
      </c>
      <c r="D33" s="61">
        <v>70</v>
      </c>
      <c r="E33" s="61">
        <v>0</v>
      </c>
      <c r="F33" s="27">
        <f t="shared" si="0"/>
        <v>70</v>
      </c>
      <c r="G33" s="42">
        <v>2</v>
      </c>
      <c r="H33" s="30">
        <f>F33/$F$96</f>
        <v>8.1018518518518514E-3</v>
      </c>
      <c r="I33" s="37"/>
      <c r="J33" s="25"/>
      <c r="K33" s="25"/>
      <c r="L33" s="49"/>
      <c r="M33" s="25"/>
      <c r="N33" s="29">
        <f t="shared" si="1"/>
        <v>0</v>
      </c>
    </row>
    <row r="34" spans="1:14" s="58" customFormat="1">
      <c r="A34" s="61" t="s">
        <v>40</v>
      </c>
      <c r="B34" s="71" t="s">
        <v>54</v>
      </c>
      <c r="C34" s="61">
        <v>70</v>
      </c>
      <c r="D34" s="61">
        <v>0</v>
      </c>
      <c r="E34" s="61">
        <v>0</v>
      </c>
      <c r="F34" s="27">
        <f t="shared" si="0"/>
        <v>70</v>
      </c>
      <c r="G34" s="42">
        <v>2</v>
      </c>
      <c r="H34" s="30">
        <f>F34/$F$96</f>
        <v>8.1018518518518514E-3</v>
      </c>
      <c r="I34" s="37"/>
      <c r="J34" s="25"/>
      <c r="K34" s="25"/>
      <c r="L34" s="49"/>
      <c r="M34" s="25"/>
      <c r="N34" s="29">
        <f t="shared" si="1"/>
        <v>0</v>
      </c>
    </row>
    <row r="35" spans="1:14" s="59" customFormat="1">
      <c r="A35" s="86" t="s">
        <v>69</v>
      </c>
      <c r="B35" s="69"/>
      <c r="C35" s="64"/>
      <c r="D35" s="64"/>
      <c r="E35" s="64"/>
      <c r="F35" s="66"/>
      <c r="G35" s="68"/>
      <c r="H35" s="62"/>
      <c r="I35" s="63"/>
      <c r="J35" s="64"/>
      <c r="K35" s="64"/>
      <c r="L35" s="81"/>
      <c r="M35" s="64"/>
      <c r="N35" s="65"/>
    </row>
    <row r="36" spans="1:14" s="58" customFormat="1">
      <c r="A36" s="61" t="s">
        <v>36</v>
      </c>
      <c r="B36" s="71" t="s">
        <v>55</v>
      </c>
      <c r="C36" s="61">
        <v>0</v>
      </c>
      <c r="D36" s="61">
        <v>0</v>
      </c>
      <c r="E36" s="61">
        <v>120</v>
      </c>
      <c r="F36" s="27">
        <f t="shared" si="0"/>
        <v>120</v>
      </c>
      <c r="G36" s="42">
        <v>2</v>
      </c>
      <c r="H36" s="30">
        <f>F36/$F$96</f>
        <v>1.3888888888888888E-2</v>
      </c>
      <c r="I36" s="37"/>
      <c r="J36" s="25"/>
      <c r="K36" s="25"/>
      <c r="L36" s="49"/>
      <c r="M36" s="25"/>
      <c r="N36" s="29">
        <f t="shared" si="1"/>
        <v>0</v>
      </c>
    </row>
    <row r="37" spans="1:14" s="58" customFormat="1">
      <c r="A37" s="61" t="s">
        <v>38</v>
      </c>
      <c r="B37" s="71" t="s">
        <v>55</v>
      </c>
      <c r="C37" s="61">
        <v>0</v>
      </c>
      <c r="D37" s="61">
        <v>120</v>
      </c>
      <c r="E37" s="61">
        <v>0</v>
      </c>
      <c r="F37" s="27">
        <f t="shared" si="0"/>
        <v>120</v>
      </c>
      <c r="G37" s="42">
        <v>2</v>
      </c>
      <c r="H37" s="30">
        <f>F37/$F$96</f>
        <v>1.3888888888888888E-2</v>
      </c>
      <c r="I37" s="37"/>
      <c r="J37" s="25"/>
      <c r="K37" s="25"/>
      <c r="L37" s="49"/>
      <c r="M37" s="25"/>
      <c r="N37" s="29">
        <f t="shared" si="1"/>
        <v>0</v>
      </c>
    </row>
    <row r="38" spans="1:14" s="58" customFormat="1">
      <c r="A38" s="61" t="s">
        <v>40</v>
      </c>
      <c r="B38" s="71" t="s">
        <v>55</v>
      </c>
      <c r="C38" s="61">
        <v>120</v>
      </c>
      <c r="D38" s="61">
        <v>0</v>
      </c>
      <c r="E38" s="61">
        <v>0</v>
      </c>
      <c r="F38" s="27">
        <f t="shared" si="0"/>
        <v>120</v>
      </c>
      <c r="G38" s="42">
        <v>2</v>
      </c>
      <c r="H38" s="30">
        <f>F38/$F$96</f>
        <v>1.3888888888888888E-2</v>
      </c>
      <c r="I38" s="37"/>
      <c r="J38" s="25"/>
      <c r="K38" s="25"/>
      <c r="L38" s="49"/>
      <c r="M38" s="25"/>
      <c r="N38" s="29">
        <f t="shared" si="1"/>
        <v>0</v>
      </c>
    </row>
    <row r="39" spans="1:14" s="58" customFormat="1">
      <c r="A39" s="53" t="s">
        <v>41</v>
      </c>
      <c r="B39" s="84" t="s">
        <v>56</v>
      </c>
      <c r="C39" s="53">
        <v>30</v>
      </c>
      <c r="D39" s="53">
        <v>30</v>
      </c>
      <c r="E39" s="53">
        <v>30</v>
      </c>
      <c r="F39" s="82">
        <f t="shared" si="0"/>
        <v>90</v>
      </c>
      <c r="G39" s="53">
        <v>2</v>
      </c>
      <c r="H39" s="83">
        <f>F39/$F$96</f>
        <v>1.0416666666666666E-2</v>
      </c>
      <c r="I39" s="37"/>
      <c r="J39" s="25"/>
      <c r="K39" s="25"/>
      <c r="L39" s="49"/>
      <c r="M39" s="25"/>
      <c r="N39" s="29">
        <f t="shared" si="1"/>
        <v>0</v>
      </c>
    </row>
    <row r="40" spans="1:14">
      <c r="A40" s="22" t="s">
        <v>63</v>
      </c>
      <c r="B40" s="24" t="s">
        <v>37</v>
      </c>
      <c r="C40" s="22">
        <v>0</v>
      </c>
      <c r="D40" s="22">
        <v>180</v>
      </c>
      <c r="E40" s="22">
        <v>0</v>
      </c>
      <c r="F40" s="27">
        <f t="shared" si="0"/>
        <v>180</v>
      </c>
      <c r="G40" s="28">
        <v>2</v>
      </c>
      <c r="H40" s="30">
        <f>F40/$F$96</f>
        <v>2.0833333333333332E-2</v>
      </c>
      <c r="I40" s="34"/>
      <c r="J40" s="25"/>
      <c r="K40" s="25"/>
      <c r="L40" s="33"/>
      <c r="M40" s="25"/>
      <c r="N40" s="29">
        <f t="shared" si="1"/>
        <v>0</v>
      </c>
    </row>
    <row r="41" spans="1:14">
      <c r="A41" s="22" t="s">
        <v>65</v>
      </c>
      <c r="B41" s="24" t="s">
        <v>39</v>
      </c>
      <c r="C41" s="22">
        <v>0</v>
      </c>
      <c r="D41" s="22">
        <v>180</v>
      </c>
      <c r="E41" s="22">
        <v>0</v>
      </c>
      <c r="F41" s="27">
        <f t="shared" si="0"/>
        <v>180</v>
      </c>
      <c r="G41" s="28">
        <v>2</v>
      </c>
      <c r="H41" s="30">
        <f>F41/$F$96</f>
        <v>2.0833333333333332E-2</v>
      </c>
      <c r="I41" s="34"/>
      <c r="J41" s="25"/>
      <c r="K41" s="25"/>
      <c r="L41" s="33"/>
      <c r="M41" s="25"/>
      <c r="N41" s="29">
        <f t="shared" si="1"/>
        <v>0</v>
      </c>
    </row>
    <row r="42" spans="1:14">
      <c r="A42" s="22" t="s">
        <v>64</v>
      </c>
      <c r="B42" s="24" t="s">
        <v>39</v>
      </c>
      <c r="C42" s="22">
        <v>180</v>
      </c>
      <c r="D42" s="22">
        <v>0</v>
      </c>
      <c r="E42" s="22">
        <v>0</v>
      </c>
      <c r="F42" s="27">
        <f t="shared" si="0"/>
        <v>180</v>
      </c>
      <c r="G42" s="28">
        <v>2</v>
      </c>
      <c r="H42" s="30">
        <f>F42/$F$96</f>
        <v>2.0833333333333332E-2</v>
      </c>
      <c r="I42" s="39"/>
      <c r="J42" s="25"/>
      <c r="K42" s="25"/>
      <c r="L42" s="33"/>
      <c r="M42" s="25"/>
      <c r="N42" s="29">
        <f t="shared" si="1"/>
        <v>0</v>
      </c>
    </row>
    <row r="43" spans="1:14" s="58" customFormat="1">
      <c r="A43" s="25" t="s">
        <v>67</v>
      </c>
      <c r="B43" s="24" t="s">
        <v>39</v>
      </c>
      <c r="C43" s="25">
        <v>0</v>
      </c>
      <c r="D43" s="25">
        <v>0</v>
      </c>
      <c r="E43" s="25">
        <v>180</v>
      </c>
      <c r="F43" s="27">
        <f t="shared" si="0"/>
        <v>180</v>
      </c>
      <c r="G43" s="42">
        <v>2</v>
      </c>
      <c r="H43" s="30">
        <f>F43/$F$96</f>
        <v>2.0833333333333332E-2</v>
      </c>
      <c r="I43" s="60"/>
      <c r="J43" s="25"/>
      <c r="K43" s="25"/>
      <c r="L43" s="49"/>
      <c r="M43" s="25"/>
      <c r="N43" s="29">
        <f t="shared" si="1"/>
        <v>0</v>
      </c>
    </row>
    <row r="44" spans="1:14">
      <c r="A44" s="22" t="s">
        <v>66</v>
      </c>
      <c r="B44" s="24" t="s">
        <v>42</v>
      </c>
      <c r="C44" s="22">
        <v>60</v>
      </c>
      <c r="D44" s="25">
        <v>60</v>
      </c>
      <c r="E44" s="22">
        <v>60</v>
      </c>
      <c r="F44" s="27">
        <f t="shared" si="0"/>
        <v>180</v>
      </c>
      <c r="G44" s="28">
        <v>2</v>
      </c>
      <c r="H44" s="30">
        <f>F44/$F$96</f>
        <v>2.0833333333333332E-2</v>
      </c>
      <c r="I44" s="39"/>
      <c r="J44" s="25"/>
      <c r="K44" s="25"/>
      <c r="L44" s="33"/>
      <c r="M44" s="25"/>
      <c r="N44" s="29">
        <f t="shared" si="1"/>
        <v>0</v>
      </c>
    </row>
    <row r="45" spans="1:14">
      <c r="A45" s="25" t="s">
        <v>63</v>
      </c>
      <c r="B45" s="24" t="s">
        <v>44</v>
      </c>
      <c r="C45" s="22">
        <v>0</v>
      </c>
      <c r="D45" s="25">
        <v>120</v>
      </c>
      <c r="E45" s="22">
        <v>0</v>
      </c>
      <c r="F45" s="27">
        <f t="shared" si="0"/>
        <v>120</v>
      </c>
      <c r="G45" s="28">
        <v>2</v>
      </c>
      <c r="H45" s="30">
        <f>F45/$F$96</f>
        <v>1.3888888888888888E-2</v>
      </c>
      <c r="I45" s="39"/>
      <c r="J45" s="25"/>
      <c r="K45" s="25"/>
      <c r="L45" s="33"/>
      <c r="M45" s="25"/>
      <c r="N45" s="29">
        <f t="shared" si="1"/>
        <v>0</v>
      </c>
    </row>
    <row r="46" spans="1:14">
      <c r="A46" s="25" t="s">
        <v>65</v>
      </c>
      <c r="B46" s="24" t="s">
        <v>45</v>
      </c>
      <c r="C46" s="22">
        <v>0</v>
      </c>
      <c r="D46" s="22">
        <v>130</v>
      </c>
      <c r="E46" s="22">
        <v>0</v>
      </c>
      <c r="F46" s="27">
        <f t="shared" si="0"/>
        <v>130</v>
      </c>
      <c r="G46" s="28">
        <v>2</v>
      </c>
      <c r="H46" s="30">
        <f>F46/$F$96</f>
        <v>1.5046296296296295E-2</v>
      </c>
      <c r="I46" s="39"/>
      <c r="J46" s="25"/>
      <c r="K46" s="25"/>
      <c r="L46" s="33"/>
      <c r="M46" s="25"/>
      <c r="N46" s="29">
        <f t="shared" si="1"/>
        <v>0</v>
      </c>
    </row>
    <row r="47" spans="1:14">
      <c r="A47" s="25" t="s">
        <v>64</v>
      </c>
      <c r="B47" s="24" t="s">
        <v>45</v>
      </c>
      <c r="C47" s="22">
        <v>130</v>
      </c>
      <c r="D47" s="22">
        <v>0</v>
      </c>
      <c r="E47" s="22">
        <v>0</v>
      </c>
      <c r="F47" s="27">
        <f t="shared" si="0"/>
        <v>130</v>
      </c>
      <c r="G47" s="28">
        <v>2</v>
      </c>
      <c r="H47" s="30">
        <f>F47/$F$96</f>
        <v>1.5046296296296295E-2</v>
      </c>
      <c r="I47" s="39"/>
      <c r="J47" s="25"/>
      <c r="K47" s="25"/>
      <c r="L47" s="33"/>
      <c r="M47" s="25"/>
      <c r="N47" s="29">
        <f t="shared" si="1"/>
        <v>0</v>
      </c>
    </row>
    <row r="48" spans="1:14" s="58" customFormat="1">
      <c r="A48" s="25" t="s">
        <v>67</v>
      </c>
      <c r="B48" s="24" t="s">
        <v>45</v>
      </c>
      <c r="C48" s="25">
        <v>0</v>
      </c>
      <c r="D48" s="25">
        <v>0</v>
      </c>
      <c r="E48" s="25">
        <v>130</v>
      </c>
      <c r="F48" s="27">
        <f t="shared" si="0"/>
        <v>130</v>
      </c>
      <c r="G48" s="42">
        <v>2</v>
      </c>
      <c r="H48" s="30">
        <f>F48/$F$96</f>
        <v>1.5046296296296295E-2</v>
      </c>
      <c r="I48" s="60"/>
      <c r="J48" s="25"/>
      <c r="K48" s="25"/>
      <c r="L48" s="49"/>
      <c r="M48" s="25"/>
      <c r="N48" s="29">
        <f t="shared" si="1"/>
        <v>0</v>
      </c>
    </row>
    <row r="49" spans="1:14">
      <c r="A49" s="53" t="s">
        <v>66</v>
      </c>
      <c r="B49" s="54" t="s">
        <v>46</v>
      </c>
      <c r="C49" s="53">
        <v>20</v>
      </c>
      <c r="D49" s="53">
        <v>20</v>
      </c>
      <c r="E49" s="53">
        <v>20</v>
      </c>
      <c r="F49" s="82">
        <f t="shared" si="0"/>
        <v>60</v>
      </c>
      <c r="G49" s="53">
        <v>2</v>
      </c>
      <c r="H49" s="83">
        <f>F49/$F$96</f>
        <v>6.9444444444444441E-3</v>
      </c>
      <c r="I49" s="39"/>
      <c r="J49" s="25"/>
      <c r="K49" s="25"/>
      <c r="L49" s="33"/>
      <c r="M49" s="25"/>
      <c r="N49" s="29">
        <f t="shared" si="1"/>
        <v>0</v>
      </c>
    </row>
    <row r="50" spans="1:14">
      <c r="A50" s="25" t="s">
        <v>63</v>
      </c>
      <c r="B50" s="54" t="s">
        <v>47</v>
      </c>
      <c r="C50" s="53">
        <v>0</v>
      </c>
      <c r="D50" s="53">
        <v>60</v>
      </c>
      <c r="E50" s="53">
        <v>0</v>
      </c>
      <c r="F50" s="27">
        <f t="shared" si="0"/>
        <v>60</v>
      </c>
      <c r="G50" s="42">
        <v>2</v>
      </c>
      <c r="H50" s="30">
        <f>F50/$F$96</f>
        <v>6.9444444444444441E-3</v>
      </c>
      <c r="I50" s="39"/>
      <c r="J50" s="25"/>
      <c r="K50" s="25"/>
      <c r="L50" s="33"/>
      <c r="M50" s="25"/>
      <c r="N50" s="29">
        <f t="shared" si="1"/>
        <v>0</v>
      </c>
    </row>
    <row r="51" spans="1:14">
      <c r="A51" s="25" t="s">
        <v>65</v>
      </c>
      <c r="B51" s="43" t="s">
        <v>47</v>
      </c>
      <c r="C51" s="25">
        <v>0</v>
      </c>
      <c r="D51" s="25">
        <v>60</v>
      </c>
      <c r="E51" s="25">
        <v>0</v>
      </c>
      <c r="F51" s="27">
        <f t="shared" si="0"/>
        <v>60</v>
      </c>
      <c r="G51" s="42">
        <v>2</v>
      </c>
      <c r="H51" s="30">
        <f>F51/$F$96</f>
        <v>6.9444444444444441E-3</v>
      </c>
      <c r="I51" s="39"/>
      <c r="J51" s="25"/>
      <c r="K51" s="25"/>
      <c r="L51" s="33"/>
      <c r="M51" s="25"/>
      <c r="N51" s="29">
        <f t="shared" si="1"/>
        <v>0</v>
      </c>
    </row>
    <row r="52" spans="1:14">
      <c r="A52" s="25" t="s">
        <v>64</v>
      </c>
      <c r="B52" s="43" t="s">
        <v>47</v>
      </c>
      <c r="C52" s="25">
        <v>60</v>
      </c>
      <c r="D52" s="25">
        <v>0</v>
      </c>
      <c r="E52" s="25">
        <v>0</v>
      </c>
      <c r="F52" s="27">
        <f t="shared" si="0"/>
        <v>60</v>
      </c>
      <c r="G52" s="42">
        <v>2</v>
      </c>
      <c r="H52" s="30">
        <f>F52/$F$96</f>
        <v>6.9444444444444441E-3</v>
      </c>
      <c r="I52" s="39"/>
      <c r="J52" s="25"/>
      <c r="K52" s="25"/>
      <c r="L52" s="33"/>
      <c r="M52" s="25"/>
      <c r="N52" s="29">
        <f t="shared" si="1"/>
        <v>0</v>
      </c>
    </row>
    <row r="53" spans="1:14" s="58" customFormat="1">
      <c r="A53" s="25" t="s">
        <v>67</v>
      </c>
      <c r="B53" s="43" t="s">
        <v>47</v>
      </c>
      <c r="C53" s="25">
        <v>0</v>
      </c>
      <c r="D53" s="25">
        <v>0</v>
      </c>
      <c r="E53" s="25">
        <v>60</v>
      </c>
      <c r="F53" s="27">
        <f t="shared" si="0"/>
        <v>60</v>
      </c>
      <c r="G53" s="42"/>
      <c r="H53" s="30">
        <f>F53/$F$96</f>
        <v>6.9444444444444441E-3</v>
      </c>
      <c r="I53" s="60"/>
      <c r="J53" s="25"/>
      <c r="K53" s="25"/>
      <c r="L53" s="49"/>
      <c r="M53" s="25"/>
      <c r="N53" s="29">
        <f t="shared" si="1"/>
        <v>0</v>
      </c>
    </row>
    <row r="54" spans="1:14" s="59" customFormat="1">
      <c r="A54" s="86" t="s">
        <v>70</v>
      </c>
      <c r="B54" s="85"/>
      <c r="C54" s="64"/>
      <c r="D54" s="64"/>
      <c r="E54" s="64"/>
      <c r="F54" s="66"/>
      <c r="G54" s="68"/>
      <c r="H54" s="62"/>
      <c r="I54" s="70"/>
      <c r="J54" s="64"/>
      <c r="K54" s="64"/>
      <c r="L54" s="81"/>
      <c r="M54" s="64"/>
      <c r="N54" s="65"/>
    </row>
    <row r="55" spans="1:14">
      <c r="A55" s="25" t="s">
        <v>63</v>
      </c>
      <c r="B55" s="54" t="s">
        <v>48</v>
      </c>
      <c r="C55" s="53">
        <v>0</v>
      </c>
      <c r="D55" s="53">
        <v>120</v>
      </c>
      <c r="E55" s="53">
        <v>0</v>
      </c>
      <c r="F55" s="27">
        <f t="shared" si="0"/>
        <v>120</v>
      </c>
      <c r="G55" s="53">
        <v>2</v>
      </c>
      <c r="H55" s="30">
        <f>F55/$F$96</f>
        <v>1.3888888888888888E-2</v>
      </c>
      <c r="I55" s="52"/>
      <c r="J55" s="53"/>
      <c r="K55" s="53"/>
      <c r="L55" s="33"/>
      <c r="M55" s="53"/>
      <c r="N55" s="29">
        <f t="shared" si="1"/>
        <v>0</v>
      </c>
    </row>
    <row r="56" spans="1:14">
      <c r="A56" s="25" t="s">
        <v>65</v>
      </c>
      <c r="B56" s="24" t="s">
        <v>48</v>
      </c>
      <c r="C56" s="22">
        <v>0</v>
      </c>
      <c r="D56" s="22">
        <v>120</v>
      </c>
      <c r="E56" s="22">
        <v>0</v>
      </c>
      <c r="F56" s="27">
        <f t="shared" si="0"/>
        <v>120</v>
      </c>
      <c r="G56" s="22">
        <v>2</v>
      </c>
      <c r="H56" s="30">
        <f>F56/$F$96</f>
        <v>1.3888888888888888E-2</v>
      </c>
      <c r="I56" s="39"/>
      <c r="J56" s="25"/>
      <c r="K56" s="25"/>
      <c r="L56" s="33"/>
      <c r="M56" s="25"/>
      <c r="N56" s="29">
        <f t="shared" si="1"/>
        <v>0</v>
      </c>
    </row>
    <row r="57" spans="1:14">
      <c r="A57" s="25" t="s">
        <v>64</v>
      </c>
      <c r="B57" s="24" t="s">
        <v>48</v>
      </c>
      <c r="C57" s="22">
        <v>120</v>
      </c>
      <c r="D57" s="22">
        <v>0</v>
      </c>
      <c r="E57" s="22">
        <v>0</v>
      </c>
      <c r="F57" s="27">
        <f t="shared" si="0"/>
        <v>120</v>
      </c>
      <c r="G57" s="22">
        <v>2</v>
      </c>
      <c r="H57" s="30">
        <f>F57/$F$96</f>
        <v>1.3888888888888888E-2</v>
      </c>
      <c r="I57" s="39"/>
      <c r="J57" s="25"/>
      <c r="K57" s="25"/>
      <c r="L57" s="33"/>
      <c r="M57" s="25"/>
      <c r="N57" s="29">
        <f t="shared" si="1"/>
        <v>0</v>
      </c>
    </row>
    <row r="58" spans="1:14" s="58" customFormat="1">
      <c r="A58" s="25" t="s">
        <v>67</v>
      </c>
      <c r="B58" s="24" t="s">
        <v>48</v>
      </c>
      <c r="C58" s="25">
        <v>0</v>
      </c>
      <c r="D58" s="25">
        <v>0</v>
      </c>
      <c r="E58" s="25">
        <v>120</v>
      </c>
      <c r="F58" s="27">
        <f t="shared" si="0"/>
        <v>120</v>
      </c>
      <c r="G58" s="25"/>
      <c r="H58" s="30">
        <f>F58/$F$96</f>
        <v>1.3888888888888888E-2</v>
      </c>
      <c r="I58" s="60"/>
      <c r="J58" s="25"/>
      <c r="K58" s="25"/>
      <c r="L58" s="49"/>
      <c r="M58" s="25"/>
      <c r="N58" s="29">
        <f t="shared" si="1"/>
        <v>0</v>
      </c>
    </row>
    <row r="59" spans="1:14">
      <c r="A59" s="25" t="s">
        <v>66</v>
      </c>
      <c r="B59" s="24" t="s">
        <v>46</v>
      </c>
      <c r="C59" s="25">
        <v>20</v>
      </c>
      <c r="D59" s="25">
        <v>20</v>
      </c>
      <c r="E59" s="25">
        <v>20</v>
      </c>
      <c r="F59" s="27">
        <f t="shared" si="0"/>
        <v>60</v>
      </c>
      <c r="G59" s="25">
        <v>2</v>
      </c>
      <c r="H59" s="30">
        <f>F59/$F$96</f>
        <v>6.9444444444444441E-3</v>
      </c>
      <c r="I59" s="39"/>
      <c r="J59" s="25"/>
      <c r="K59" s="25"/>
      <c r="L59" s="33"/>
      <c r="M59" s="25"/>
      <c r="N59" s="29">
        <f t="shared" si="1"/>
        <v>0</v>
      </c>
    </row>
    <row r="60" spans="1:14">
      <c r="A60" s="25" t="s">
        <v>63</v>
      </c>
      <c r="B60" s="56" t="s">
        <v>49</v>
      </c>
      <c r="C60" s="55">
        <v>0</v>
      </c>
      <c r="D60" s="55">
        <v>180</v>
      </c>
      <c r="E60" s="55">
        <v>0</v>
      </c>
      <c r="F60" s="27">
        <f t="shared" si="0"/>
        <v>180</v>
      </c>
      <c r="G60" s="42">
        <v>3</v>
      </c>
      <c r="H60" s="30">
        <f>F60/$F$96</f>
        <v>2.0833333333333332E-2</v>
      </c>
      <c r="I60" s="45"/>
      <c r="J60" s="22"/>
      <c r="K60" s="22"/>
      <c r="L60" s="33"/>
      <c r="M60" s="22"/>
      <c r="N60" s="29">
        <f t="shared" si="1"/>
        <v>0</v>
      </c>
    </row>
    <row r="61" spans="1:14">
      <c r="A61" s="25" t="s">
        <v>65</v>
      </c>
      <c r="B61" s="56" t="s">
        <v>49</v>
      </c>
      <c r="C61" s="55">
        <v>0</v>
      </c>
      <c r="D61" s="55">
        <v>180</v>
      </c>
      <c r="E61" s="55">
        <v>0</v>
      </c>
      <c r="F61" s="27">
        <f t="shared" si="0"/>
        <v>180</v>
      </c>
      <c r="G61" s="42">
        <v>3</v>
      </c>
      <c r="H61" s="30">
        <f>F61/$F$96</f>
        <v>2.0833333333333332E-2</v>
      </c>
      <c r="I61" s="45"/>
      <c r="J61" s="22"/>
      <c r="K61" s="22"/>
      <c r="L61" s="33"/>
      <c r="M61" s="22"/>
      <c r="N61" s="29">
        <f t="shared" si="1"/>
        <v>0</v>
      </c>
    </row>
    <row r="62" spans="1:14">
      <c r="A62" s="25" t="s">
        <v>64</v>
      </c>
      <c r="B62" s="56" t="s">
        <v>49</v>
      </c>
      <c r="C62" s="55">
        <v>180</v>
      </c>
      <c r="D62" s="55">
        <v>0</v>
      </c>
      <c r="E62" s="55">
        <v>0</v>
      </c>
      <c r="F62" s="27">
        <f t="shared" si="0"/>
        <v>180</v>
      </c>
      <c r="G62" s="42">
        <v>3</v>
      </c>
      <c r="H62" s="30">
        <f>F62/$F$96</f>
        <v>2.0833333333333332E-2</v>
      </c>
      <c r="I62" s="45"/>
      <c r="J62" s="22"/>
      <c r="K62" s="22"/>
      <c r="L62" s="33"/>
      <c r="M62" s="22"/>
      <c r="N62" s="29">
        <f t="shared" si="1"/>
        <v>0</v>
      </c>
    </row>
    <row r="63" spans="1:14" s="58" customFormat="1">
      <c r="A63" s="25" t="s">
        <v>67</v>
      </c>
      <c r="B63" s="56" t="s">
        <v>49</v>
      </c>
      <c r="C63" s="55">
        <v>0</v>
      </c>
      <c r="D63" s="55">
        <v>0</v>
      </c>
      <c r="E63" s="55">
        <v>180</v>
      </c>
      <c r="F63" s="27">
        <f t="shared" si="0"/>
        <v>180</v>
      </c>
      <c r="G63" s="42"/>
      <c r="H63" s="30">
        <f>F63/$F$96</f>
        <v>2.0833333333333332E-2</v>
      </c>
      <c r="I63" s="60"/>
      <c r="J63" s="25"/>
      <c r="K63" s="25"/>
      <c r="L63" s="49"/>
      <c r="M63" s="25"/>
      <c r="N63" s="29">
        <f t="shared" si="1"/>
        <v>0</v>
      </c>
    </row>
    <row r="64" spans="1:14">
      <c r="A64" s="25" t="s">
        <v>66</v>
      </c>
      <c r="B64" s="24" t="s">
        <v>46</v>
      </c>
      <c r="C64" s="22">
        <v>60</v>
      </c>
      <c r="D64" s="22">
        <v>60</v>
      </c>
      <c r="E64" s="22">
        <v>60</v>
      </c>
      <c r="F64" s="27">
        <f t="shared" si="0"/>
        <v>180</v>
      </c>
      <c r="G64" s="42">
        <v>3</v>
      </c>
      <c r="H64" s="30">
        <f>F64/$F$96</f>
        <v>2.0833333333333332E-2</v>
      </c>
      <c r="I64" s="45"/>
      <c r="J64" s="22"/>
      <c r="K64" s="22"/>
      <c r="L64" s="33"/>
      <c r="M64" s="22"/>
      <c r="N64" s="29">
        <f t="shared" si="1"/>
        <v>0</v>
      </c>
    </row>
    <row r="65" spans="1:14">
      <c r="A65" s="25" t="s">
        <v>63</v>
      </c>
      <c r="B65" s="56" t="s">
        <v>50</v>
      </c>
      <c r="C65" s="55">
        <v>0</v>
      </c>
      <c r="D65" s="55">
        <v>180</v>
      </c>
      <c r="E65" s="55">
        <v>0</v>
      </c>
      <c r="F65" s="27">
        <f t="shared" si="0"/>
        <v>180</v>
      </c>
      <c r="G65" s="28">
        <v>3</v>
      </c>
      <c r="H65" s="30">
        <f>F65/$F$96</f>
        <v>2.0833333333333332E-2</v>
      </c>
      <c r="I65" s="45"/>
      <c r="J65" s="22"/>
      <c r="K65" s="22"/>
      <c r="L65" s="33"/>
      <c r="M65" s="22"/>
      <c r="N65" s="29">
        <f t="shared" si="1"/>
        <v>0</v>
      </c>
    </row>
    <row r="66" spans="1:14">
      <c r="A66" s="25" t="s">
        <v>65</v>
      </c>
      <c r="B66" s="56" t="s">
        <v>50</v>
      </c>
      <c r="C66" s="55">
        <v>0</v>
      </c>
      <c r="D66" s="55">
        <v>180</v>
      </c>
      <c r="E66" s="55">
        <v>0</v>
      </c>
      <c r="F66" s="27">
        <f t="shared" si="0"/>
        <v>180</v>
      </c>
      <c r="G66" s="28">
        <v>3</v>
      </c>
      <c r="H66" s="30">
        <f>F66/$F$96</f>
        <v>2.0833333333333332E-2</v>
      </c>
      <c r="I66" s="45"/>
      <c r="J66" s="22"/>
      <c r="K66" s="22"/>
      <c r="L66" s="33"/>
      <c r="M66" s="22"/>
      <c r="N66" s="29">
        <f t="shared" si="1"/>
        <v>0</v>
      </c>
    </row>
    <row r="67" spans="1:14" ht="15.75" customHeight="1">
      <c r="A67" s="25" t="s">
        <v>64</v>
      </c>
      <c r="B67" s="56" t="s">
        <v>50</v>
      </c>
      <c r="C67" s="55">
        <v>180</v>
      </c>
      <c r="D67" s="55">
        <v>0</v>
      </c>
      <c r="E67" s="55">
        <v>0</v>
      </c>
      <c r="F67" s="27">
        <f t="shared" si="0"/>
        <v>180</v>
      </c>
      <c r="G67" s="28">
        <v>3</v>
      </c>
      <c r="H67" s="30">
        <f>F67/$F$96</f>
        <v>2.0833333333333332E-2</v>
      </c>
      <c r="I67" s="45"/>
      <c r="J67" s="22"/>
      <c r="K67" s="22"/>
      <c r="L67" s="33"/>
      <c r="M67" s="22"/>
      <c r="N67" s="29">
        <f t="shared" si="1"/>
        <v>0</v>
      </c>
    </row>
    <row r="68" spans="1:14" s="58" customFormat="1" ht="15.75" customHeight="1">
      <c r="A68" s="25" t="s">
        <v>67</v>
      </c>
      <c r="B68" s="56" t="s">
        <v>50</v>
      </c>
      <c r="C68" s="55">
        <v>0</v>
      </c>
      <c r="D68" s="55">
        <v>0</v>
      </c>
      <c r="E68" s="55">
        <v>180</v>
      </c>
      <c r="F68" s="27">
        <f t="shared" si="0"/>
        <v>180</v>
      </c>
      <c r="G68" s="42"/>
      <c r="H68" s="30">
        <f>F68/$F$96</f>
        <v>2.0833333333333332E-2</v>
      </c>
      <c r="I68" s="60"/>
      <c r="J68" s="25"/>
      <c r="K68" s="25"/>
      <c r="L68" s="49"/>
      <c r="M68" s="25"/>
      <c r="N68" s="29">
        <f t="shared" si="1"/>
        <v>0</v>
      </c>
    </row>
    <row r="69" spans="1:14" s="59" customFormat="1" ht="15.75" customHeight="1">
      <c r="A69" s="86" t="s">
        <v>71</v>
      </c>
      <c r="B69" s="69"/>
      <c r="C69" s="64"/>
      <c r="D69" s="64"/>
      <c r="E69" s="64"/>
      <c r="F69" s="66"/>
      <c r="G69" s="68"/>
      <c r="H69" s="62"/>
      <c r="I69" s="70"/>
      <c r="J69" s="64"/>
      <c r="K69" s="64"/>
      <c r="L69" s="81"/>
      <c r="M69" s="64"/>
      <c r="N69" s="65"/>
    </row>
    <row r="70" spans="1:14">
      <c r="A70" s="25" t="s">
        <v>63</v>
      </c>
      <c r="B70" s="24" t="s">
        <v>51</v>
      </c>
      <c r="C70" s="22">
        <v>0</v>
      </c>
      <c r="D70" s="22">
        <v>60</v>
      </c>
      <c r="E70" s="22">
        <v>0</v>
      </c>
      <c r="F70" s="27">
        <f t="shared" si="0"/>
        <v>60</v>
      </c>
      <c r="G70" s="28">
        <v>3</v>
      </c>
      <c r="H70" s="30">
        <f>F70/$F$96</f>
        <v>6.9444444444444441E-3</v>
      </c>
      <c r="I70" s="45"/>
      <c r="J70" s="22"/>
      <c r="K70" s="22"/>
      <c r="L70" s="33"/>
      <c r="M70" s="22"/>
      <c r="N70" s="29">
        <f t="shared" si="1"/>
        <v>0</v>
      </c>
    </row>
    <row r="71" spans="1:14">
      <c r="A71" s="25" t="s">
        <v>65</v>
      </c>
      <c r="B71" s="24" t="s">
        <v>51</v>
      </c>
      <c r="C71" s="22">
        <v>0</v>
      </c>
      <c r="D71" s="22">
        <v>60</v>
      </c>
      <c r="E71" s="22">
        <v>0</v>
      </c>
      <c r="F71" s="27">
        <f t="shared" si="0"/>
        <v>60</v>
      </c>
      <c r="G71" s="28">
        <v>3</v>
      </c>
      <c r="H71" s="30">
        <f>F71/$F$96</f>
        <v>6.9444444444444441E-3</v>
      </c>
      <c r="I71" s="45"/>
      <c r="J71" s="22"/>
      <c r="K71" s="22"/>
      <c r="L71" s="33"/>
      <c r="M71" s="22"/>
      <c r="N71" s="29">
        <f t="shared" si="1"/>
        <v>0</v>
      </c>
    </row>
    <row r="72" spans="1:14" s="58" customFormat="1">
      <c r="A72" s="25" t="s">
        <v>64</v>
      </c>
      <c r="B72" s="24" t="s">
        <v>51</v>
      </c>
      <c r="C72" s="25">
        <v>60</v>
      </c>
      <c r="D72" s="25">
        <v>0</v>
      </c>
      <c r="E72" s="25">
        <v>0</v>
      </c>
      <c r="F72" s="27">
        <f t="shared" si="0"/>
        <v>60</v>
      </c>
      <c r="G72" s="42"/>
      <c r="H72" s="30">
        <f>F72/$F$96</f>
        <v>6.9444444444444441E-3</v>
      </c>
      <c r="I72" s="60"/>
      <c r="J72" s="25"/>
      <c r="K72" s="25"/>
      <c r="L72" s="49"/>
      <c r="M72" s="25"/>
      <c r="N72" s="29">
        <f t="shared" si="1"/>
        <v>0</v>
      </c>
    </row>
    <row r="73" spans="1:14">
      <c r="A73" s="25" t="s">
        <v>67</v>
      </c>
      <c r="B73" s="24" t="s">
        <v>51</v>
      </c>
      <c r="C73" s="22">
        <v>0</v>
      </c>
      <c r="D73" s="22">
        <v>0</v>
      </c>
      <c r="E73" s="22">
        <v>60</v>
      </c>
      <c r="F73" s="27">
        <f t="shared" si="0"/>
        <v>60</v>
      </c>
      <c r="G73" s="28">
        <v>3</v>
      </c>
      <c r="H73" s="30">
        <f>F73/$F$96</f>
        <v>6.9444444444444441E-3</v>
      </c>
      <c r="I73" s="45"/>
      <c r="J73" s="22"/>
      <c r="K73" s="22"/>
      <c r="L73" s="33"/>
      <c r="M73" s="22"/>
      <c r="N73" s="29">
        <f t="shared" si="1"/>
        <v>0</v>
      </c>
    </row>
    <row r="74" spans="1:14" ht="14.25" customHeight="1">
      <c r="A74" s="25" t="s">
        <v>63</v>
      </c>
      <c r="B74" s="56" t="s">
        <v>52</v>
      </c>
      <c r="C74" s="55">
        <v>0</v>
      </c>
      <c r="D74" s="55">
        <v>110</v>
      </c>
      <c r="E74" s="55">
        <v>0</v>
      </c>
      <c r="F74" s="27">
        <f t="shared" si="0"/>
        <v>110</v>
      </c>
      <c r="G74" s="42">
        <v>4</v>
      </c>
      <c r="H74" s="30">
        <f>F74/$F$96</f>
        <v>1.2731481481481481E-2</v>
      </c>
      <c r="I74" s="45"/>
      <c r="J74" s="22"/>
      <c r="K74" s="22"/>
      <c r="L74" s="33"/>
      <c r="M74" s="22"/>
      <c r="N74" s="29">
        <f t="shared" si="1"/>
        <v>0</v>
      </c>
    </row>
    <row r="75" spans="1:14">
      <c r="A75" s="25" t="s">
        <v>65</v>
      </c>
      <c r="B75" s="56" t="s">
        <v>52</v>
      </c>
      <c r="C75" s="55">
        <v>0</v>
      </c>
      <c r="D75" s="55">
        <v>110</v>
      </c>
      <c r="E75" s="55">
        <v>0</v>
      </c>
      <c r="F75" s="27">
        <f t="shared" si="0"/>
        <v>110</v>
      </c>
      <c r="G75" s="42">
        <v>4</v>
      </c>
      <c r="H75" s="30">
        <f>F75/$F$96</f>
        <v>1.2731481481481481E-2</v>
      </c>
      <c r="I75" s="45"/>
      <c r="J75" s="22"/>
      <c r="K75" s="22"/>
      <c r="L75" s="33"/>
      <c r="M75" s="22"/>
      <c r="N75" s="29">
        <f t="shared" si="1"/>
        <v>0</v>
      </c>
    </row>
    <row r="76" spans="1:14">
      <c r="A76" s="25" t="s">
        <v>64</v>
      </c>
      <c r="B76" s="56" t="s">
        <v>52</v>
      </c>
      <c r="C76" s="55">
        <v>120</v>
      </c>
      <c r="D76" s="55">
        <v>0</v>
      </c>
      <c r="E76" s="55">
        <v>0</v>
      </c>
      <c r="F76" s="27">
        <f t="shared" si="0"/>
        <v>120</v>
      </c>
      <c r="G76" s="42">
        <v>4</v>
      </c>
      <c r="H76" s="30">
        <f>F76/$F$96</f>
        <v>1.3888888888888888E-2</v>
      </c>
      <c r="I76" s="45"/>
      <c r="J76" s="22"/>
      <c r="K76" s="22"/>
      <c r="L76" s="33"/>
      <c r="M76" s="22"/>
      <c r="N76" s="29">
        <f t="shared" si="1"/>
        <v>0</v>
      </c>
    </row>
    <row r="77" spans="1:14" s="58" customFormat="1">
      <c r="A77" s="25" t="s">
        <v>67</v>
      </c>
      <c r="B77" s="56" t="s">
        <v>52</v>
      </c>
      <c r="C77" s="55">
        <v>0</v>
      </c>
      <c r="D77" s="55">
        <v>0</v>
      </c>
      <c r="E77" s="55">
        <v>120</v>
      </c>
      <c r="F77" s="27">
        <f t="shared" si="0"/>
        <v>120</v>
      </c>
      <c r="G77" s="42"/>
      <c r="H77" s="30">
        <f>F77/$F$96</f>
        <v>1.3888888888888888E-2</v>
      </c>
      <c r="I77" s="60"/>
      <c r="J77" s="25"/>
      <c r="K77" s="25"/>
      <c r="L77" s="49"/>
      <c r="M77" s="25"/>
      <c r="N77" s="29">
        <f t="shared" si="1"/>
        <v>0</v>
      </c>
    </row>
    <row r="78" spans="1:14">
      <c r="A78" s="25" t="s">
        <v>63</v>
      </c>
      <c r="B78" s="56" t="s">
        <v>53</v>
      </c>
      <c r="C78" s="55">
        <v>0</v>
      </c>
      <c r="D78" s="55">
        <v>110</v>
      </c>
      <c r="E78" s="55">
        <v>0</v>
      </c>
      <c r="F78" s="27">
        <f t="shared" ref="F78:F90" si="2">SUM(C78:E78)</f>
        <v>110</v>
      </c>
      <c r="G78" s="42">
        <v>4</v>
      </c>
      <c r="H78" s="30">
        <f t="shared" ref="H78:H92" si="3">F78/$F$96</f>
        <v>1.2731481481481481E-2</v>
      </c>
      <c r="I78" s="45"/>
      <c r="J78" s="22"/>
      <c r="K78" s="22"/>
      <c r="L78" s="33"/>
      <c r="M78" s="22"/>
      <c r="N78" s="29">
        <f t="shared" ref="N78:N92" si="4">IF(M78&gt;0,H78,0)</f>
        <v>0</v>
      </c>
    </row>
    <row r="79" spans="1:14">
      <c r="A79" s="25" t="s">
        <v>65</v>
      </c>
      <c r="B79" s="56" t="s">
        <v>53</v>
      </c>
      <c r="C79" s="55">
        <v>0</v>
      </c>
      <c r="D79" s="55">
        <v>110</v>
      </c>
      <c r="E79" s="55">
        <v>0</v>
      </c>
      <c r="F79" s="27">
        <f t="shared" si="2"/>
        <v>110</v>
      </c>
      <c r="G79" s="42">
        <v>4</v>
      </c>
      <c r="H79" s="30">
        <f t="shared" si="3"/>
        <v>1.2731481481481481E-2</v>
      </c>
      <c r="I79" s="45"/>
      <c r="J79" s="22"/>
      <c r="K79" s="22"/>
      <c r="L79" s="33"/>
      <c r="M79" s="22"/>
      <c r="N79" s="29">
        <f t="shared" si="4"/>
        <v>0</v>
      </c>
    </row>
    <row r="80" spans="1:14">
      <c r="A80" s="25" t="s">
        <v>64</v>
      </c>
      <c r="B80" s="57" t="s">
        <v>53</v>
      </c>
      <c r="C80" s="55">
        <v>110</v>
      </c>
      <c r="D80" s="55">
        <v>0</v>
      </c>
      <c r="E80" s="55">
        <v>0</v>
      </c>
      <c r="F80" s="27">
        <f t="shared" si="2"/>
        <v>110</v>
      </c>
      <c r="G80" s="42">
        <v>4</v>
      </c>
      <c r="H80" s="30">
        <f t="shared" si="3"/>
        <v>1.2731481481481481E-2</v>
      </c>
      <c r="I80" s="45"/>
      <c r="J80" s="22"/>
      <c r="K80" s="22"/>
      <c r="L80" s="33"/>
      <c r="M80" s="22"/>
      <c r="N80" s="29">
        <f t="shared" si="4"/>
        <v>0</v>
      </c>
    </row>
    <row r="81" spans="1:14" s="58" customFormat="1">
      <c r="A81" s="25" t="s">
        <v>67</v>
      </c>
      <c r="B81" s="57" t="s">
        <v>53</v>
      </c>
      <c r="C81" s="55">
        <v>0</v>
      </c>
      <c r="D81" s="55">
        <v>0</v>
      </c>
      <c r="E81" s="55">
        <v>110</v>
      </c>
      <c r="F81" s="27">
        <f t="shared" si="2"/>
        <v>110</v>
      </c>
      <c r="G81" s="42"/>
      <c r="H81" s="30">
        <f t="shared" si="3"/>
        <v>1.2731481481481481E-2</v>
      </c>
      <c r="I81" s="60"/>
      <c r="J81" s="25"/>
      <c r="K81" s="25"/>
      <c r="L81" s="49"/>
      <c r="M81" s="25"/>
      <c r="N81" s="29">
        <f t="shared" si="4"/>
        <v>0</v>
      </c>
    </row>
    <row r="82" spans="1:14">
      <c r="A82" s="25" t="s">
        <v>63</v>
      </c>
      <c r="B82" s="24" t="s">
        <v>54</v>
      </c>
      <c r="C82" s="22">
        <v>0</v>
      </c>
      <c r="D82" s="22">
        <v>90</v>
      </c>
      <c r="E82" s="22">
        <v>0</v>
      </c>
      <c r="F82" s="27">
        <f t="shared" si="2"/>
        <v>90</v>
      </c>
      <c r="G82" s="42">
        <v>4</v>
      </c>
      <c r="H82" s="30">
        <f t="shared" si="3"/>
        <v>1.0416666666666666E-2</v>
      </c>
      <c r="I82" s="45"/>
      <c r="J82" s="22"/>
      <c r="K82" s="22"/>
      <c r="L82" s="33"/>
      <c r="M82" s="22"/>
      <c r="N82" s="29">
        <f t="shared" si="4"/>
        <v>0</v>
      </c>
    </row>
    <row r="83" spans="1:14">
      <c r="A83" s="25" t="s">
        <v>65</v>
      </c>
      <c r="B83" s="24" t="s">
        <v>54</v>
      </c>
      <c r="C83" s="22">
        <v>0</v>
      </c>
      <c r="D83" s="22">
        <v>90</v>
      </c>
      <c r="E83" s="22">
        <v>0</v>
      </c>
      <c r="F83" s="27">
        <f t="shared" si="2"/>
        <v>90</v>
      </c>
      <c r="G83" s="42">
        <v>4</v>
      </c>
      <c r="H83" s="30">
        <f t="shared" si="3"/>
        <v>1.0416666666666666E-2</v>
      </c>
      <c r="I83" s="45"/>
      <c r="J83" s="22"/>
      <c r="K83" s="22"/>
      <c r="L83" s="33"/>
      <c r="M83" s="22"/>
      <c r="N83" s="29">
        <f t="shared" si="4"/>
        <v>0</v>
      </c>
    </row>
    <row r="84" spans="1:14">
      <c r="A84" s="25" t="s">
        <v>64</v>
      </c>
      <c r="B84" s="24" t="s">
        <v>54</v>
      </c>
      <c r="C84" s="22">
        <v>90</v>
      </c>
      <c r="D84" s="22">
        <v>0</v>
      </c>
      <c r="E84" s="22">
        <v>0</v>
      </c>
      <c r="F84" s="27">
        <f t="shared" si="2"/>
        <v>90</v>
      </c>
      <c r="G84" s="42">
        <v>4</v>
      </c>
      <c r="H84" s="30">
        <f t="shared" si="3"/>
        <v>1.0416666666666666E-2</v>
      </c>
      <c r="I84" s="45"/>
      <c r="J84" s="22"/>
      <c r="K84" s="22"/>
      <c r="L84" s="33"/>
      <c r="M84" s="22"/>
      <c r="N84" s="29">
        <f t="shared" si="4"/>
        <v>0</v>
      </c>
    </row>
    <row r="85" spans="1:14" s="58" customFormat="1">
      <c r="A85" s="25" t="s">
        <v>67</v>
      </c>
      <c r="B85" s="24" t="s">
        <v>54</v>
      </c>
      <c r="C85" s="25">
        <v>0</v>
      </c>
      <c r="D85" s="25">
        <v>0</v>
      </c>
      <c r="E85" s="25">
        <v>90</v>
      </c>
      <c r="F85" s="27">
        <f t="shared" si="2"/>
        <v>90</v>
      </c>
      <c r="G85" s="42"/>
      <c r="H85" s="30">
        <f t="shared" si="3"/>
        <v>1.0416666666666666E-2</v>
      </c>
      <c r="I85" s="60"/>
      <c r="J85" s="25"/>
      <c r="K85" s="25"/>
      <c r="L85" s="49"/>
      <c r="M85" s="25"/>
      <c r="N85" s="29">
        <f t="shared" si="4"/>
        <v>0</v>
      </c>
    </row>
    <row r="86" spans="1:14">
      <c r="A86" s="25" t="s">
        <v>63</v>
      </c>
      <c r="B86" s="24" t="s">
        <v>55</v>
      </c>
      <c r="C86" s="22">
        <v>0</v>
      </c>
      <c r="D86" s="22">
        <v>120</v>
      </c>
      <c r="E86" s="22">
        <v>0</v>
      </c>
      <c r="F86" s="27">
        <f t="shared" si="2"/>
        <v>120</v>
      </c>
      <c r="G86" s="42">
        <v>4</v>
      </c>
      <c r="H86" s="30">
        <f t="shared" si="3"/>
        <v>1.3888888888888888E-2</v>
      </c>
      <c r="I86" s="45"/>
      <c r="J86" s="22"/>
      <c r="K86" s="22"/>
      <c r="L86" s="33"/>
      <c r="M86" s="22"/>
      <c r="N86" s="29">
        <f t="shared" si="4"/>
        <v>0</v>
      </c>
    </row>
    <row r="87" spans="1:14">
      <c r="A87" s="25" t="s">
        <v>65</v>
      </c>
      <c r="B87" s="24" t="s">
        <v>55</v>
      </c>
      <c r="C87" s="22">
        <v>0</v>
      </c>
      <c r="D87" s="22">
        <v>120</v>
      </c>
      <c r="E87" s="22">
        <v>0</v>
      </c>
      <c r="F87" s="27">
        <f t="shared" si="2"/>
        <v>120</v>
      </c>
      <c r="G87" s="42">
        <v>4</v>
      </c>
      <c r="H87" s="30">
        <f t="shared" si="3"/>
        <v>1.3888888888888888E-2</v>
      </c>
      <c r="I87" s="45"/>
      <c r="J87" s="22"/>
      <c r="K87" s="22"/>
      <c r="L87" s="33"/>
      <c r="M87" s="22"/>
      <c r="N87" s="29">
        <f t="shared" si="4"/>
        <v>0</v>
      </c>
    </row>
    <row r="88" spans="1:14">
      <c r="A88" s="25" t="s">
        <v>64</v>
      </c>
      <c r="B88" s="24" t="s">
        <v>55</v>
      </c>
      <c r="C88" s="22">
        <v>120</v>
      </c>
      <c r="D88" s="22">
        <v>0</v>
      </c>
      <c r="E88" s="22">
        <v>0</v>
      </c>
      <c r="F88" s="27">
        <f t="shared" si="2"/>
        <v>120</v>
      </c>
      <c r="G88" s="42">
        <v>4</v>
      </c>
      <c r="H88" s="30">
        <f t="shared" si="3"/>
        <v>1.3888888888888888E-2</v>
      </c>
      <c r="I88" s="45"/>
      <c r="J88" s="22"/>
      <c r="K88" s="22"/>
      <c r="L88" s="33"/>
      <c r="M88" s="22"/>
      <c r="N88" s="29">
        <f t="shared" si="4"/>
        <v>0</v>
      </c>
    </row>
    <row r="89" spans="1:14" s="58" customFormat="1">
      <c r="A89" s="25" t="s">
        <v>67</v>
      </c>
      <c r="B89" s="24" t="s">
        <v>55</v>
      </c>
      <c r="C89" s="25">
        <v>0</v>
      </c>
      <c r="D89" s="25">
        <v>0</v>
      </c>
      <c r="E89" s="25">
        <v>120</v>
      </c>
      <c r="F89" s="27">
        <f t="shared" si="2"/>
        <v>120</v>
      </c>
      <c r="G89" s="42"/>
      <c r="H89" s="30">
        <f t="shared" si="3"/>
        <v>1.3888888888888888E-2</v>
      </c>
      <c r="I89" s="60"/>
      <c r="J89" s="25"/>
      <c r="K89" s="25"/>
      <c r="L89" s="49"/>
      <c r="M89" s="25"/>
      <c r="N89" s="29">
        <f t="shared" si="4"/>
        <v>0</v>
      </c>
    </row>
    <row r="90" spans="1:14">
      <c r="A90" s="25" t="s">
        <v>66</v>
      </c>
      <c r="B90" s="46" t="s">
        <v>68</v>
      </c>
      <c r="C90" s="22">
        <v>60</v>
      </c>
      <c r="D90" s="22">
        <v>60</v>
      </c>
      <c r="E90" s="22">
        <v>60</v>
      </c>
      <c r="F90" s="27">
        <f t="shared" si="2"/>
        <v>180</v>
      </c>
      <c r="G90" s="42">
        <v>4</v>
      </c>
      <c r="H90" s="30">
        <f t="shared" si="3"/>
        <v>2.0833333333333332E-2</v>
      </c>
      <c r="I90" s="45"/>
      <c r="J90" s="22"/>
      <c r="K90" s="22"/>
      <c r="L90" s="33"/>
      <c r="M90" s="22"/>
      <c r="N90" s="29">
        <f t="shared" si="4"/>
        <v>0</v>
      </c>
    </row>
    <row r="91" spans="1:14">
      <c r="A91" s="87" t="s">
        <v>72</v>
      </c>
      <c r="B91" s="44"/>
      <c r="C91" s="35"/>
      <c r="D91" s="35"/>
      <c r="E91" s="35"/>
      <c r="F91" s="66"/>
      <c r="G91" s="35"/>
      <c r="H91" s="62">
        <f t="shared" si="3"/>
        <v>0</v>
      </c>
      <c r="I91" s="41"/>
      <c r="J91" s="35"/>
      <c r="K91" s="35"/>
      <c r="L91" s="36"/>
      <c r="M91" s="35"/>
      <c r="N91" s="65"/>
    </row>
    <row r="92" spans="1:14">
      <c r="A92" s="22"/>
      <c r="B92" s="24"/>
      <c r="C92" s="47"/>
      <c r="D92" s="47"/>
      <c r="E92" s="47"/>
      <c r="F92" s="27"/>
      <c r="G92" s="28"/>
      <c r="H92" s="30">
        <f t="shared" si="3"/>
        <v>0</v>
      </c>
      <c r="I92" s="45"/>
      <c r="J92" s="22"/>
      <c r="K92" s="22"/>
      <c r="L92" s="33"/>
      <c r="M92" s="22"/>
      <c r="N92" s="29">
        <f t="shared" si="4"/>
        <v>0</v>
      </c>
    </row>
    <row r="93" spans="1:14">
      <c r="B93" s="48" t="s">
        <v>57</v>
      </c>
      <c r="C93" s="49">
        <f>SUM(C17:C92)</f>
        <v>2440</v>
      </c>
      <c r="D93" s="49">
        <f>SUM(D17:D92)</f>
        <v>3760</v>
      </c>
      <c r="E93" s="49">
        <f>SUM(E17:E90)</f>
        <v>2440</v>
      </c>
    </row>
    <row r="94" spans="1:14">
      <c r="B94" s="48" t="s">
        <v>58</v>
      </c>
      <c r="C94" s="26">
        <f t="shared" ref="C94:E94" si="5">C93/60</f>
        <v>40.666666666666664</v>
      </c>
      <c r="D94" s="26">
        <f t="shared" si="5"/>
        <v>62.666666666666664</v>
      </c>
      <c r="E94" s="26">
        <f t="shared" si="5"/>
        <v>40.666666666666664</v>
      </c>
    </row>
    <row r="95" spans="1:14">
      <c r="C95" s="4"/>
      <c r="D95" s="4"/>
      <c r="E95" s="4"/>
    </row>
    <row r="96" spans="1:14">
      <c r="E96" s="7"/>
      <c r="F96" s="27">
        <f>SUM(F17:F92)</f>
        <v>8640</v>
      </c>
      <c r="G96" s="48" t="s">
        <v>59</v>
      </c>
      <c r="H96" s="50">
        <f>SUM(H17:H92)</f>
        <v>0.99999999999999956</v>
      </c>
      <c r="I96" s="1" t="s">
        <v>60</v>
      </c>
      <c r="K96" s="51"/>
      <c r="L96" s="26">
        <f>SUM(L17:L92)</f>
        <v>0</v>
      </c>
    </row>
    <row r="97" spans="6:12">
      <c r="F97" s="26">
        <f>F96/60</f>
        <v>144</v>
      </c>
      <c r="H97" s="1"/>
      <c r="K97" s="51"/>
      <c r="L97" s="26">
        <f>L96/60</f>
        <v>0</v>
      </c>
    </row>
    <row r="99" spans="6:12">
      <c r="F99" s="1" t="s">
        <v>61</v>
      </c>
    </row>
    <row r="100" spans="6:12">
      <c r="F100" s="1" t="s">
        <v>62</v>
      </c>
    </row>
    <row r="101" spans="6:12">
      <c r="F101" s="1"/>
    </row>
  </sheetData>
  <mergeCells count="3">
    <mergeCell ref="C15:H15"/>
    <mergeCell ref="I15:N15"/>
    <mergeCell ref="B1:N1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workbookViewId="0">
      <selection activeCell="F13" sqref="F13"/>
    </sheetView>
  </sheetViews>
  <sheetFormatPr baseColWidth="10" defaultColWidth="14.42578125" defaultRowHeight="15" customHeight="1"/>
  <cols>
    <col min="1" max="1" width="11.85546875" customWidth="1"/>
    <col min="2" max="2" width="14.140625" customWidth="1"/>
    <col min="3" max="3" width="16" customWidth="1"/>
    <col min="4" max="4" width="14.85546875" customWidth="1"/>
    <col min="5" max="6" width="15.42578125" customWidth="1"/>
    <col min="7" max="7" width="19.42578125" customWidth="1"/>
    <col min="8" max="26" width="11.42578125" customWidth="1"/>
  </cols>
  <sheetData>
    <row r="1" spans="1:7">
      <c r="A1" s="78" t="s">
        <v>16</v>
      </c>
      <c r="B1" s="79"/>
      <c r="C1" s="79"/>
      <c r="D1" s="79"/>
      <c r="E1" s="79"/>
      <c r="F1" s="79"/>
      <c r="G1" s="79"/>
    </row>
    <row r="2" spans="1:7">
      <c r="B2" s="1" t="s">
        <v>2</v>
      </c>
    </row>
    <row r="3" spans="1:7">
      <c r="B3" s="1"/>
    </row>
    <row r="4" spans="1:7">
      <c r="A4" s="2" t="s">
        <v>3</v>
      </c>
      <c r="B4" s="3" t="s">
        <v>4</v>
      </c>
      <c r="C4" s="3"/>
      <c r="D4" s="4"/>
      <c r="E4" s="4"/>
      <c r="F4" s="4"/>
    </row>
    <row r="5" spans="1:7">
      <c r="A5" s="2" t="s">
        <v>14</v>
      </c>
      <c r="B5" s="6">
        <v>1</v>
      </c>
      <c r="C5" s="2"/>
      <c r="D5" s="11"/>
    </row>
    <row r="8" spans="1:7">
      <c r="B8" s="73" t="s">
        <v>18</v>
      </c>
      <c r="C8" s="74"/>
      <c r="D8" s="80"/>
      <c r="E8" s="76" t="s">
        <v>19</v>
      </c>
      <c r="F8" s="74"/>
      <c r="G8" s="77"/>
    </row>
    <row r="9" spans="1:7">
      <c r="A9" s="14" t="s">
        <v>20</v>
      </c>
      <c r="B9" s="16" t="s">
        <v>22</v>
      </c>
      <c r="C9" s="17" t="s">
        <v>28</v>
      </c>
      <c r="D9" s="18" t="s">
        <v>31</v>
      </c>
      <c r="E9" s="20" t="s">
        <v>22</v>
      </c>
      <c r="F9" s="20" t="s">
        <v>32</v>
      </c>
      <c r="G9" s="14" t="s">
        <v>33</v>
      </c>
    </row>
    <row r="10" spans="1:7">
      <c r="A10" s="22">
        <v>1</v>
      </c>
      <c r="B10" s="26">
        <f>(SUMIFS(Tareas!$F$17:$F$92,Tareas!$G$17:$G$92,Semanas!A10))/60</f>
        <v>32.5</v>
      </c>
      <c r="C10" s="29">
        <f>SUMIFS(Tareas!$H$17:$H$92,Tareas!$G$17:$G$92,Semanas!A10)</f>
        <v>0.22569444444444445</v>
      </c>
      <c r="D10" s="31">
        <f>C10</f>
        <v>0.22569444444444445</v>
      </c>
      <c r="E10" s="26">
        <f>(SUMIFS(Tareas!$L$17:$L$92,Tareas!$M$17:$M$92,Semanas!A10))/60</f>
        <v>0</v>
      </c>
      <c r="F10" s="29">
        <f>SUMIFS(Tareas!$N$17:$N$92,Tareas!$M$17:$M$92,Semanas!A10)</f>
        <v>0</v>
      </c>
      <c r="G10" s="29">
        <f>F10</f>
        <v>0</v>
      </c>
    </row>
    <row r="11" spans="1:7">
      <c r="A11" s="22">
        <v>2</v>
      </c>
      <c r="B11" s="26">
        <f>(SUMIFS(Tareas!$F$17:$F$92,Tareas!$G$17:$G$92,Semanas!A11))/60</f>
        <v>45.5</v>
      </c>
      <c r="C11" s="29">
        <f>SUMIFS(Tareas!$H$17:$H$92,Tareas!$G$17:$G$92,Semanas!A11)</f>
        <v>0.31597222222222221</v>
      </c>
      <c r="D11" s="31">
        <f t="shared" ref="D11:D13" si="0">D10+C11</f>
        <v>0.54166666666666663</v>
      </c>
      <c r="E11" s="26">
        <f>(SUMIFS(Tareas!$L$17:$L$92,Tareas!$M$17:$M$92,Semanas!A11))/60</f>
        <v>0</v>
      </c>
      <c r="F11" s="29">
        <f>SUMIFS(Tareas!$N$17:$N$92,Tareas!$M$17:$M$92,Semanas!A11)</f>
        <v>0</v>
      </c>
      <c r="G11" s="29">
        <f t="shared" ref="G11:G13" si="1">G10+F11</f>
        <v>0</v>
      </c>
    </row>
    <row r="12" spans="1:7">
      <c r="A12" s="22">
        <v>3</v>
      </c>
      <c r="B12" s="26">
        <f>(SUMIFS(Tareas!$F$17:$F$92,Tareas!$G$17:$G$92,Semanas!A12))/60</f>
        <v>24</v>
      </c>
      <c r="C12" s="29">
        <f>SUMIFS(Tareas!$H$17:$H$92,Tareas!$G$17:$G$92,Semanas!A12)</f>
        <v>0.16666666666666666</v>
      </c>
      <c r="D12" s="31">
        <f t="shared" si="0"/>
        <v>0.70833333333333326</v>
      </c>
      <c r="E12" s="26">
        <f>(SUMIFS(Tareas!$L$17:$L$92,Tareas!$M$17:$M$92,Semanas!A12))/60</f>
        <v>0</v>
      </c>
      <c r="F12" s="29">
        <f>SUMIFS(Tareas!$N$17:$N$92,Tareas!$M$17:$M$92,Semanas!A12)</f>
        <v>0</v>
      </c>
      <c r="G12" s="29">
        <f t="shared" si="1"/>
        <v>0</v>
      </c>
    </row>
    <row r="13" spans="1:7">
      <c r="A13" s="22">
        <v>4</v>
      </c>
      <c r="B13" s="26">
        <f>(SUMIFS(Tareas!$F$17:$F$92,Tareas!$G$17:$G$92,Semanas!A13))/60</f>
        <v>24.666666666666668</v>
      </c>
      <c r="C13" s="29">
        <f>SUMIFS(Tareas!$H$17:$H$92,Tareas!$G$17:$G$92,Semanas!A13)</f>
        <v>0.17129629629629634</v>
      </c>
      <c r="D13" s="31">
        <f t="shared" si="0"/>
        <v>0.87962962962962954</v>
      </c>
      <c r="E13" s="26">
        <f>(SUMIFS(Tareas!$L$17:$L$92,Tareas!$M$17:$M$92,Semanas!A13))/60</f>
        <v>0</v>
      </c>
      <c r="F13" s="29">
        <f>SUMIFS(Tareas!$N$17:$N$92,Tareas!$M$17:$M$92,Semanas!A13)</f>
        <v>0</v>
      </c>
      <c r="G13" s="29">
        <f t="shared" si="1"/>
        <v>0</v>
      </c>
    </row>
    <row r="14" spans="1:7">
      <c r="D14" s="38"/>
    </row>
    <row r="15" spans="1:7">
      <c r="B15" s="26">
        <f>SUM(B10:B13)</f>
        <v>126.66666666666667</v>
      </c>
      <c r="C15" s="40"/>
      <c r="D15" s="40"/>
      <c r="E15" s="26">
        <f>SUM(E10:E13)</f>
        <v>0</v>
      </c>
      <c r="F15" s="40"/>
      <c r="G15" s="40"/>
    </row>
    <row r="17" spans="2:3">
      <c r="C17" s="1"/>
    </row>
    <row r="18" spans="2:3">
      <c r="B18" s="1" t="s">
        <v>43</v>
      </c>
      <c r="C18" s="1"/>
    </row>
    <row r="20" spans="2:3">
      <c r="B20" s="1"/>
      <c r="C20" s="1"/>
    </row>
    <row r="21" spans="2:3">
      <c r="B21" s="1"/>
      <c r="C21" s="1"/>
    </row>
    <row r="23" spans="2:3">
      <c r="B23" s="1"/>
    </row>
    <row r="24" spans="2:3">
      <c r="B24" s="1"/>
    </row>
  </sheetData>
  <mergeCells count="3">
    <mergeCell ref="B8:D8"/>
    <mergeCell ref="E8:G8"/>
    <mergeCell ref="A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Tareas</vt:lpstr>
      <vt:lpstr>Semanas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nodierjose</cp:lastModifiedBy>
  <dcterms:modified xsi:type="dcterms:W3CDTF">2017-11-15T03:20:12Z</dcterms:modified>
</cp:coreProperties>
</file>