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ierjose\Desktop\entregaCiclo1Software2\documentos e informes ingenieria de software 2\Planes\"/>
    </mc:Choice>
  </mc:AlternateContent>
  <bookViews>
    <workbookView xWindow="0" yWindow="0" windowWidth="20490" windowHeight="8685"/>
  </bookViews>
  <sheets>
    <sheet name="Tareas" sheetId="1" r:id="rId1"/>
    <sheet name="Semanas" sheetId="2" r:id="rId2"/>
  </sheets>
  <calcPr calcId="152511"/>
</workbook>
</file>

<file path=xl/calcChain.xml><?xml version="1.0" encoding="utf-8"?>
<calcChain xmlns="http://schemas.openxmlformats.org/spreadsheetml/2006/main">
  <c r="R17" i="1" l="1"/>
  <c r="E10" i="2"/>
  <c r="B12" i="2"/>
  <c r="G67" i="1"/>
  <c r="E67" i="1"/>
  <c r="C67" i="1"/>
  <c r="G66" i="1"/>
  <c r="F66" i="1"/>
  <c r="F67" i="1" s="1"/>
  <c r="E66" i="1"/>
  <c r="D66" i="1"/>
  <c r="D67" i="1" s="1"/>
  <c r="C66" i="1"/>
  <c r="R65" i="1"/>
  <c r="P65" i="1"/>
  <c r="P64" i="1"/>
  <c r="R63" i="1"/>
  <c r="P63" i="1"/>
  <c r="H63" i="1"/>
  <c r="R62" i="1"/>
  <c r="P62" i="1"/>
  <c r="H62" i="1"/>
  <c r="R61" i="1"/>
  <c r="P61" i="1"/>
  <c r="H61" i="1"/>
  <c r="R60" i="1"/>
  <c r="P60" i="1"/>
  <c r="H60" i="1"/>
  <c r="R59" i="1"/>
  <c r="P59" i="1"/>
  <c r="H59" i="1"/>
  <c r="R58" i="1"/>
  <c r="P58" i="1"/>
  <c r="H58" i="1"/>
  <c r="R57" i="1"/>
  <c r="P57" i="1"/>
  <c r="H57" i="1"/>
  <c r="R56" i="1"/>
  <c r="P56" i="1"/>
  <c r="H56" i="1"/>
  <c r="R55" i="1"/>
  <c r="P55" i="1"/>
  <c r="H55" i="1"/>
  <c r="R54" i="1"/>
  <c r="P54" i="1"/>
  <c r="H54" i="1"/>
  <c r="R53" i="1"/>
  <c r="P53" i="1"/>
  <c r="H53" i="1"/>
  <c r="R52" i="1"/>
  <c r="P52" i="1"/>
  <c r="H52" i="1"/>
  <c r="R51" i="1"/>
  <c r="P51" i="1"/>
  <c r="H51" i="1"/>
  <c r="R50" i="1"/>
  <c r="P50" i="1"/>
  <c r="R49" i="1"/>
  <c r="P49" i="1"/>
  <c r="H49" i="1"/>
  <c r="R48" i="1"/>
  <c r="P48" i="1"/>
  <c r="H48" i="1"/>
  <c r="R47" i="1"/>
  <c r="P47" i="1"/>
  <c r="H47" i="1"/>
  <c r="R46" i="1"/>
  <c r="P46" i="1"/>
  <c r="H46" i="1"/>
  <c r="R45" i="1"/>
  <c r="P45" i="1"/>
  <c r="H45" i="1"/>
  <c r="R44" i="1"/>
  <c r="P44" i="1"/>
  <c r="H44" i="1"/>
  <c r="R43" i="1"/>
  <c r="P43" i="1"/>
  <c r="H43" i="1"/>
  <c r="R42" i="1"/>
  <c r="P42" i="1"/>
  <c r="H42" i="1"/>
  <c r="R41" i="1"/>
  <c r="P41" i="1"/>
  <c r="H41" i="1"/>
  <c r="R40" i="1"/>
  <c r="P40" i="1"/>
  <c r="H40" i="1"/>
  <c r="R39" i="1"/>
  <c r="P39" i="1"/>
  <c r="H39" i="1"/>
  <c r="R38" i="1"/>
  <c r="P38" i="1"/>
  <c r="P37" i="1"/>
  <c r="H37" i="1"/>
  <c r="P36" i="1"/>
  <c r="H36" i="1"/>
  <c r="P35" i="1"/>
  <c r="E13" i="2" s="1"/>
  <c r="H35" i="1"/>
  <c r="R34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R25" i="1"/>
  <c r="P25" i="1"/>
  <c r="P24" i="1"/>
  <c r="H24" i="1"/>
  <c r="P23" i="1"/>
  <c r="H23" i="1"/>
  <c r="P22" i="1"/>
  <c r="H22" i="1"/>
  <c r="P21" i="1"/>
  <c r="H21" i="1"/>
  <c r="P20" i="1"/>
  <c r="H20" i="1"/>
  <c r="R19" i="1"/>
  <c r="P19" i="1"/>
  <c r="P18" i="1"/>
  <c r="H18" i="1"/>
  <c r="P17" i="1"/>
  <c r="H17" i="1"/>
  <c r="H12" i="1"/>
  <c r="H13" i="1" s="1"/>
  <c r="H69" i="1" l="1"/>
  <c r="J17" i="1"/>
  <c r="B10" i="2"/>
  <c r="J18" i="1"/>
  <c r="R18" i="1" s="1"/>
  <c r="J35" i="1"/>
  <c r="R35" i="1" s="1"/>
  <c r="J36" i="1"/>
  <c r="R36" i="1" s="1"/>
  <c r="J37" i="1"/>
  <c r="R37" i="1" s="1"/>
  <c r="J52" i="1"/>
  <c r="J54" i="1"/>
  <c r="J56" i="1"/>
  <c r="J58" i="1"/>
  <c r="J60" i="1"/>
  <c r="J62" i="1"/>
  <c r="P69" i="1"/>
  <c r="P70" i="1" s="1"/>
  <c r="E11" i="2"/>
  <c r="E12" i="2"/>
  <c r="J26" i="1"/>
  <c r="B11" i="2"/>
  <c r="J27" i="1"/>
  <c r="R27" i="1" s="1"/>
  <c r="J28" i="1"/>
  <c r="R28" i="1" s="1"/>
  <c r="J29" i="1"/>
  <c r="R29" i="1" s="1"/>
  <c r="J30" i="1"/>
  <c r="R30" i="1" s="1"/>
  <c r="J31" i="1"/>
  <c r="R31" i="1" s="1"/>
  <c r="J32" i="1"/>
  <c r="R32" i="1" s="1"/>
  <c r="J33" i="1"/>
  <c r="R33" i="1" s="1"/>
  <c r="J34" i="1"/>
  <c r="J51" i="1"/>
  <c r="J53" i="1"/>
  <c r="J55" i="1"/>
  <c r="J57" i="1"/>
  <c r="J59" i="1"/>
  <c r="J61" i="1"/>
  <c r="J63" i="1"/>
  <c r="B13" i="2"/>
  <c r="C13" i="2" l="1"/>
  <c r="C11" i="2"/>
  <c r="R26" i="1"/>
  <c r="E15" i="2"/>
  <c r="F10" i="2"/>
  <c r="G10" i="2" s="1"/>
  <c r="F13" i="2"/>
  <c r="B15" i="2"/>
  <c r="J50" i="1"/>
  <c r="J25" i="1"/>
  <c r="H70" i="1"/>
  <c r="J65" i="1"/>
  <c r="J64" i="1"/>
  <c r="J49" i="1"/>
  <c r="J48" i="1"/>
  <c r="J47" i="1"/>
  <c r="J46" i="1"/>
  <c r="J45" i="1"/>
  <c r="J44" i="1"/>
  <c r="J43" i="1"/>
  <c r="J42" i="1"/>
  <c r="J41" i="1"/>
  <c r="J40" i="1"/>
  <c r="J39" i="1"/>
  <c r="J38" i="1"/>
  <c r="J24" i="1"/>
  <c r="R24" i="1" s="1"/>
  <c r="J23" i="1"/>
  <c r="R23" i="1" s="1"/>
  <c r="J22" i="1"/>
  <c r="R22" i="1" s="1"/>
  <c r="F12" i="2" s="1"/>
  <c r="J21" i="1"/>
  <c r="R21" i="1" s="1"/>
  <c r="J20" i="1"/>
  <c r="R20" i="1" s="1"/>
  <c r="J19" i="1"/>
  <c r="J69" i="1" s="1"/>
  <c r="F11" i="2" l="1"/>
  <c r="G11" i="2" s="1"/>
  <c r="G12" i="2" s="1"/>
  <c r="G13" i="2" s="1"/>
  <c r="C12" i="2"/>
  <c r="C10" i="2"/>
  <c r="D10" i="2" s="1"/>
  <c r="D11" i="2" s="1"/>
  <c r="D12" i="2" s="1"/>
  <c r="D13" i="2" s="1"/>
</calcChain>
</file>

<file path=xl/sharedStrings.xml><?xml version="1.0" encoding="utf-8"?>
<sst xmlns="http://schemas.openxmlformats.org/spreadsheetml/2006/main" count="159" uniqueCount="84">
  <si>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</si>
  <si>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</si>
  <si>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</si>
  <si>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</si>
  <si>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</si>
  <si>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</si>
  <si>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</si>
  <si>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</si>
  <si>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</si>
  <si>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</si>
  <si>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</si>
  <si>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</si>
  <si>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</si>
  <si>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</si>
  <si>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</si>
  <si>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</si>
  <si>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</si>
  <si>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</si>
  <si>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Formato de Planeación y Seguimiento - Semanas</t>
  </si>
  <si>
    <t>Fecha fin:</t>
  </si>
  <si>
    <t>Cantidad semanas:</t>
  </si>
  <si>
    <t>Lo Planeado (Estimado)</t>
  </si>
  <si>
    <t>Total horas ciclo total:</t>
  </si>
  <si>
    <t>Lo real</t>
  </si>
  <si>
    <t>Semana</t>
  </si>
  <si>
    <t>Contexto</t>
  </si>
  <si>
    <t>Horas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</si>
  <si>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</si>
  <si>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</si>
  <si>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</si>
  <si>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</si>
  <si>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</si>
  <si>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</si>
  <si>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</si>
  <si>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Valor planeado</t>
  </si>
  <si>
    <t>Semana planeada terminación</t>
  </si>
  <si>
    <t>Valor planeado (VP)</t>
  </si>
  <si>
    <t>Valor planeado acumulado</t>
  </si>
  <si>
    <t>Valor ganado</t>
  </si>
  <si>
    <t>Valor ganado acumulado</t>
  </si>
  <si>
    <t>Semana real terminación</t>
  </si>
  <si>
    <t>Valor ganado (VG)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</si>
  <si>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</si>
  <si>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</si>
  <si>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</si>
  <si>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</si>
  <si>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</si>
  <si>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</si>
  <si>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</si>
  <si>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</si>
  <si>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</si>
  <si>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</si>
  <si>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CU. Reportar problema, gestionar usuarios, consultar problemas</t>
  </si>
  <si>
    <t>Revisión especificacion casos de uso</t>
  </si>
  <si>
    <t>FIN DE TAREAS DE LA SEMANA 1</t>
  </si>
  <si>
    <t>Las horas de cada semana no pueden superar las horas de trabajo del grupo por semana</t>
  </si>
  <si>
    <t>Definir arquitectura</t>
  </si>
  <si>
    <t>Elaborar mockup</t>
  </si>
  <si>
    <t xml:space="preserve">Elaborar mockup </t>
  </si>
  <si>
    <t xml:space="preserve">Reunión de inspección </t>
  </si>
  <si>
    <t>CU.Reportar problema</t>
  </si>
  <si>
    <t>Elaborar analisis del caso de uso</t>
  </si>
  <si>
    <t>CU.Gestionar usuarios</t>
  </si>
  <si>
    <t>CU.Consultar problemas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</si>
  <si>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</si>
  <si>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</si>
  <si>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</si>
  <si>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</si>
  <si>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</si>
  <si>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</si>
  <si>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</si>
  <si>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</si>
  <si>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</si>
  <si>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</si>
  <si>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</si>
  <si>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</si>
  <si>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</si>
  <si>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</si>
  <si>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</si>
  <si>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</si>
  <si>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</si>
  <si>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</si>
  <si>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t xml:space="preserve">Verificar que las horas totales </t>
    </r>
    <r>
      <rPr>
        <b/>
        <i/>
        <sz val="11"/>
        <color rgb="FF1F497D"/>
        <rFont val="Calibri"/>
      </rPr>
      <t>planeadas</t>
    </r>
  </si>
  <si>
    <t>no excedan las horas de trabajo del grupo en 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</si>
</sst>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>
    <font>
      <sz val="11"/>
      <color rgb="FF000000"/>
      <name val="Calibri"/>
    </font>
    <font>
      <b/>
      <sz val="20"/>
      <color rgb="FF000000"/>
      <name val="Calibri"/>
    </font>
    <font>
      <i/>
      <sz val="11"/>
      <color rgb="FF1F497D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b/>
      <i/>
      <sz val="11"/>
      <color rgb="FF1F497D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2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4" fillId="2" borderId="3" xfId="0" applyFont="1" applyFill="1" applyBorder="1" applyAlignment="1"/>
    <xf numFmtId="0" fontId="5" fillId="0" borderId="0" xfId="0" applyFont="1" applyAlignment="1"/>
    <xf numFmtId="14" fontId="0" fillId="0" borderId="1" xfId="0" applyNumberFormat="1" applyFont="1" applyBorder="1" applyAlignment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6" xfId="0" applyFont="1" applyFill="1" applyBorder="1" applyAlignment="1"/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0" fillId="0" borderId="10" xfId="0" applyFont="1" applyBorder="1" applyAlignment="1"/>
    <xf numFmtId="0" fontId="5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/>
    <xf numFmtId="164" fontId="0" fillId="2" borderId="10" xfId="0" applyNumberFormat="1" applyFont="1" applyFill="1" applyBorder="1" applyAlignment="1"/>
    <xf numFmtId="1" fontId="0" fillId="2" borderId="10" xfId="0" applyNumberFormat="1" applyFont="1" applyFill="1" applyBorder="1" applyAlignment="1"/>
    <xf numFmtId="0" fontId="0" fillId="5" borderId="10" xfId="0" applyFont="1" applyFill="1" applyBorder="1" applyAlignment="1"/>
    <xf numFmtId="165" fontId="0" fillId="2" borderId="10" xfId="0" applyNumberFormat="1" applyFont="1" applyFill="1" applyBorder="1" applyAlignment="1"/>
    <xf numFmtId="165" fontId="0" fillId="2" borderId="16" xfId="0" applyNumberFormat="1" applyFont="1" applyFill="1" applyBorder="1" applyAlignment="1"/>
    <xf numFmtId="165" fontId="0" fillId="2" borderId="17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2" borderId="10" xfId="0" applyFont="1" applyFill="1" applyBorder="1" applyAlignment="1"/>
    <xf numFmtId="0" fontId="0" fillId="0" borderId="19" xfId="0" applyFont="1" applyBorder="1" applyAlignment="1">
      <alignment horizontal="right"/>
    </xf>
    <xf numFmtId="0" fontId="0" fillId="6" borderId="10" xfId="0" applyFont="1" applyFill="1" applyBorder="1" applyAlignment="1"/>
    <xf numFmtId="0" fontId="0" fillId="6" borderId="10" xfId="0" applyFont="1" applyFill="1" applyBorder="1" applyAlignment="1">
      <alignment wrapText="1"/>
    </xf>
    <xf numFmtId="1" fontId="0" fillId="6" borderId="10" xfId="0" applyNumberFormat="1" applyFont="1" applyFill="1" applyBorder="1" applyAlignment="1"/>
    <xf numFmtId="165" fontId="0" fillId="6" borderId="16" xfId="0" applyNumberFormat="1" applyFont="1" applyFill="1" applyBorder="1" applyAlignment="1"/>
    <xf numFmtId="0" fontId="7" fillId="6" borderId="19" xfId="0" applyFont="1" applyFill="1" applyBorder="1" applyAlignment="1"/>
    <xf numFmtId="0" fontId="0" fillId="6" borderId="10" xfId="0" applyFont="1" applyFill="1" applyBorder="1" applyAlignment="1"/>
    <xf numFmtId="0" fontId="0" fillId="6" borderId="10" xfId="0" applyFont="1" applyFill="1" applyBorder="1" applyAlignment="1"/>
    <xf numFmtId="0" fontId="0" fillId="0" borderId="19" xfId="0" applyFont="1" applyBorder="1" applyAlignment="1">
      <alignment horizontal="right"/>
    </xf>
    <xf numFmtId="2" fontId="0" fillId="5" borderId="6" xfId="0" applyNumberFormat="1" applyFont="1" applyFill="1" applyBorder="1" applyAlignment="1"/>
    <xf numFmtId="0" fontId="0" fillId="0" borderId="8" xfId="0" applyFont="1" applyBorder="1" applyAlignment="1"/>
    <xf numFmtId="164" fontId="0" fillId="5" borderId="6" xfId="0" applyNumberFormat="1" applyFont="1" applyFill="1" applyBorder="1" applyAlignment="1"/>
    <xf numFmtId="0" fontId="0" fillId="6" borderId="20" xfId="0" applyFont="1" applyFill="1" applyBorder="1" applyAlignment="1"/>
    <xf numFmtId="0" fontId="0" fillId="5" borderId="10" xfId="0" applyFont="1" applyFill="1" applyBorder="1" applyAlignment="1"/>
    <xf numFmtId="0" fontId="0" fillId="5" borderId="10" xfId="0" applyFont="1" applyFill="1" applyBorder="1" applyAlignment="1">
      <alignment horizontal="left"/>
    </xf>
    <xf numFmtId="0" fontId="0" fillId="2" borderId="10" xfId="0" applyFont="1" applyFill="1" applyBorder="1" applyAlignment="1"/>
    <xf numFmtId="0" fontId="0" fillId="6" borderId="6" xfId="0" applyFont="1" applyFill="1" applyBorder="1" applyAlignment="1">
      <alignment wrapText="1"/>
    </xf>
    <xf numFmtId="0" fontId="0" fillId="0" borderId="8" xfId="0" applyFont="1" applyBorder="1" applyAlignment="1"/>
    <xf numFmtId="0" fontId="0" fillId="6" borderId="6" xfId="0" applyFont="1" applyFill="1" applyBorder="1" applyAlignment="1"/>
    <xf numFmtId="0" fontId="0" fillId="0" borderId="0" xfId="0" applyFont="1" applyAlignment="1">
      <alignment wrapText="1"/>
    </xf>
    <xf numFmtId="0" fontId="0" fillId="0" borderId="21" xfId="0" applyFont="1" applyBorder="1" applyAlignment="1"/>
    <xf numFmtId="0" fontId="0" fillId="0" borderId="0" xfId="0" applyFont="1" applyAlignment="1">
      <alignment horizontal="right"/>
    </xf>
    <xf numFmtId="0" fontId="0" fillId="2" borderId="10" xfId="0" applyFont="1" applyFill="1" applyBorder="1" applyAlignment="1"/>
    <xf numFmtId="9" fontId="0" fillId="2" borderId="10" xfId="0" applyNumberFormat="1" applyFont="1" applyFill="1" applyBorder="1" applyAlignment="1"/>
    <xf numFmtId="164" fontId="0" fillId="0" borderId="0" xfId="0" applyNumberFormat="1" applyFont="1" applyAlignment="1"/>
    <xf numFmtId="0" fontId="0" fillId="0" borderId="0" xfId="0" applyFont="1" applyAlignment="1"/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wrapText="1"/>
    </xf>
    <xf numFmtId="1" fontId="0" fillId="8" borderId="10" xfId="0" applyNumberFormat="1" applyFont="1" applyFill="1" applyBorder="1" applyAlignment="1"/>
    <xf numFmtId="0" fontId="0" fillId="7" borderId="10" xfId="0" applyFont="1" applyFill="1" applyBorder="1" applyAlignment="1"/>
    <xf numFmtId="0" fontId="0" fillId="7" borderId="10" xfId="0" applyFont="1" applyFill="1" applyBorder="1" applyAlignment="1">
      <alignment wrapText="1"/>
    </xf>
    <xf numFmtId="0" fontId="0" fillId="7" borderId="21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/>
    <xf numFmtId="0" fontId="6" fillId="0" borderId="9" xfId="0" applyFont="1" applyBorder="1"/>
    <xf numFmtId="0" fontId="3" fillId="4" borderId="7" xfId="0" applyFont="1" applyFill="1" applyBorder="1" applyAlignment="1">
      <alignment horizontal="center"/>
    </xf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CO"/>
              <a:t>Valor planeado vs. Valor ganado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Semanas!$D$9</c:f>
              <c:strCache>
                <c:ptCount val="1"/>
                <c:pt idx="0">
                  <c:v>Valor planeado acumulado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Semanas!$D$10:$D$13</c:f>
              <c:numCache>
                <c:formatCode>0.0%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Semanas!$G$9</c:f>
              <c:strCache>
                <c:ptCount val="1"/>
                <c:pt idx="0">
                  <c:v>Valor ganado acumulado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Semanas!$G$10:$G$13</c:f>
              <c:numCache>
                <c:formatCode>0.0%</c:formatCode>
                <c:ptCount val="4"/>
                <c:pt idx="0">
                  <c:v>0.08</c:v>
                </c:pt>
                <c:pt idx="1">
                  <c:v>0.22499999999999998</c:v>
                </c:pt>
                <c:pt idx="2">
                  <c:v>0.42999999999999994</c:v>
                </c:pt>
                <c:pt idx="3">
                  <c:v>0.52999999999999992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405912"/>
        <c:axId val="259075712"/>
      </c:lineChart>
      <c:catAx>
        <c:axId val="31840591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259075712"/>
        <c:crosses val="autoZero"/>
        <c:auto val="1"/>
        <c:lblAlgn val="ctr"/>
        <c:lblOffset val="100"/>
        <c:noMultiLvlLbl val="1"/>
      </c:catAx>
      <c:valAx>
        <c:axId val="25907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31840591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B21" workbookViewId="0">
      <selection activeCell="Q37" sqref="Q37"/>
    </sheetView>
  </sheetViews>
  <sheetFormatPr baseColWidth="10" defaultColWidth="14.42578125" defaultRowHeight="15" customHeight="1"/>
  <cols>
    <col min="1" max="1" width="55.5703125" customWidth="1"/>
    <col min="2" max="2" width="39.5703125" customWidth="1"/>
    <col min="3" max="3" width="12.140625" hidden="1" customWidth="1"/>
    <col min="4" max="8" width="11.42578125" hidden="1" customWidth="1"/>
    <col min="9" max="9" width="12.140625" hidden="1" customWidth="1"/>
    <col min="10" max="27" width="11.42578125" customWidth="1"/>
  </cols>
  <sheetData>
    <row r="1" spans="1:27" ht="26.25"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</row>
    <row r="2" spans="1:27">
      <c r="D2" s="1" t="s">
        <v>1</v>
      </c>
    </row>
    <row r="3" spans="1:27">
      <c r="D3" s="1" t="s">
        <v>2</v>
      </c>
    </row>
    <row r="4" spans="1:27">
      <c r="D4" s="1"/>
    </row>
    <row r="5" spans="1:27" ht="15.75">
      <c r="B5" s="2" t="s">
        <v>3</v>
      </c>
      <c r="C5" s="3" t="s">
        <v>4</v>
      </c>
      <c r="D5" s="3"/>
      <c r="E5" s="4"/>
      <c r="F5" s="4"/>
      <c r="G5" s="4"/>
      <c r="H5" s="4"/>
      <c r="I5" s="4"/>
      <c r="J5" s="4"/>
      <c r="K5" s="4"/>
    </row>
    <row r="6" spans="1:27" ht="15.75">
      <c r="B6" s="2" t="s">
        <v>5</v>
      </c>
      <c r="C6" s="3" t="s">
        <v>6</v>
      </c>
      <c r="D6" s="3"/>
      <c r="E6" s="4" t="s">
        <v>7</v>
      </c>
      <c r="F6" s="4"/>
      <c r="G6" s="4"/>
      <c r="H6" s="3">
        <v>5</v>
      </c>
      <c r="I6" s="4"/>
      <c r="J6" s="4"/>
      <c r="K6" s="4"/>
    </row>
    <row r="7" spans="1:27" ht="15.75">
      <c r="B7" s="2" t="s">
        <v>8</v>
      </c>
      <c r="C7" s="3" t="s">
        <v>9</v>
      </c>
      <c r="D7" s="3"/>
      <c r="E7" s="4" t="s">
        <v>7</v>
      </c>
      <c r="F7" s="4"/>
      <c r="G7" s="4"/>
      <c r="H7" s="3">
        <v>5</v>
      </c>
      <c r="I7" s="4"/>
      <c r="J7" s="4"/>
      <c r="K7" s="4"/>
    </row>
    <row r="8" spans="1:27" ht="15.75">
      <c r="B8" s="2" t="s">
        <v>10</v>
      </c>
      <c r="C8" s="3" t="s">
        <v>11</v>
      </c>
      <c r="D8" s="3"/>
      <c r="E8" s="4" t="s">
        <v>7</v>
      </c>
      <c r="F8" s="4"/>
      <c r="G8" s="4"/>
      <c r="H8" s="3">
        <v>5</v>
      </c>
      <c r="I8" s="4"/>
      <c r="J8" s="4"/>
      <c r="K8" s="4"/>
    </row>
    <row r="9" spans="1:27" ht="15.75">
      <c r="B9" s="2" t="s">
        <v>12</v>
      </c>
      <c r="C9" s="5" t="s">
        <v>11</v>
      </c>
      <c r="D9" s="3"/>
      <c r="E9" s="4" t="s">
        <v>7</v>
      </c>
      <c r="F9" s="4"/>
      <c r="G9" s="4"/>
      <c r="H9" s="3">
        <v>5</v>
      </c>
      <c r="I9" s="4"/>
      <c r="J9" s="4"/>
      <c r="K9" s="4"/>
    </row>
    <row r="10" spans="1:27" ht="15.75">
      <c r="B10" s="2" t="s">
        <v>13</v>
      </c>
      <c r="C10" s="5" t="s">
        <v>14</v>
      </c>
      <c r="D10" s="3"/>
      <c r="E10" s="4" t="s">
        <v>7</v>
      </c>
      <c r="F10" s="4"/>
      <c r="G10" s="4"/>
      <c r="H10" s="3">
        <v>5</v>
      </c>
      <c r="I10" s="4"/>
      <c r="J10" s="4"/>
      <c r="K10" s="4"/>
    </row>
    <row r="11" spans="1:27" ht="15.75">
      <c r="B11" s="2"/>
      <c r="C11" s="4"/>
      <c r="D11" s="4"/>
      <c r="E11" s="4"/>
      <c r="F11" s="4"/>
      <c r="G11" s="4"/>
      <c r="H11" s="4"/>
      <c r="I11" s="4"/>
      <c r="J11" s="4"/>
      <c r="K11" s="4"/>
    </row>
    <row r="12" spans="1:27" ht="15.75">
      <c r="B12" s="2" t="s">
        <v>15</v>
      </c>
      <c r="C12" s="6">
        <v>1</v>
      </c>
      <c r="D12" s="2"/>
      <c r="E12" s="7" t="s">
        <v>16</v>
      </c>
      <c r="F12" s="2"/>
      <c r="G12" s="2"/>
      <c r="H12" s="8">
        <f>SUM(H6:H10)</f>
        <v>25</v>
      </c>
      <c r="I12" s="2"/>
      <c r="J12" s="9" t="s">
        <v>17</v>
      </c>
      <c r="K12" s="10">
        <v>42996</v>
      </c>
      <c r="M12" s="9" t="s">
        <v>19</v>
      </c>
      <c r="N12" s="10">
        <v>43021</v>
      </c>
    </row>
    <row r="13" spans="1:27" ht="15.75">
      <c r="B13" s="2" t="s">
        <v>20</v>
      </c>
      <c r="C13" s="12">
        <v>4</v>
      </c>
      <c r="E13" s="4" t="s">
        <v>22</v>
      </c>
      <c r="H13" s="13">
        <f>H12*C13</f>
        <v>100</v>
      </c>
    </row>
    <row r="14" spans="1:27">
      <c r="I14" s="1"/>
    </row>
    <row r="15" spans="1:27" ht="15.75">
      <c r="C15" s="67" t="s">
        <v>21</v>
      </c>
      <c r="D15" s="68"/>
      <c r="E15" s="68"/>
      <c r="F15" s="68"/>
      <c r="G15" s="68"/>
      <c r="H15" s="68"/>
      <c r="I15" s="68"/>
      <c r="J15" s="69"/>
      <c r="K15" s="70" t="s">
        <v>23</v>
      </c>
      <c r="L15" s="68"/>
      <c r="M15" s="68"/>
      <c r="N15" s="68"/>
      <c r="O15" s="68"/>
      <c r="P15" s="68"/>
      <c r="Q15" s="68"/>
      <c r="R15" s="71"/>
    </row>
    <row r="16" spans="1:27" ht="60">
      <c r="A16" s="15" t="s">
        <v>25</v>
      </c>
      <c r="B16" s="14" t="s">
        <v>27</v>
      </c>
      <c r="C16" s="16" t="s">
        <v>28</v>
      </c>
      <c r="D16" s="16" t="s">
        <v>29</v>
      </c>
      <c r="E16" s="16" t="s">
        <v>30</v>
      </c>
      <c r="F16" s="16" t="s">
        <v>31</v>
      </c>
      <c r="G16" s="16" t="s">
        <v>32</v>
      </c>
      <c r="H16" s="16" t="s">
        <v>33</v>
      </c>
      <c r="I16" s="16" t="s">
        <v>35</v>
      </c>
      <c r="J16" s="19" t="s">
        <v>36</v>
      </c>
      <c r="K16" s="21" t="s">
        <v>28</v>
      </c>
      <c r="L16" s="16" t="s">
        <v>29</v>
      </c>
      <c r="M16" s="16" t="s">
        <v>30</v>
      </c>
      <c r="N16" s="16" t="s">
        <v>31</v>
      </c>
      <c r="O16" s="16" t="s">
        <v>32</v>
      </c>
      <c r="P16" s="16" t="s">
        <v>33</v>
      </c>
      <c r="Q16" s="14" t="s">
        <v>40</v>
      </c>
      <c r="R16" s="14" t="s">
        <v>41</v>
      </c>
      <c r="S16" s="23"/>
      <c r="T16" s="23"/>
      <c r="U16" s="23"/>
      <c r="V16" s="23"/>
      <c r="W16" s="23"/>
      <c r="X16" s="23"/>
      <c r="Y16" s="23"/>
      <c r="Z16" s="23"/>
      <c r="AA16" s="23"/>
    </row>
    <row r="17" spans="1:18">
      <c r="A17" s="22" t="s">
        <v>42</v>
      </c>
      <c r="B17" s="24" t="s">
        <v>43</v>
      </c>
      <c r="C17" s="25">
        <v>90</v>
      </c>
      <c r="D17" s="25">
        <v>90</v>
      </c>
      <c r="E17" s="22"/>
      <c r="F17" s="25"/>
      <c r="G17" s="25">
        <v>90</v>
      </c>
      <c r="H17" s="27">
        <f t="shared" ref="H17:H18" si="0">SUM(C17:G17)</f>
        <v>270</v>
      </c>
      <c r="I17" s="28">
        <v>1</v>
      </c>
      <c r="J17" s="30">
        <f t="shared" ref="J17:J65" si="1">H17/$H$69</f>
        <v>4.4999999999999998E-2</v>
      </c>
      <c r="K17" s="32">
        <v>100</v>
      </c>
      <c r="L17" s="25">
        <v>120</v>
      </c>
      <c r="M17" s="22"/>
      <c r="N17" s="22"/>
      <c r="O17" s="25">
        <v>80</v>
      </c>
      <c r="P17" s="33">
        <f t="shared" ref="P17:P65" si="2">SUM(K17:O17)</f>
        <v>300</v>
      </c>
      <c r="Q17" s="25">
        <v>1</v>
      </c>
      <c r="R17" s="29">
        <f>IF(Q17&gt;0,J17,0)</f>
        <v>4.4999999999999998E-2</v>
      </c>
    </row>
    <row r="18" spans="1:18">
      <c r="A18" s="22"/>
      <c r="B18" s="24" t="s">
        <v>44</v>
      </c>
      <c r="C18" s="22">
        <v>90</v>
      </c>
      <c r="D18" s="22">
        <v>60</v>
      </c>
      <c r="E18" s="22"/>
      <c r="F18" s="22"/>
      <c r="G18" s="22">
        <v>60</v>
      </c>
      <c r="H18" s="27">
        <f t="shared" si="0"/>
        <v>210</v>
      </c>
      <c r="I18" s="28">
        <v>1</v>
      </c>
      <c r="J18" s="30">
        <f t="shared" si="1"/>
        <v>3.5000000000000003E-2</v>
      </c>
      <c r="K18" s="34">
        <v>90</v>
      </c>
      <c r="L18" s="25">
        <v>90</v>
      </c>
      <c r="M18" s="22"/>
      <c r="N18" s="22"/>
      <c r="O18" s="25">
        <v>60</v>
      </c>
      <c r="P18" s="33">
        <f t="shared" si="2"/>
        <v>240</v>
      </c>
      <c r="Q18" s="25">
        <v>1</v>
      </c>
      <c r="R18" s="29">
        <f t="shared" ref="R18:R63" si="3">IF(Q18&gt;0,J18,0)</f>
        <v>3.5000000000000003E-2</v>
      </c>
    </row>
    <row r="19" spans="1:18">
      <c r="A19" s="35"/>
      <c r="B19" s="36" t="s">
        <v>45</v>
      </c>
      <c r="C19" s="35"/>
      <c r="D19" s="35"/>
      <c r="E19" s="35"/>
      <c r="F19" s="35"/>
      <c r="G19" s="35"/>
      <c r="H19" s="37"/>
      <c r="I19" s="35"/>
      <c r="J19" s="38">
        <f t="shared" si="1"/>
        <v>0</v>
      </c>
      <c r="K19" s="39"/>
      <c r="L19" s="35"/>
      <c r="M19" s="35"/>
      <c r="N19" s="35"/>
      <c r="O19" s="35"/>
      <c r="P19" s="40">
        <f t="shared" si="2"/>
        <v>0</v>
      </c>
      <c r="Q19" s="35"/>
      <c r="R19" s="41">
        <f t="shared" si="3"/>
        <v>0</v>
      </c>
    </row>
    <row r="20" spans="1:18">
      <c r="A20" s="22"/>
      <c r="B20" s="24" t="s">
        <v>46</v>
      </c>
      <c r="C20" s="22">
        <v>90</v>
      </c>
      <c r="D20" s="22">
        <v>90</v>
      </c>
      <c r="E20" s="22"/>
      <c r="F20" s="22"/>
      <c r="G20" s="22">
        <v>90</v>
      </c>
      <c r="H20" s="27">
        <f t="shared" ref="H20:H24" si="4">SUM(C20:G20)</f>
        <v>270</v>
      </c>
      <c r="I20" s="28">
        <v>1</v>
      </c>
      <c r="J20" s="30">
        <f t="shared" si="1"/>
        <v>4.4999999999999998E-2</v>
      </c>
      <c r="K20" s="42">
        <v>60</v>
      </c>
      <c r="L20" s="25">
        <v>60</v>
      </c>
      <c r="M20" s="25"/>
      <c r="N20" s="25"/>
      <c r="O20" s="25">
        <v>60</v>
      </c>
      <c r="P20" s="33">
        <f t="shared" si="2"/>
        <v>180</v>
      </c>
      <c r="Q20" s="25">
        <v>2</v>
      </c>
      <c r="R20" s="29">
        <f t="shared" si="3"/>
        <v>4.4999999999999998E-2</v>
      </c>
    </row>
    <row r="21" spans="1:18">
      <c r="A21" s="22" t="s">
        <v>47</v>
      </c>
      <c r="B21" s="24" t="s">
        <v>48</v>
      </c>
      <c r="C21" s="22">
        <v>0</v>
      </c>
      <c r="D21" s="22">
        <v>0</v>
      </c>
      <c r="E21" s="22"/>
      <c r="F21" s="22"/>
      <c r="G21" s="22">
        <v>180</v>
      </c>
      <c r="H21" s="27">
        <f t="shared" si="4"/>
        <v>180</v>
      </c>
      <c r="I21" s="28">
        <v>1</v>
      </c>
      <c r="J21" s="30">
        <f t="shared" si="1"/>
        <v>0.03</v>
      </c>
      <c r="K21" s="34">
        <v>0</v>
      </c>
      <c r="L21" s="25">
        <v>0</v>
      </c>
      <c r="M21" s="22"/>
      <c r="N21" s="22"/>
      <c r="O21" s="25">
        <v>90</v>
      </c>
      <c r="P21" s="33">
        <f t="shared" si="2"/>
        <v>90</v>
      </c>
      <c r="Q21" s="25">
        <v>2</v>
      </c>
      <c r="R21" s="29">
        <f t="shared" si="3"/>
        <v>0.03</v>
      </c>
    </row>
    <row r="22" spans="1:18">
      <c r="A22" s="22" t="s">
        <v>49</v>
      </c>
      <c r="B22" s="24" t="s">
        <v>50</v>
      </c>
      <c r="C22" s="22">
        <v>0</v>
      </c>
      <c r="D22" s="22">
        <v>180</v>
      </c>
      <c r="E22" s="22"/>
      <c r="F22" s="22"/>
      <c r="G22" s="22">
        <v>0</v>
      </c>
      <c r="H22" s="27">
        <f t="shared" si="4"/>
        <v>180</v>
      </c>
      <c r="I22" s="28">
        <v>1</v>
      </c>
      <c r="J22" s="30">
        <f t="shared" si="1"/>
        <v>0.03</v>
      </c>
      <c r="K22" s="34">
        <v>0</v>
      </c>
      <c r="L22" s="25">
        <v>240</v>
      </c>
      <c r="M22" s="22"/>
      <c r="N22" s="22"/>
      <c r="O22" s="25">
        <v>0</v>
      </c>
      <c r="P22" s="33">
        <f t="shared" si="2"/>
        <v>240</v>
      </c>
      <c r="Q22" s="25">
        <v>3</v>
      </c>
      <c r="R22" s="29">
        <f t="shared" si="3"/>
        <v>0.03</v>
      </c>
    </row>
    <row r="23" spans="1:18">
      <c r="A23" s="22" t="s">
        <v>51</v>
      </c>
      <c r="B23" s="24" t="s">
        <v>50</v>
      </c>
      <c r="C23" s="22">
        <v>180</v>
      </c>
      <c r="D23" s="22">
        <v>0</v>
      </c>
      <c r="E23" s="22"/>
      <c r="F23" s="22"/>
      <c r="G23" s="22">
        <v>0</v>
      </c>
      <c r="H23" s="27">
        <f t="shared" si="4"/>
        <v>180</v>
      </c>
      <c r="I23" s="28">
        <v>1</v>
      </c>
      <c r="J23" s="30">
        <f t="shared" si="1"/>
        <v>0.03</v>
      </c>
      <c r="K23" s="44">
        <v>67</v>
      </c>
      <c r="L23" s="25">
        <v>0</v>
      </c>
      <c r="M23" s="22"/>
      <c r="N23" s="22"/>
      <c r="O23" s="25">
        <v>0</v>
      </c>
      <c r="P23" s="33">
        <f t="shared" si="2"/>
        <v>67</v>
      </c>
      <c r="Q23" s="25">
        <v>2</v>
      </c>
      <c r="R23" s="29">
        <f t="shared" si="3"/>
        <v>0.03</v>
      </c>
    </row>
    <row r="24" spans="1:18">
      <c r="A24" s="22" t="s">
        <v>52</v>
      </c>
      <c r="B24" s="24" t="s">
        <v>53</v>
      </c>
      <c r="C24" s="22">
        <v>60</v>
      </c>
      <c r="D24" s="25">
        <v>60</v>
      </c>
      <c r="E24" s="22"/>
      <c r="F24" s="22"/>
      <c r="G24" s="22">
        <v>90</v>
      </c>
      <c r="H24" s="27">
        <f t="shared" si="4"/>
        <v>210</v>
      </c>
      <c r="I24" s="28">
        <v>1</v>
      </c>
      <c r="J24" s="30">
        <f t="shared" si="1"/>
        <v>3.5000000000000003E-2</v>
      </c>
      <c r="K24" s="44">
        <v>144</v>
      </c>
      <c r="L24" s="25">
        <v>120</v>
      </c>
      <c r="M24" s="22"/>
      <c r="N24" s="22"/>
      <c r="O24" s="25">
        <v>50</v>
      </c>
      <c r="P24" s="33">
        <f t="shared" si="2"/>
        <v>314</v>
      </c>
      <c r="Q24" s="25">
        <v>3</v>
      </c>
      <c r="R24" s="29">
        <f t="shared" si="3"/>
        <v>3.5000000000000003E-2</v>
      </c>
    </row>
    <row r="25" spans="1:18">
      <c r="A25" s="35"/>
      <c r="B25" s="36" t="s">
        <v>54</v>
      </c>
      <c r="C25" s="35"/>
      <c r="D25" s="35"/>
      <c r="E25" s="35"/>
      <c r="F25" s="35"/>
      <c r="G25" s="35"/>
      <c r="H25" s="37"/>
      <c r="I25" s="35"/>
      <c r="J25" s="38">
        <f t="shared" si="1"/>
        <v>0</v>
      </c>
      <c r="K25" s="46"/>
      <c r="L25" s="35"/>
      <c r="M25" s="35"/>
      <c r="N25" s="35"/>
      <c r="O25" s="35"/>
      <c r="P25" s="40">
        <f t="shared" si="2"/>
        <v>0</v>
      </c>
      <c r="Q25" s="35"/>
      <c r="R25" s="41">
        <f t="shared" si="3"/>
        <v>0</v>
      </c>
    </row>
    <row r="26" spans="1:18">
      <c r="A26" s="22"/>
      <c r="B26" s="24" t="s">
        <v>56</v>
      </c>
      <c r="C26" s="22">
        <v>60</v>
      </c>
      <c r="D26" s="22">
        <v>60</v>
      </c>
      <c r="E26" s="22"/>
      <c r="F26" s="22"/>
      <c r="G26" s="22">
        <v>120</v>
      </c>
      <c r="H26" s="27">
        <f t="shared" ref="H26:H37" si="5">SUM(C26:G26)</f>
        <v>240</v>
      </c>
      <c r="I26" s="47">
        <v>2</v>
      </c>
      <c r="J26" s="30">
        <f t="shared" si="1"/>
        <v>0.04</v>
      </c>
      <c r="K26" s="44">
        <v>120</v>
      </c>
      <c r="L26" s="25">
        <v>60</v>
      </c>
      <c r="M26" s="22"/>
      <c r="N26" s="22"/>
      <c r="O26" s="25">
        <v>100</v>
      </c>
      <c r="P26" s="33">
        <f t="shared" si="2"/>
        <v>280</v>
      </c>
      <c r="Q26" s="25">
        <v>3</v>
      </c>
      <c r="R26" s="29">
        <f t="shared" si="3"/>
        <v>0.04</v>
      </c>
    </row>
    <row r="27" spans="1:18">
      <c r="A27" s="22" t="s">
        <v>47</v>
      </c>
      <c r="B27" s="24" t="s">
        <v>57</v>
      </c>
      <c r="C27" s="22">
        <v>0</v>
      </c>
      <c r="D27" s="22">
        <v>0</v>
      </c>
      <c r="E27" s="22"/>
      <c r="F27" s="22"/>
      <c r="G27" s="22">
        <v>120</v>
      </c>
      <c r="H27" s="27">
        <f t="shared" si="5"/>
        <v>120</v>
      </c>
      <c r="I27" s="28">
        <v>2</v>
      </c>
      <c r="J27" s="30">
        <f t="shared" si="1"/>
        <v>0.02</v>
      </c>
      <c r="K27" s="44">
        <v>0</v>
      </c>
      <c r="L27" s="25">
        <v>0</v>
      </c>
      <c r="M27" s="22"/>
      <c r="N27" s="22"/>
      <c r="O27" s="25">
        <v>45</v>
      </c>
      <c r="P27" s="33">
        <f t="shared" si="2"/>
        <v>45</v>
      </c>
      <c r="Q27" s="25">
        <v>2</v>
      </c>
      <c r="R27" s="29">
        <f t="shared" si="3"/>
        <v>0.02</v>
      </c>
    </row>
    <row r="28" spans="1:18">
      <c r="A28" s="22" t="s">
        <v>49</v>
      </c>
      <c r="B28" s="24" t="s">
        <v>58</v>
      </c>
      <c r="C28" s="22">
        <v>0</v>
      </c>
      <c r="D28" s="22">
        <v>120</v>
      </c>
      <c r="E28" s="22"/>
      <c r="F28" s="22"/>
      <c r="G28" s="22">
        <v>0</v>
      </c>
      <c r="H28" s="27">
        <f t="shared" si="5"/>
        <v>120</v>
      </c>
      <c r="I28" s="28">
        <v>2</v>
      </c>
      <c r="J28" s="30">
        <f t="shared" si="1"/>
        <v>0.02</v>
      </c>
      <c r="K28" s="44">
        <v>0</v>
      </c>
      <c r="L28" s="25">
        <v>60</v>
      </c>
      <c r="M28" s="22"/>
      <c r="N28" s="22"/>
      <c r="O28" s="25">
        <v>0</v>
      </c>
      <c r="P28" s="33">
        <f t="shared" si="2"/>
        <v>60</v>
      </c>
      <c r="Q28" s="25">
        <v>3</v>
      </c>
      <c r="R28" s="29">
        <f t="shared" si="3"/>
        <v>0.02</v>
      </c>
    </row>
    <row r="29" spans="1:18">
      <c r="A29" s="22" t="s">
        <v>51</v>
      </c>
      <c r="B29" s="24" t="s">
        <v>58</v>
      </c>
      <c r="C29" s="22">
        <v>120</v>
      </c>
      <c r="D29" s="22">
        <v>0</v>
      </c>
      <c r="E29" s="22"/>
      <c r="F29" s="22"/>
      <c r="G29" s="22">
        <v>0</v>
      </c>
      <c r="H29" s="27">
        <f t="shared" si="5"/>
        <v>120</v>
      </c>
      <c r="I29" s="28">
        <v>2</v>
      </c>
      <c r="J29" s="30">
        <f t="shared" si="1"/>
        <v>0.02</v>
      </c>
      <c r="K29" s="44">
        <v>120</v>
      </c>
      <c r="L29" s="25">
        <v>0</v>
      </c>
      <c r="M29" s="22"/>
      <c r="N29" s="22"/>
      <c r="O29" s="25">
        <v>0</v>
      </c>
      <c r="P29" s="33">
        <f t="shared" si="2"/>
        <v>120</v>
      </c>
      <c r="Q29" s="25">
        <v>2</v>
      </c>
      <c r="R29" s="29">
        <f t="shared" si="3"/>
        <v>0.02</v>
      </c>
    </row>
    <row r="30" spans="1:18">
      <c r="A30" s="22" t="s">
        <v>52</v>
      </c>
      <c r="B30" s="24" t="s">
        <v>59</v>
      </c>
      <c r="C30" s="22">
        <v>90</v>
      </c>
      <c r="D30" s="22">
        <v>90</v>
      </c>
      <c r="E30" s="22"/>
      <c r="F30" s="22"/>
      <c r="G30" s="22">
        <v>90</v>
      </c>
      <c r="H30" s="27">
        <f t="shared" si="5"/>
        <v>270</v>
      </c>
      <c r="I30" s="28">
        <v>2</v>
      </c>
      <c r="J30" s="30">
        <f t="shared" si="1"/>
        <v>4.4999999999999998E-2</v>
      </c>
      <c r="K30" s="44">
        <v>60</v>
      </c>
      <c r="L30" s="25">
        <v>60</v>
      </c>
      <c r="M30" s="22"/>
      <c r="N30" s="22"/>
      <c r="O30" s="25">
        <v>60</v>
      </c>
      <c r="P30" s="33">
        <f t="shared" si="2"/>
        <v>180</v>
      </c>
      <c r="Q30" s="25">
        <v>3</v>
      </c>
      <c r="R30" s="29">
        <f t="shared" si="3"/>
        <v>4.4999999999999998E-2</v>
      </c>
    </row>
    <row r="31" spans="1:18">
      <c r="A31" s="61" t="s">
        <v>60</v>
      </c>
      <c r="B31" s="62" t="s">
        <v>61</v>
      </c>
      <c r="C31" s="61">
        <v>0</v>
      </c>
      <c r="D31" s="61">
        <v>0</v>
      </c>
      <c r="E31" s="61"/>
      <c r="F31" s="61"/>
      <c r="G31" s="61">
        <v>30</v>
      </c>
      <c r="H31" s="27">
        <f t="shared" si="5"/>
        <v>30</v>
      </c>
      <c r="I31" s="47">
        <v>2</v>
      </c>
      <c r="J31" s="30">
        <f t="shared" si="1"/>
        <v>5.0000000000000001E-3</v>
      </c>
      <c r="K31" s="44">
        <v>0</v>
      </c>
      <c r="L31" s="25">
        <v>0</v>
      </c>
      <c r="M31" s="25"/>
      <c r="N31" s="22"/>
      <c r="O31" s="25">
        <v>20</v>
      </c>
      <c r="P31" s="33">
        <f t="shared" si="2"/>
        <v>20</v>
      </c>
      <c r="Q31" s="25">
        <v>3</v>
      </c>
      <c r="R31" s="29">
        <f t="shared" si="3"/>
        <v>5.0000000000000001E-3</v>
      </c>
    </row>
    <row r="32" spans="1:18">
      <c r="A32" s="25" t="s">
        <v>62</v>
      </c>
      <c r="B32" s="48" t="s">
        <v>61</v>
      </c>
      <c r="C32" s="25">
        <v>0</v>
      </c>
      <c r="D32" s="25">
        <v>30</v>
      </c>
      <c r="E32" s="22"/>
      <c r="F32" s="22"/>
      <c r="G32" s="25">
        <v>0</v>
      </c>
      <c r="H32" s="27">
        <f t="shared" si="5"/>
        <v>30</v>
      </c>
      <c r="I32" s="47">
        <v>2</v>
      </c>
      <c r="J32" s="30">
        <f t="shared" si="1"/>
        <v>5.0000000000000001E-3</v>
      </c>
      <c r="K32" s="44">
        <v>0</v>
      </c>
      <c r="L32" s="25">
        <v>30</v>
      </c>
      <c r="M32" s="22"/>
      <c r="N32" s="22"/>
      <c r="O32" s="25">
        <v>0</v>
      </c>
      <c r="P32" s="33">
        <f t="shared" si="2"/>
        <v>30</v>
      </c>
      <c r="Q32" s="25">
        <v>3</v>
      </c>
      <c r="R32" s="29">
        <f t="shared" si="3"/>
        <v>5.0000000000000001E-3</v>
      </c>
    </row>
    <row r="33" spans="1:18">
      <c r="A33" s="25" t="s">
        <v>63</v>
      </c>
      <c r="B33" s="48" t="s">
        <v>61</v>
      </c>
      <c r="C33" s="25">
        <v>30</v>
      </c>
      <c r="D33" s="25">
        <v>0</v>
      </c>
      <c r="E33" s="22"/>
      <c r="F33" s="22"/>
      <c r="G33" s="25">
        <v>0</v>
      </c>
      <c r="H33" s="27">
        <f t="shared" si="5"/>
        <v>30</v>
      </c>
      <c r="I33" s="47">
        <v>2</v>
      </c>
      <c r="J33" s="30">
        <f t="shared" si="1"/>
        <v>5.0000000000000001E-3</v>
      </c>
      <c r="K33" s="44">
        <v>20</v>
      </c>
      <c r="L33" s="25">
        <v>0</v>
      </c>
      <c r="M33" s="22"/>
      <c r="N33" s="22"/>
      <c r="O33" s="25">
        <v>0</v>
      </c>
      <c r="P33" s="33">
        <f t="shared" si="2"/>
        <v>20</v>
      </c>
      <c r="Q33" s="25">
        <v>3</v>
      </c>
      <c r="R33" s="29">
        <f t="shared" si="3"/>
        <v>5.0000000000000001E-3</v>
      </c>
    </row>
    <row r="34" spans="1:18">
      <c r="A34" s="61" t="s">
        <v>47</v>
      </c>
      <c r="B34" s="62" t="s">
        <v>64</v>
      </c>
      <c r="C34" s="61">
        <v>0</v>
      </c>
      <c r="D34" s="61">
        <v>0</v>
      </c>
      <c r="E34" s="61"/>
      <c r="F34" s="61"/>
      <c r="G34" s="61">
        <v>120</v>
      </c>
      <c r="H34" s="63">
        <f t="shared" si="5"/>
        <v>120</v>
      </c>
      <c r="I34" s="61">
        <v>2</v>
      </c>
      <c r="J34" s="30">
        <f t="shared" si="1"/>
        <v>0.02</v>
      </c>
      <c r="K34" s="60">
        <v>0</v>
      </c>
      <c r="L34" s="61">
        <v>0</v>
      </c>
      <c r="M34" s="61"/>
      <c r="N34" s="61"/>
      <c r="O34" s="61">
        <v>80</v>
      </c>
      <c r="P34" s="33">
        <f t="shared" si="2"/>
        <v>80</v>
      </c>
      <c r="Q34" s="61">
        <v>3</v>
      </c>
      <c r="R34" s="49">
        <f t="shared" si="3"/>
        <v>0.02</v>
      </c>
    </row>
    <row r="35" spans="1:18">
      <c r="A35" s="22" t="s">
        <v>49</v>
      </c>
      <c r="B35" s="24" t="s">
        <v>64</v>
      </c>
      <c r="C35" s="22">
        <v>0</v>
      </c>
      <c r="D35" s="22">
        <v>120</v>
      </c>
      <c r="E35" s="22"/>
      <c r="F35" s="22"/>
      <c r="G35" s="22">
        <v>0</v>
      </c>
      <c r="H35" s="27">
        <f t="shared" si="5"/>
        <v>120</v>
      </c>
      <c r="I35" s="22">
        <v>2</v>
      </c>
      <c r="J35" s="30">
        <f t="shared" si="1"/>
        <v>0.02</v>
      </c>
      <c r="K35" s="44">
        <v>0</v>
      </c>
      <c r="L35" s="25">
        <v>120</v>
      </c>
      <c r="M35" s="22"/>
      <c r="N35" s="22"/>
      <c r="O35" s="25">
        <v>0</v>
      </c>
      <c r="P35" s="33">
        <f t="shared" si="2"/>
        <v>120</v>
      </c>
      <c r="Q35" s="25">
        <v>4</v>
      </c>
      <c r="R35" s="29">
        <f t="shared" si="3"/>
        <v>0.02</v>
      </c>
    </row>
    <row r="36" spans="1:18">
      <c r="A36" s="22" t="s">
        <v>51</v>
      </c>
      <c r="B36" s="24" t="s">
        <v>64</v>
      </c>
      <c r="C36" s="22">
        <v>120</v>
      </c>
      <c r="D36" s="22">
        <v>0</v>
      </c>
      <c r="E36" s="22"/>
      <c r="F36" s="22"/>
      <c r="G36" s="22">
        <v>0</v>
      </c>
      <c r="H36" s="27">
        <f t="shared" si="5"/>
        <v>120</v>
      </c>
      <c r="I36" s="22">
        <v>2</v>
      </c>
      <c r="J36" s="30">
        <f t="shared" si="1"/>
        <v>0.02</v>
      </c>
      <c r="K36" s="44">
        <v>170</v>
      </c>
      <c r="L36" s="25">
        <v>0</v>
      </c>
      <c r="M36" s="22"/>
      <c r="N36" s="22"/>
      <c r="O36" s="25">
        <v>0</v>
      </c>
      <c r="P36" s="33">
        <f t="shared" si="2"/>
        <v>170</v>
      </c>
      <c r="Q36" s="25">
        <v>4</v>
      </c>
      <c r="R36" s="29">
        <f t="shared" si="3"/>
        <v>0.02</v>
      </c>
    </row>
    <row r="37" spans="1:18">
      <c r="A37" s="22" t="s">
        <v>52</v>
      </c>
      <c r="B37" s="24" t="s">
        <v>59</v>
      </c>
      <c r="C37" s="25">
        <v>60</v>
      </c>
      <c r="D37" s="25">
        <v>60</v>
      </c>
      <c r="E37" s="22"/>
      <c r="F37" s="22"/>
      <c r="G37" s="25">
        <v>60</v>
      </c>
      <c r="H37" s="27">
        <f t="shared" si="5"/>
        <v>180</v>
      </c>
      <c r="I37" s="25">
        <v>2</v>
      </c>
      <c r="J37" s="30">
        <f t="shared" si="1"/>
        <v>0.03</v>
      </c>
      <c r="K37" s="44">
        <v>90</v>
      </c>
      <c r="L37" s="25">
        <v>90</v>
      </c>
      <c r="M37" s="22"/>
      <c r="N37" s="22"/>
      <c r="O37" s="25">
        <v>90</v>
      </c>
      <c r="P37" s="33">
        <f t="shared" si="2"/>
        <v>270</v>
      </c>
      <c r="Q37" s="25">
        <v>4</v>
      </c>
      <c r="R37" s="29">
        <f t="shared" si="3"/>
        <v>0.03</v>
      </c>
    </row>
    <row r="38" spans="1:18">
      <c r="A38" s="35"/>
      <c r="B38" s="50" t="s">
        <v>65</v>
      </c>
      <c r="C38" s="35"/>
      <c r="D38" s="35"/>
      <c r="E38" s="35"/>
      <c r="F38" s="35"/>
      <c r="G38" s="35"/>
      <c r="H38" s="37"/>
      <c r="I38" s="35"/>
      <c r="J38" s="38">
        <f t="shared" si="1"/>
        <v>0</v>
      </c>
      <c r="K38" s="46"/>
      <c r="L38" s="35"/>
      <c r="M38" s="35"/>
      <c r="N38" s="35"/>
      <c r="O38" s="35"/>
      <c r="P38" s="40">
        <f t="shared" si="2"/>
        <v>0</v>
      </c>
      <c r="Q38" s="35"/>
      <c r="R38" s="41">
        <f t="shared" si="3"/>
        <v>0</v>
      </c>
    </row>
    <row r="39" spans="1:18">
      <c r="A39" s="64" t="s">
        <v>47</v>
      </c>
      <c r="B39" s="65" t="s">
        <v>66</v>
      </c>
      <c r="C39" s="64">
        <v>0</v>
      </c>
      <c r="D39" s="64">
        <v>0</v>
      </c>
      <c r="E39" s="64"/>
      <c r="F39" s="64"/>
      <c r="G39" s="64">
        <v>180</v>
      </c>
      <c r="H39" s="27">
        <f t="shared" ref="H39:H49" si="6">SUM(C39:G39)</f>
        <v>180</v>
      </c>
      <c r="I39" s="47">
        <v>3</v>
      </c>
      <c r="J39" s="30">
        <f t="shared" si="1"/>
        <v>0.03</v>
      </c>
      <c r="K39" s="51">
        <v>0</v>
      </c>
      <c r="L39" s="22">
        <v>0</v>
      </c>
      <c r="M39" s="22"/>
      <c r="N39" s="22"/>
      <c r="O39" s="22">
        <v>210</v>
      </c>
      <c r="P39" s="33">
        <f t="shared" si="2"/>
        <v>210</v>
      </c>
      <c r="Q39" s="22">
        <v>4</v>
      </c>
      <c r="R39" s="49">
        <f t="shared" si="3"/>
        <v>0.03</v>
      </c>
    </row>
    <row r="40" spans="1:18">
      <c r="A40" s="64" t="s">
        <v>49</v>
      </c>
      <c r="B40" s="65" t="s">
        <v>66</v>
      </c>
      <c r="C40" s="64">
        <v>0</v>
      </c>
      <c r="D40" s="64">
        <v>180</v>
      </c>
      <c r="E40" s="64"/>
      <c r="F40" s="64"/>
      <c r="G40" s="64">
        <v>0</v>
      </c>
      <c r="H40" s="27">
        <f t="shared" si="6"/>
        <v>180</v>
      </c>
      <c r="I40" s="47">
        <v>3</v>
      </c>
      <c r="J40" s="30">
        <f t="shared" si="1"/>
        <v>0.03</v>
      </c>
      <c r="K40" s="51"/>
      <c r="L40" s="22"/>
      <c r="M40" s="22"/>
      <c r="N40" s="22"/>
      <c r="O40" s="22"/>
      <c r="P40" s="33">
        <f t="shared" si="2"/>
        <v>0</v>
      </c>
      <c r="Q40" s="22"/>
      <c r="R40" s="49">
        <f t="shared" si="3"/>
        <v>0</v>
      </c>
    </row>
    <row r="41" spans="1:18">
      <c r="A41" s="64" t="s">
        <v>51</v>
      </c>
      <c r="B41" s="65" t="s">
        <v>66</v>
      </c>
      <c r="C41" s="64">
        <v>180</v>
      </c>
      <c r="D41" s="64">
        <v>0</v>
      </c>
      <c r="E41" s="64"/>
      <c r="F41" s="64"/>
      <c r="G41" s="64">
        <v>0</v>
      </c>
      <c r="H41" s="27">
        <f t="shared" si="6"/>
        <v>180</v>
      </c>
      <c r="I41" s="47">
        <v>3</v>
      </c>
      <c r="J41" s="30">
        <f t="shared" si="1"/>
        <v>0.03</v>
      </c>
      <c r="K41" s="51"/>
      <c r="L41" s="22"/>
      <c r="M41" s="22"/>
      <c r="N41" s="22"/>
      <c r="O41" s="22"/>
      <c r="P41" s="33">
        <f t="shared" si="2"/>
        <v>0</v>
      </c>
      <c r="Q41" s="22"/>
      <c r="R41" s="49">
        <f t="shared" si="3"/>
        <v>0</v>
      </c>
    </row>
    <row r="42" spans="1:18">
      <c r="A42" s="22" t="s">
        <v>52</v>
      </c>
      <c r="B42" s="24" t="s">
        <v>59</v>
      </c>
      <c r="C42" s="22">
        <v>60</v>
      </c>
      <c r="D42" s="22">
        <v>60</v>
      </c>
      <c r="E42" s="22"/>
      <c r="F42" s="22"/>
      <c r="G42" s="22">
        <v>60</v>
      </c>
      <c r="H42" s="27">
        <f t="shared" si="6"/>
        <v>180</v>
      </c>
      <c r="I42" s="47">
        <v>3</v>
      </c>
      <c r="J42" s="30">
        <f t="shared" si="1"/>
        <v>0.03</v>
      </c>
      <c r="K42" s="51"/>
      <c r="L42" s="22"/>
      <c r="M42" s="22"/>
      <c r="N42" s="22"/>
      <c r="O42" s="22"/>
      <c r="P42" s="33">
        <f t="shared" si="2"/>
        <v>0</v>
      </c>
      <c r="Q42" s="22"/>
      <c r="R42" s="49">
        <f t="shared" si="3"/>
        <v>0</v>
      </c>
    </row>
    <row r="43" spans="1:18">
      <c r="A43" s="64" t="s">
        <v>47</v>
      </c>
      <c r="B43" s="65" t="s">
        <v>67</v>
      </c>
      <c r="C43" s="64">
        <v>0</v>
      </c>
      <c r="D43" s="64">
        <v>0</v>
      </c>
      <c r="E43" s="64"/>
      <c r="F43" s="64"/>
      <c r="G43" s="64">
        <v>180</v>
      </c>
      <c r="H43" s="27">
        <f t="shared" si="6"/>
        <v>180</v>
      </c>
      <c r="I43" s="28">
        <v>3</v>
      </c>
      <c r="J43" s="30">
        <f t="shared" si="1"/>
        <v>0.03</v>
      </c>
      <c r="K43" s="51"/>
      <c r="L43" s="22"/>
      <c r="M43" s="22"/>
      <c r="N43" s="22"/>
      <c r="O43" s="22"/>
      <c r="P43" s="33">
        <f t="shared" si="2"/>
        <v>0</v>
      </c>
      <c r="Q43" s="22"/>
      <c r="R43" s="49">
        <f t="shared" si="3"/>
        <v>0</v>
      </c>
    </row>
    <row r="44" spans="1:18">
      <c r="A44" s="64" t="s">
        <v>49</v>
      </c>
      <c r="B44" s="65" t="s">
        <v>67</v>
      </c>
      <c r="C44" s="64">
        <v>0</v>
      </c>
      <c r="D44" s="64">
        <v>180</v>
      </c>
      <c r="E44" s="64"/>
      <c r="F44" s="64"/>
      <c r="G44" s="64">
        <v>0</v>
      </c>
      <c r="H44" s="27">
        <f t="shared" si="6"/>
        <v>180</v>
      </c>
      <c r="I44" s="28">
        <v>3</v>
      </c>
      <c r="J44" s="30">
        <f t="shared" si="1"/>
        <v>0.03</v>
      </c>
      <c r="K44" s="51"/>
      <c r="L44" s="22"/>
      <c r="M44" s="22"/>
      <c r="N44" s="22"/>
      <c r="O44" s="22"/>
      <c r="P44" s="33">
        <f t="shared" si="2"/>
        <v>0</v>
      </c>
      <c r="Q44" s="22"/>
      <c r="R44" s="49">
        <f t="shared" si="3"/>
        <v>0</v>
      </c>
    </row>
    <row r="45" spans="1:18" ht="15.75" customHeight="1">
      <c r="A45" s="64" t="s">
        <v>51</v>
      </c>
      <c r="B45" s="65" t="s">
        <v>67</v>
      </c>
      <c r="C45" s="64">
        <v>180</v>
      </c>
      <c r="D45" s="64">
        <v>0</v>
      </c>
      <c r="E45" s="64"/>
      <c r="F45" s="64"/>
      <c r="G45" s="64">
        <v>0</v>
      </c>
      <c r="H45" s="27">
        <f t="shared" si="6"/>
        <v>180</v>
      </c>
      <c r="I45" s="28">
        <v>3</v>
      </c>
      <c r="J45" s="30">
        <f t="shared" si="1"/>
        <v>0.03</v>
      </c>
      <c r="K45" s="51"/>
      <c r="L45" s="22"/>
      <c r="M45" s="22"/>
      <c r="N45" s="22"/>
      <c r="O45" s="22"/>
      <c r="P45" s="33">
        <f t="shared" si="2"/>
        <v>0</v>
      </c>
      <c r="Q45" s="22"/>
      <c r="R45" s="49">
        <f t="shared" si="3"/>
        <v>0</v>
      </c>
    </row>
    <row r="46" spans="1:18" ht="15.75" customHeight="1">
      <c r="A46" s="22" t="s">
        <v>52</v>
      </c>
      <c r="B46" s="24" t="s">
        <v>59</v>
      </c>
      <c r="C46" s="22">
        <v>20</v>
      </c>
      <c r="D46" s="22">
        <v>20</v>
      </c>
      <c r="E46" s="22"/>
      <c r="F46" s="22"/>
      <c r="G46" s="22">
        <v>20</v>
      </c>
      <c r="H46" s="27">
        <f t="shared" si="6"/>
        <v>60</v>
      </c>
      <c r="I46" s="47">
        <v>3</v>
      </c>
      <c r="J46" s="30">
        <f t="shared" si="1"/>
        <v>0.01</v>
      </c>
      <c r="K46" s="51"/>
      <c r="L46" s="22"/>
      <c r="M46" s="22"/>
      <c r="N46" s="22"/>
      <c r="O46" s="22"/>
      <c r="P46" s="33">
        <f t="shared" si="2"/>
        <v>0</v>
      </c>
      <c r="Q46" s="22"/>
      <c r="R46" s="49">
        <f t="shared" si="3"/>
        <v>0</v>
      </c>
    </row>
    <row r="47" spans="1:18">
      <c r="A47" s="22" t="s">
        <v>47</v>
      </c>
      <c r="B47" s="24" t="s">
        <v>68</v>
      </c>
      <c r="C47" s="22">
        <v>0</v>
      </c>
      <c r="D47" s="22">
        <v>0</v>
      </c>
      <c r="E47" s="22">
        <v>60</v>
      </c>
      <c r="F47" s="22"/>
      <c r="G47" s="22">
        <v>0</v>
      </c>
      <c r="H47" s="27">
        <f t="shared" si="6"/>
        <v>60</v>
      </c>
      <c r="I47" s="28">
        <v>3</v>
      </c>
      <c r="J47" s="30">
        <f t="shared" si="1"/>
        <v>0.01</v>
      </c>
      <c r="K47" s="51"/>
      <c r="L47" s="22"/>
      <c r="M47" s="22"/>
      <c r="N47" s="22"/>
      <c r="O47" s="22"/>
      <c r="P47" s="33">
        <f t="shared" si="2"/>
        <v>0</v>
      </c>
      <c r="Q47" s="22"/>
      <c r="R47" s="49">
        <f t="shared" si="3"/>
        <v>0</v>
      </c>
    </row>
    <row r="48" spans="1:18">
      <c r="A48" s="22" t="s">
        <v>49</v>
      </c>
      <c r="B48" s="24" t="s">
        <v>68</v>
      </c>
      <c r="C48" s="22">
        <v>0</v>
      </c>
      <c r="D48" s="22">
        <v>0</v>
      </c>
      <c r="E48" s="22">
        <v>60</v>
      </c>
      <c r="F48" s="22"/>
      <c r="G48" s="22">
        <v>0</v>
      </c>
      <c r="H48" s="27">
        <f t="shared" si="6"/>
        <v>60</v>
      </c>
      <c r="I48" s="28">
        <v>3</v>
      </c>
      <c r="J48" s="30">
        <f t="shared" si="1"/>
        <v>0.01</v>
      </c>
      <c r="K48" s="51"/>
      <c r="L48" s="22"/>
      <c r="M48" s="22"/>
      <c r="N48" s="22"/>
      <c r="O48" s="22"/>
      <c r="P48" s="33">
        <f t="shared" si="2"/>
        <v>0</v>
      </c>
      <c r="Q48" s="22"/>
      <c r="R48" s="49">
        <f t="shared" si="3"/>
        <v>0</v>
      </c>
    </row>
    <row r="49" spans="1:18">
      <c r="A49" s="22" t="s">
        <v>51</v>
      </c>
      <c r="B49" s="24" t="s">
        <v>68</v>
      </c>
      <c r="C49" s="22">
        <v>0</v>
      </c>
      <c r="D49" s="22">
        <v>0</v>
      </c>
      <c r="E49" s="22">
        <v>60</v>
      </c>
      <c r="F49" s="22"/>
      <c r="G49" s="22">
        <v>0</v>
      </c>
      <c r="H49" s="27">
        <f t="shared" si="6"/>
        <v>60</v>
      </c>
      <c r="I49" s="28">
        <v>3</v>
      </c>
      <c r="J49" s="30">
        <f t="shared" si="1"/>
        <v>0.01</v>
      </c>
      <c r="K49" s="51"/>
      <c r="L49" s="22"/>
      <c r="M49" s="22"/>
      <c r="N49" s="22"/>
      <c r="O49" s="22"/>
      <c r="P49" s="33">
        <f t="shared" si="2"/>
        <v>0</v>
      </c>
      <c r="Q49" s="22"/>
      <c r="R49" s="49">
        <f t="shared" si="3"/>
        <v>0</v>
      </c>
    </row>
    <row r="50" spans="1:18">
      <c r="A50" s="52"/>
      <c r="B50" s="52" t="s">
        <v>69</v>
      </c>
      <c r="C50" s="52"/>
      <c r="D50" s="52"/>
      <c r="E50" s="52"/>
      <c r="F50" s="52"/>
      <c r="G50" s="52"/>
      <c r="H50" s="52"/>
      <c r="I50" s="52"/>
      <c r="J50" s="38">
        <f t="shared" si="1"/>
        <v>0</v>
      </c>
      <c r="K50" s="52"/>
      <c r="L50" s="52"/>
      <c r="M50" s="52"/>
      <c r="N50" s="52"/>
      <c r="O50" s="52"/>
      <c r="P50" s="40">
        <f t="shared" si="2"/>
        <v>0</v>
      </c>
      <c r="Q50" s="52"/>
      <c r="R50" s="41">
        <f t="shared" si="3"/>
        <v>0</v>
      </c>
    </row>
    <row r="51" spans="1:18" ht="14.25" customHeight="1">
      <c r="A51" s="64" t="s">
        <v>47</v>
      </c>
      <c r="B51" s="65" t="s">
        <v>70</v>
      </c>
      <c r="C51" s="64">
        <v>0</v>
      </c>
      <c r="D51" s="64">
        <v>0</v>
      </c>
      <c r="E51" s="64"/>
      <c r="F51" s="64"/>
      <c r="G51" s="64">
        <v>120</v>
      </c>
      <c r="H51" s="27">
        <f t="shared" ref="H51:H63" si="7">SUM(C51:G51)</f>
        <v>120</v>
      </c>
      <c r="I51" s="47">
        <v>4</v>
      </c>
      <c r="J51" s="30">
        <f t="shared" si="1"/>
        <v>0.02</v>
      </c>
      <c r="K51" s="51"/>
      <c r="L51" s="22"/>
      <c r="M51" s="22"/>
      <c r="N51" s="22"/>
      <c r="O51" s="22"/>
      <c r="P51" s="33">
        <f t="shared" si="2"/>
        <v>0</v>
      </c>
      <c r="Q51" s="22"/>
      <c r="R51" s="49">
        <f t="shared" si="3"/>
        <v>0</v>
      </c>
    </row>
    <row r="52" spans="1:18">
      <c r="A52" s="64" t="s">
        <v>49</v>
      </c>
      <c r="B52" s="65" t="s">
        <v>70</v>
      </c>
      <c r="C52" s="64">
        <v>0</v>
      </c>
      <c r="D52" s="64">
        <v>120</v>
      </c>
      <c r="E52" s="64"/>
      <c r="F52" s="64"/>
      <c r="G52" s="64">
        <v>0</v>
      </c>
      <c r="H52" s="27">
        <f t="shared" si="7"/>
        <v>120</v>
      </c>
      <c r="I52" s="47">
        <v>4</v>
      </c>
      <c r="J52" s="30">
        <f t="shared" si="1"/>
        <v>0.02</v>
      </c>
      <c r="K52" s="51"/>
      <c r="L52" s="22"/>
      <c r="M52" s="22"/>
      <c r="N52" s="22"/>
      <c r="O52" s="22"/>
      <c r="P52" s="33">
        <f t="shared" si="2"/>
        <v>0</v>
      </c>
      <c r="Q52" s="22"/>
      <c r="R52" s="49">
        <f t="shared" si="3"/>
        <v>0</v>
      </c>
    </row>
    <row r="53" spans="1:18">
      <c r="A53" s="64" t="s">
        <v>51</v>
      </c>
      <c r="B53" s="65" t="s">
        <v>70</v>
      </c>
      <c r="C53" s="64">
        <v>120</v>
      </c>
      <c r="D53" s="64">
        <v>0</v>
      </c>
      <c r="E53" s="64"/>
      <c r="F53" s="64"/>
      <c r="G53" s="64">
        <v>0</v>
      </c>
      <c r="H53" s="27">
        <f t="shared" si="7"/>
        <v>120</v>
      </c>
      <c r="I53" s="47">
        <v>4</v>
      </c>
      <c r="J53" s="30">
        <f t="shared" si="1"/>
        <v>0.02</v>
      </c>
      <c r="K53" s="51"/>
      <c r="L53" s="22"/>
      <c r="M53" s="22"/>
      <c r="N53" s="22"/>
      <c r="O53" s="22"/>
      <c r="P53" s="33">
        <f t="shared" si="2"/>
        <v>0</v>
      </c>
      <c r="Q53" s="22"/>
      <c r="R53" s="49">
        <f t="shared" si="3"/>
        <v>0</v>
      </c>
    </row>
    <row r="54" spans="1:18">
      <c r="A54" s="64" t="s">
        <v>47</v>
      </c>
      <c r="B54" s="65" t="s">
        <v>71</v>
      </c>
      <c r="C54" s="64">
        <v>0</v>
      </c>
      <c r="D54" s="64">
        <v>0</v>
      </c>
      <c r="E54" s="64"/>
      <c r="F54" s="64"/>
      <c r="G54" s="64">
        <v>110</v>
      </c>
      <c r="H54" s="27">
        <f t="shared" si="7"/>
        <v>110</v>
      </c>
      <c r="I54" s="47">
        <v>4</v>
      </c>
      <c r="J54" s="30">
        <f t="shared" si="1"/>
        <v>1.8333333333333333E-2</v>
      </c>
      <c r="K54" s="51"/>
      <c r="L54" s="22"/>
      <c r="M54" s="22"/>
      <c r="N54" s="22"/>
      <c r="O54" s="22"/>
      <c r="P54" s="33">
        <f t="shared" si="2"/>
        <v>0</v>
      </c>
      <c r="Q54" s="22"/>
      <c r="R54" s="49">
        <f t="shared" si="3"/>
        <v>0</v>
      </c>
    </row>
    <row r="55" spans="1:18">
      <c r="A55" s="64" t="s">
        <v>49</v>
      </c>
      <c r="B55" s="65" t="s">
        <v>71</v>
      </c>
      <c r="C55" s="64">
        <v>0</v>
      </c>
      <c r="D55" s="64">
        <v>110</v>
      </c>
      <c r="E55" s="64"/>
      <c r="F55" s="64"/>
      <c r="G55" s="64">
        <v>0</v>
      </c>
      <c r="H55" s="27">
        <f t="shared" si="7"/>
        <v>110</v>
      </c>
      <c r="I55" s="47">
        <v>4</v>
      </c>
      <c r="J55" s="30">
        <f t="shared" si="1"/>
        <v>1.8333333333333333E-2</v>
      </c>
      <c r="K55" s="51"/>
      <c r="L55" s="22"/>
      <c r="M55" s="22"/>
      <c r="N55" s="22"/>
      <c r="O55" s="22"/>
      <c r="P55" s="33">
        <f t="shared" si="2"/>
        <v>0</v>
      </c>
      <c r="Q55" s="22"/>
      <c r="R55" s="49">
        <f t="shared" si="3"/>
        <v>0</v>
      </c>
    </row>
    <row r="56" spans="1:18">
      <c r="A56" s="64" t="s">
        <v>51</v>
      </c>
      <c r="B56" s="66" t="s">
        <v>71</v>
      </c>
      <c r="C56" s="64">
        <v>110</v>
      </c>
      <c r="D56" s="64">
        <v>0</v>
      </c>
      <c r="E56" s="64"/>
      <c r="F56" s="64"/>
      <c r="G56" s="64">
        <v>0</v>
      </c>
      <c r="H56" s="27">
        <f t="shared" si="7"/>
        <v>110</v>
      </c>
      <c r="I56" s="47">
        <v>4</v>
      </c>
      <c r="J56" s="30">
        <f t="shared" si="1"/>
        <v>1.8333333333333333E-2</v>
      </c>
      <c r="K56" s="51"/>
      <c r="L56" s="22"/>
      <c r="M56" s="22"/>
      <c r="N56" s="22"/>
      <c r="O56" s="22"/>
      <c r="P56" s="33">
        <f t="shared" si="2"/>
        <v>0</v>
      </c>
      <c r="Q56" s="22"/>
      <c r="R56" s="49">
        <f t="shared" si="3"/>
        <v>0</v>
      </c>
    </row>
    <row r="57" spans="1:18">
      <c r="A57" s="22" t="s">
        <v>47</v>
      </c>
      <c r="B57" s="24" t="s">
        <v>72</v>
      </c>
      <c r="C57" s="22">
        <v>0</v>
      </c>
      <c r="D57" s="22">
        <v>0</v>
      </c>
      <c r="E57" s="22">
        <v>90</v>
      </c>
      <c r="F57" s="22"/>
      <c r="G57" s="22">
        <v>0</v>
      </c>
      <c r="H57" s="27">
        <f t="shared" si="7"/>
        <v>90</v>
      </c>
      <c r="I57" s="47">
        <v>4</v>
      </c>
      <c r="J57" s="30">
        <f t="shared" si="1"/>
        <v>1.4999999999999999E-2</v>
      </c>
      <c r="K57" s="51"/>
      <c r="L57" s="22"/>
      <c r="M57" s="22"/>
      <c r="N57" s="22"/>
      <c r="O57" s="22"/>
      <c r="P57" s="33">
        <f t="shared" si="2"/>
        <v>0</v>
      </c>
      <c r="Q57" s="22"/>
      <c r="R57" s="49">
        <f t="shared" si="3"/>
        <v>0</v>
      </c>
    </row>
    <row r="58" spans="1:18">
      <c r="A58" s="22" t="s">
        <v>49</v>
      </c>
      <c r="B58" s="24" t="s">
        <v>72</v>
      </c>
      <c r="C58" s="22">
        <v>0</v>
      </c>
      <c r="D58" s="22">
        <v>0</v>
      </c>
      <c r="E58" s="22">
        <v>90</v>
      </c>
      <c r="F58" s="22"/>
      <c r="G58" s="22">
        <v>0</v>
      </c>
      <c r="H58" s="27">
        <f t="shared" si="7"/>
        <v>90</v>
      </c>
      <c r="I58" s="47">
        <v>4</v>
      </c>
      <c r="J58" s="30">
        <f t="shared" si="1"/>
        <v>1.4999999999999999E-2</v>
      </c>
      <c r="K58" s="51"/>
      <c r="L58" s="22"/>
      <c r="M58" s="22"/>
      <c r="N58" s="22"/>
      <c r="O58" s="22"/>
      <c r="P58" s="33">
        <f t="shared" si="2"/>
        <v>0</v>
      </c>
      <c r="Q58" s="22"/>
      <c r="R58" s="49">
        <f t="shared" si="3"/>
        <v>0</v>
      </c>
    </row>
    <row r="59" spans="1:18">
      <c r="A59" s="22" t="s">
        <v>51</v>
      </c>
      <c r="B59" s="24" t="s">
        <v>72</v>
      </c>
      <c r="C59" s="22">
        <v>0</v>
      </c>
      <c r="D59" s="22">
        <v>0</v>
      </c>
      <c r="E59" s="22">
        <v>90</v>
      </c>
      <c r="F59" s="22"/>
      <c r="G59" s="22">
        <v>0</v>
      </c>
      <c r="H59" s="27">
        <f t="shared" si="7"/>
        <v>90</v>
      </c>
      <c r="I59" s="47">
        <v>4</v>
      </c>
      <c r="J59" s="30">
        <f t="shared" si="1"/>
        <v>1.4999999999999999E-2</v>
      </c>
      <c r="K59" s="51"/>
      <c r="L59" s="22"/>
      <c r="M59" s="22"/>
      <c r="N59" s="22"/>
      <c r="O59" s="22"/>
      <c r="P59" s="33">
        <f t="shared" si="2"/>
        <v>0</v>
      </c>
      <c r="Q59" s="22"/>
      <c r="R59" s="49">
        <f t="shared" si="3"/>
        <v>0</v>
      </c>
    </row>
    <row r="60" spans="1:18">
      <c r="A60" s="22" t="s">
        <v>47</v>
      </c>
      <c r="B60" s="24" t="s">
        <v>73</v>
      </c>
      <c r="C60" s="22">
        <v>0</v>
      </c>
      <c r="D60" s="22">
        <v>0</v>
      </c>
      <c r="E60" s="22">
        <v>120</v>
      </c>
      <c r="F60" s="22"/>
      <c r="G60" s="22">
        <v>0</v>
      </c>
      <c r="H60" s="27">
        <f t="shared" si="7"/>
        <v>120</v>
      </c>
      <c r="I60" s="47">
        <v>4</v>
      </c>
      <c r="J60" s="30">
        <f t="shared" si="1"/>
        <v>0.02</v>
      </c>
      <c r="K60" s="51"/>
      <c r="L60" s="22"/>
      <c r="M60" s="22"/>
      <c r="N60" s="22"/>
      <c r="O60" s="22"/>
      <c r="P60" s="33">
        <f t="shared" si="2"/>
        <v>0</v>
      </c>
      <c r="Q60" s="22"/>
      <c r="R60" s="49">
        <f t="shared" si="3"/>
        <v>0</v>
      </c>
    </row>
    <row r="61" spans="1:18">
      <c r="A61" s="22" t="s">
        <v>49</v>
      </c>
      <c r="B61" s="24" t="s">
        <v>73</v>
      </c>
      <c r="C61" s="22">
        <v>0</v>
      </c>
      <c r="D61" s="22">
        <v>0</v>
      </c>
      <c r="E61" s="22">
        <v>120</v>
      </c>
      <c r="F61" s="22"/>
      <c r="G61" s="22">
        <v>0</v>
      </c>
      <c r="H61" s="27">
        <f t="shared" si="7"/>
        <v>120</v>
      </c>
      <c r="I61" s="47">
        <v>4</v>
      </c>
      <c r="J61" s="30">
        <f t="shared" si="1"/>
        <v>0.02</v>
      </c>
      <c r="K61" s="51"/>
      <c r="L61" s="22"/>
      <c r="M61" s="22"/>
      <c r="N61" s="22"/>
      <c r="O61" s="22"/>
      <c r="P61" s="33">
        <f t="shared" si="2"/>
        <v>0</v>
      </c>
      <c r="Q61" s="22"/>
      <c r="R61" s="49">
        <f t="shared" si="3"/>
        <v>0</v>
      </c>
    </row>
    <row r="62" spans="1:18">
      <c r="A62" s="22" t="s">
        <v>51</v>
      </c>
      <c r="B62" s="24" t="s">
        <v>73</v>
      </c>
      <c r="C62" s="22">
        <v>0</v>
      </c>
      <c r="D62" s="22">
        <v>0</v>
      </c>
      <c r="E62" s="22">
        <v>120</v>
      </c>
      <c r="F62" s="22"/>
      <c r="G62" s="22">
        <v>0</v>
      </c>
      <c r="H62" s="27">
        <f t="shared" si="7"/>
        <v>120</v>
      </c>
      <c r="I62" s="47">
        <v>4</v>
      </c>
      <c r="J62" s="30">
        <f t="shared" si="1"/>
        <v>0.02</v>
      </c>
      <c r="K62" s="51"/>
      <c r="L62" s="22"/>
      <c r="M62" s="22"/>
      <c r="N62" s="22"/>
      <c r="O62" s="22"/>
      <c r="P62" s="33">
        <f t="shared" si="2"/>
        <v>0</v>
      </c>
      <c r="Q62" s="22"/>
      <c r="R62" s="49">
        <f t="shared" si="3"/>
        <v>0</v>
      </c>
    </row>
    <row r="63" spans="1:18">
      <c r="A63" s="22" t="s">
        <v>52</v>
      </c>
      <c r="B63" s="53" t="s">
        <v>74</v>
      </c>
      <c r="C63" s="22">
        <v>60</v>
      </c>
      <c r="D63" s="22">
        <v>60</v>
      </c>
      <c r="E63" s="22"/>
      <c r="F63" s="22"/>
      <c r="G63" s="22">
        <v>60</v>
      </c>
      <c r="H63" s="27">
        <f t="shared" si="7"/>
        <v>180</v>
      </c>
      <c r="I63" s="47">
        <v>4</v>
      </c>
      <c r="J63" s="30">
        <f t="shared" si="1"/>
        <v>0.03</v>
      </c>
      <c r="K63" s="51"/>
      <c r="L63" s="22"/>
      <c r="M63" s="22"/>
      <c r="N63" s="22"/>
      <c r="O63" s="22"/>
      <c r="P63" s="33">
        <f t="shared" si="2"/>
        <v>0</v>
      </c>
      <c r="Q63" s="22"/>
      <c r="R63" s="49">
        <f t="shared" si="3"/>
        <v>0</v>
      </c>
    </row>
    <row r="64" spans="1:18">
      <c r="A64" s="35"/>
      <c r="B64" s="50" t="s">
        <v>75</v>
      </c>
      <c r="C64" s="35"/>
      <c r="D64" s="35"/>
      <c r="E64" s="35"/>
      <c r="F64" s="35"/>
      <c r="G64" s="35"/>
      <c r="H64" s="37"/>
      <c r="I64" s="35"/>
      <c r="J64" s="38">
        <f t="shared" si="1"/>
        <v>0</v>
      </c>
      <c r="K64" s="46"/>
      <c r="L64" s="35"/>
      <c r="M64" s="35"/>
      <c r="N64" s="35"/>
      <c r="O64" s="35"/>
      <c r="P64" s="40">
        <f t="shared" si="2"/>
        <v>0</v>
      </c>
      <c r="Q64" s="35"/>
      <c r="R64" s="41"/>
    </row>
    <row r="65" spans="1:18">
      <c r="A65" s="22"/>
      <c r="B65" s="24"/>
      <c r="C65" s="54"/>
      <c r="D65" s="54"/>
      <c r="E65" s="54"/>
      <c r="F65" s="54"/>
      <c r="G65" s="54"/>
      <c r="H65" s="27"/>
      <c r="I65" s="28"/>
      <c r="J65" s="30">
        <f t="shared" si="1"/>
        <v>0</v>
      </c>
      <c r="K65" s="51"/>
      <c r="L65" s="22"/>
      <c r="M65" s="22"/>
      <c r="N65" s="22"/>
      <c r="O65" s="22"/>
      <c r="P65" s="33">
        <f t="shared" si="2"/>
        <v>0</v>
      </c>
      <c r="Q65" s="22"/>
      <c r="R65" s="27">
        <f>SUM(H65-P65)</f>
        <v>0</v>
      </c>
    </row>
    <row r="66" spans="1:18">
      <c r="B66" s="55" t="s">
        <v>76</v>
      </c>
      <c r="C66" s="56">
        <f t="shared" ref="C66:F66" si="8">SUM(C17:C65)</f>
        <v>1720</v>
      </c>
      <c r="D66" s="56">
        <f t="shared" si="8"/>
        <v>1690</v>
      </c>
      <c r="E66" s="56">
        <f t="shared" si="8"/>
        <v>810</v>
      </c>
      <c r="F66" s="56">
        <f t="shared" si="8"/>
        <v>0</v>
      </c>
      <c r="G66" s="56">
        <f>SUM(G17:G63)</f>
        <v>1780</v>
      </c>
    </row>
    <row r="67" spans="1:18">
      <c r="B67" s="55" t="s">
        <v>77</v>
      </c>
      <c r="C67" s="26">
        <f t="shared" ref="C67:G67" si="9">C66/60</f>
        <v>28.666666666666668</v>
      </c>
      <c r="D67" s="26">
        <f t="shared" si="9"/>
        <v>28.166666666666668</v>
      </c>
      <c r="E67" s="26">
        <f t="shared" si="9"/>
        <v>13.5</v>
      </c>
      <c r="F67" s="26">
        <f t="shared" si="9"/>
        <v>0</v>
      </c>
      <c r="G67" s="26">
        <f t="shared" si="9"/>
        <v>29.666666666666668</v>
      </c>
    </row>
    <row r="68" spans="1:18">
      <c r="C68" s="4"/>
      <c r="D68" s="4"/>
      <c r="E68" s="4"/>
      <c r="F68" s="4"/>
      <c r="G68" s="4"/>
    </row>
    <row r="69" spans="1:18">
      <c r="F69" s="7" t="s">
        <v>78</v>
      </c>
      <c r="G69" s="7"/>
      <c r="H69" s="27">
        <f>SUM(H17:H65)</f>
        <v>6000</v>
      </c>
      <c r="I69" s="55" t="s">
        <v>79</v>
      </c>
      <c r="J69" s="57">
        <f>SUM(J17:J65)</f>
        <v>1.0000000000000004</v>
      </c>
      <c r="K69" s="1" t="s">
        <v>80</v>
      </c>
      <c r="N69" s="7" t="s">
        <v>78</v>
      </c>
      <c r="O69" s="58"/>
      <c r="P69" s="26">
        <f>SUM(P17:P65)</f>
        <v>3036</v>
      </c>
    </row>
    <row r="70" spans="1:18">
      <c r="F70" s="59" t="s">
        <v>81</v>
      </c>
      <c r="H70" s="26">
        <f>H69/60</f>
        <v>100</v>
      </c>
      <c r="J70" s="1"/>
      <c r="N70" s="59" t="s">
        <v>81</v>
      </c>
      <c r="O70" s="58"/>
      <c r="P70" s="26">
        <f>P69/60</f>
        <v>50.6</v>
      </c>
    </row>
    <row r="72" spans="1:18">
      <c r="H72" s="1" t="s">
        <v>82</v>
      </c>
    </row>
    <row r="73" spans="1:18">
      <c r="H73" s="1" t="s">
        <v>83</v>
      </c>
    </row>
    <row r="74" spans="1:18">
      <c r="H74" s="1"/>
    </row>
  </sheetData>
  <mergeCells count="3">
    <mergeCell ref="C15:J15"/>
    <mergeCell ref="K15:R15"/>
    <mergeCell ref="B1:R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11.85546875" customWidth="1"/>
    <col min="2" max="2" width="14.140625" customWidth="1"/>
    <col min="3" max="3" width="16" customWidth="1"/>
    <col min="4" max="4" width="14.85546875" customWidth="1"/>
    <col min="5" max="6" width="15.42578125" customWidth="1"/>
    <col min="7" max="7" width="19.42578125" customWidth="1"/>
    <col min="8" max="26" width="11.42578125" customWidth="1"/>
  </cols>
  <sheetData>
    <row r="1" spans="1:7">
      <c r="A1" s="72" t="s">
        <v>18</v>
      </c>
      <c r="B1" s="73"/>
      <c r="C1" s="73"/>
      <c r="D1" s="73"/>
      <c r="E1" s="73"/>
      <c r="F1" s="73"/>
      <c r="G1" s="73"/>
    </row>
    <row r="2" spans="1:7">
      <c r="B2" s="1" t="s">
        <v>2</v>
      </c>
    </row>
    <row r="3" spans="1:7">
      <c r="B3" s="1"/>
    </row>
    <row r="4" spans="1:7">
      <c r="A4" s="2" t="s">
        <v>3</v>
      </c>
      <c r="B4" s="3" t="s">
        <v>4</v>
      </c>
      <c r="C4" s="3"/>
      <c r="D4" s="4"/>
      <c r="E4" s="4"/>
      <c r="F4" s="4"/>
    </row>
    <row r="5" spans="1:7">
      <c r="A5" s="2" t="s">
        <v>15</v>
      </c>
      <c r="B5" s="6">
        <v>1</v>
      </c>
      <c r="C5" s="2"/>
      <c r="D5" s="11"/>
    </row>
    <row r="8" spans="1:7">
      <c r="B8" s="67" t="s">
        <v>21</v>
      </c>
      <c r="C8" s="68"/>
      <c r="D8" s="74"/>
      <c r="E8" s="70" t="s">
        <v>23</v>
      </c>
      <c r="F8" s="68"/>
      <c r="G8" s="71"/>
    </row>
    <row r="9" spans="1:7">
      <c r="A9" s="14" t="s">
        <v>24</v>
      </c>
      <c r="B9" s="16" t="s">
        <v>26</v>
      </c>
      <c r="C9" s="17" t="s">
        <v>34</v>
      </c>
      <c r="D9" s="18" t="s">
        <v>37</v>
      </c>
      <c r="E9" s="20" t="s">
        <v>26</v>
      </c>
      <c r="F9" s="20" t="s">
        <v>38</v>
      </c>
      <c r="G9" s="14" t="s">
        <v>39</v>
      </c>
    </row>
    <row r="10" spans="1:7">
      <c r="A10" s="22">
        <v>1</v>
      </c>
      <c r="B10" s="26">
        <f>(SUMIFS(Tareas!$H$17:$H$65,Tareas!$I$17:$I$65,Semanas!A10))/60</f>
        <v>25</v>
      </c>
      <c r="C10" s="29">
        <f>SUMIFS(Tareas!$J$17:$J$65,Tareas!$I$17:$I$65,Semanas!A10)</f>
        <v>0.25</v>
      </c>
      <c r="D10" s="31">
        <f>C10</f>
        <v>0.25</v>
      </c>
      <c r="E10" s="26">
        <f>(SUMIFS(Tareas!$P$17:$P$65,Tareas!$Q$17:$Q$65,Semanas!A10))/60</f>
        <v>9</v>
      </c>
      <c r="F10" s="29">
        <f>SUMIFS(Tareas!$R$17:$R$65,Tareas!$Q$17:$Q$65,Semanas!A10)</f>
        <v>0.08</v>
      </c>
      <c r="G10" s="29">
        <f>F10</f>
        <v>0.08</v>
      </c>
    </row>
    <row r="11" spans="1:7">
      <c r="A11" s="22">
        <v>2</v>
      </c>
      <c r="B11" s="26">
        <f>(SUMIFS(Tareas!$H$17:$H$65,Tareas!$I$17:$I$65,Semanas!A11))/60</f>
        <v>25</v>
      </c>
      <c r="C11" s="29">
        <f>SUMIFS(Tareas!$J$17:$J$65,Tareas!$I$17:$I$65,Semanas!A11)</f>
        <v>0.25</v>
      </c>
      <c r="D11" s="31">
        <f t="shared" ref="D11:D13" si="0">D10+C11</f>
        <v>0.5</v>
      </c>
      <c r="E11" s="26">
        <f>(SUMIFS(Tareas!$P$17:$P$65,Tareas!$Q$17:$Q$65,Semanas!A11))/60</f>
        <v>8.3666666666666671</v>
      </c>
      <c r="F11" s="29">
        <f>SUMIFS(Tareas!$R$17:$R$65,Tareas!$Q$17:$Q$65,Semanas!A11)</f>
        <v>0.14499999999999999</v>
      </c>
      <c r="G11" s="29">
        <f t="shared" ref="G11:G13" si="1">G10+F11</f>
        <v>0.22499999999999998</v>
      </c>
    </row>
    <row r="12" spans="1:7">
      <c r="A12" s="22">
        <v>3</v>
      </c>
      <c r="B12" s="26">
        <f>(SUMIFS(Tareas!$H$17:$H$65,Tareas!$I$17:$I$65,Semanas!A12))/60</f>
        <v>25</v>
      </c>
      <c r="C12" s="29">
        <f>SUMIFS(Tareas!$J$17:$J$65,Tareas!$I$17:$I$65,Semanas!A12)</f>
        <v>0.25</v>
      </c>
      <c r="D12" s="31">
        <f t="shared" si="0"/>
        <v>0.75</v>
      </c>
      <c r="E12" s="26">
        <f>(SUMIFS(Tareas!$P$17:$P$65,Tareas!$Q$17:$Q$65,Semanas!A12))/60</f>
        <v>20.399999999999999</v>
      </c>
      <c r="F12" s="29">
        <f>SUMIFS(Tareas!$R$17:$R$65,Tareas!$Q$17:$Q$65,Semanas!A12)</f>
        <v>0.20499999999999999</v>
      </c>
      <c r="G12" s="29">
        <f t="shared" si="1"/>
        <v>0.42999999999999994</v>
      </c>
    </row>
    <row r="13" spans="1:7">
      <c r="A13" s="22">
        <v>4</v>
      </c>
      <c r="B13" s="26">
        <f>(SUMIFS(Tareas!$H$17:$H$65,Tareas!$I$17:$I$65,Semanas!A13))/60</f>
        <v>25</v>
      </c>
      <c r="C13" s="29">
        <f>SUMIFS(Tareas!$J$17:$J$65,Tareas!$I$17:$I$65,Semanas!A13)</f>
        <v>0.25</v>
      </c>
      <c r="D13" s="31">
        <f t="shared" si="0"/>
        <v>1</v>
      </c>
      <c r="E13" s="26">
        <f>(SUMIFS(Tareas!$P$17:$P$65,Tareas!$Q$17:$Q$65,Semanas!A13))/60</f>
        <v>12.833333333333334</v>
      </c>
      <c r="F13" s="29">
        <f>SUMIFS(Tareas!$R$17:$R$65,Tareas!$Q$17:$Q$65,Semanas!A13)</f>
        <v>0.1</v>
      </c>
      <c r="G13" s="29">
        <f t="shared" si="1"/>
        <v>0.52999999999999992</v>
      </c>
    </row>
    <row r="14" spans="1:7">
      <c r="D14" s="43"/>
    </row>
    <row r="15" spans="1:7">
      <c r="B15" s="26">
        <f>SUM(B10:B13)</f>
        <v>100</v>
      </c>
      <c r="C15" s="45"/>
      <c r="D15" s="45"/>
      <c r="E15" s="26">
        <f>SUM(E10:E13)</f>
        <v>50.6</v>
      </c>
      <c r="F15" s="45"/>
      <c r="G15" s="45"/>
    </row>
    <row r="17" spans="2:3">
      <c r="C17" s="1"/>
    </row>
    <row r="18" spans="2:3">
      <c r="B18" s="1" t="s">
        <v>55</v>
      </c>
      <c r="C18" s="1"/>
    </row>
    <row r="20" spans="2:3">
      <c r="B20" s="1"/>
      <c r="C20" s="1"/>
    </row>
    <row r="21" spans="2:3">
      <c r="B21" s="1"/>
      <c r="C21" s="1"/>
    </row>
    <row r="23" spans="2:3">
      <c r="B23" s="1"/>
    </row>
    <row r="24" spans="2:3">
      <c r="B24" s="1"/>
    </row>
  </sheetData>
  <mergeCells count="3">
    <mergeCell ref="B8:D8"/>
    <mergeCell ref="E8:G8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Semanas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nodierjose</cp:lastModifiedBy>
  <dcterms:modified xsi:type="dcterms:W3CDTF">2017-10-25T04:00:19Z</dcterms:modified>
</cp:coreProperties>
</file>