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reas" sheetId="1" r:id="rId3"/>
    <sheet state="visible" name="Semanas" sheetId="2" r:id="rId4"/>
  </sheets>
  <definedNames/>
  <calcPr/>
</workbook>
</file>

<file path=xl/sharedStrings.xml><?xml version="1.0" encoding="utf-8"?>
<sst xmlns="http://schemas.openxmlformats.org/spreadsheetml/2006/main" count="159" uniqueCount="85">
  <si>
    <t>Formato de Planeación y Seguimiento - Tareas</t>
  </si>
  <si>
    <t>Los datos presentados son solo ejemplos. Se deben borrar para ingresar los datos reales del grupo. También se deben borrar estos comentarios en azul.</t>
  </si>
  <si>
    <t>Las casillas en gris tienen fórmulas para realizar los cálculos automáticamente. No deben ingresarse allí datos manuales.</t>
  </si>
  <si>
    <t>Grupo:</t>
  </si>
  <si>
    <t>Reportalo</t>
  </si>
  <si>
    <t>Líder:</t>
  </si>
  <si>
    <t>Luis David</t>
  </si>
  <si>
    <t>Horas de trabajo semanal:</t>
  </si>
  <si>
    <t>Admon. de planeación:</t>
  </si>
  <si>
    <t>Nodier Jose</t>
  </si>
  <si>
    <t>Admon. de calidad:</t>
  </si>
  <si>
    <t>grupo</t>
  </si>
  <si>
    <t>Admon.  de soporte:</t>
  </si>
  <si>
    <t>Admon.  de desarrollo:</t>
  </si>
  <si>
    <t>sebastian</t>
  </si>
  <si>
    <t>Ciclo:</t>
  </si>
  <si>
    <t>Total horas semana grupo:</t>
  </si>
  <si>
    <t>Fecha inicio:</t>
  </si>
  <si>
    <t>Formato de Planeación y Seguimiento - Semanas</t>
  </si>
  <si>
    <t>Los Ases</t>
  </si>
  <si>
    <t>Fecha fin:</t>
  </si>
  <si>
    <t>Cantidad semanas:</t>
  </si>
  <si>
    <t>Lo Planeado (Estimado)</t>
  </si>
  <si>
    <t>Total horas ciclo total:</t>
  </si>
  <si>
    <t>Lo real</t>
  </si>
  <si>
    <t>Semana</t>
  </si>
  <si>
    <t>Horas</t>
  </si>
  <si>
    <t>Valor planeado</t>
  </si>
  <si>
    <t>Contexto</t>
  </si>
  <si>
    <t>Valor planeado acumulado</t>
  </si>
  <si>
    <t>Tarea</t>
  </si>
  <si>
    <t>Minutos Líder</t>
  </si>
  <si>
    <t>Minutos Admin. Planeación</t>
  </si>
  <si>
    <t>Minutos Admin. Calidad</t>
  </si>
  <si>
    <t>Minutos Admin. Soporte</t>
  </si>
  <si>
    <t>Minutos Admin.  Desarrollo</t>
  </si>
  <si>
    <t>Minutos totales tarea</t>
  </si>
  <si>
    <t>Semana planeada terminación</t>
  </si>
  <si>
    <t>Valor planeado (VP)</t>
  </si>
  <si>
    <t>Semana real terminación</t>
  </si>
  <si>
    <t>Valor ganado (VG)</t>
  </si>
  <si>
    <t>Valor ganado</t>
  </si>
  <si>
    <t>Valor ganado acumulado</t>
  </si>
  <si>
    <t>Sistema</t>
  </si>
  <si>
    <t>Instalar herramientas de desarrollo</t>
  </si>
  <si>
    <t>Reunión de coordinación semana 1</t>
  </si>
  <si>
    <t>CONFIGURACIONES GENERALES</t>
  </si>
  <si>
    <t>Realizar entrevista al usuario</t>
  </si>
  <si>
    <t>CU. Reportar problema</t>
  </si>
  <si>
    <t>Elaborar la especificación del caso de uso</t>
  </si>
  <si>
    <t xml:space="preserve">CU. Gestionar usuarios </t>
  </si>
  <si>
    <t>Elaborar la especificacion del caso de uso</t>
  </si>
  <si>
    <t>CU. Consultar problemas</t>
  </si>
  <si>
    <t>Las horas de cada semana no pueden superar las horas de trabajo del grupo por semana</t>
  </si>
  <si>
    <t>CU. Reportar problema, gestionar usuarios, consultar problemas</t>
  </si>
  <si>
    <t>Revisión especificacion casos de uso</t>
  </si>
  <si>
    <t>FIN DE TAREAS DE LA SEMANA 1</t>
  </si>
  <si>
    <t>Definir arquitectura</t>
  </si>
  <si>
    <t>Elaborar mockup</t>
  </si>
  <si>
    <t xml:space="preserve">Elaborar mockup </t>
  </si>
  <si>
    <t xml:space="preserve">Reunión de inspección </t>
  </si>
  <si>
    <t>CU.Reportar problema</t>
  </si>
  <si>
    <t>Elaborar analisis del caso de uso</t>
  </si>
  <si>
    <t>CU.Gestionar usuarios</t>
  </si>
  <si>
    <t>CU.Consultar problemas</t>
  </si>
  <si>
    <t xml:space="preserve">Elaborar diagrama de clases </t>
  </si>
  <si>
    <t>FIN DE TAREAS DE LA SEMANA 2</t>
  </si>
  <si>
    <t>Elaborar codigo de clases entidad</t>
  </si>
  <si>
    <t xml:space="preserve">Elaborar código clases de control </t>
  </si>
  <si>
    <t>Pruebas unitarias clases de control</t>
  </si>
  <si>
    <t>FIN DE TAREAS DE LA SEMANA 3</t>
  </si>
  <si>
    <t>Elaborar código formularios (GUI)</t>
  </si>
  <si>
    <t>Elaborar código acceso a BD (CRUD)</t>
  </si>
  <si>
    <t>Pruebas unitarias código acceso BD</t>
  </si>
  <si>
    <t>Pruebas de integración</t>
  </si>
  <si>
    <t>Revision ciclo1</t>
  </si>
  <si>
    <t>FIN DE TAREAS DE LA SEMANA 4</t>
  </si>
  <si>
    <t>Total minutos por rol</t>
  </si>
  <si>
    <t>Total horas por rol</t>
  </si>
  <si>
    <t>Total min.:</t>
  </si>
  <si>
    <t>VP total:</t>
  </si>
  <si>
    <t>Esto siempre debe dar 100%</t>
  </si>
  <si>
    <t>Total horas:</t>
  </si>
  <si>
    <r>
      <rPr/>
      <t xml:space="preserve">Verificar que las horas totales </t>
    </r>
    <r>
      <rPr>
        <rFont val="Calibri"/>
        <b/>
        <i/>
        <color rgb="FF1F497D"/>
        <sz val="11.0"/>
      </rPr>
      <t>planeadas</t>
    </r>
  </si>
  <si>
    <t>no excedan las horas de trabajo del grupo en el ciclo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</si>
</sst>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%"/>
  </numFmts>
  <fonts count="8">
    <font>
      <sz val="11.0"/>
      <color rgb="FF000000"/>
      <name val="Calibri"/>
    </font>
    <font>
      <b/>
      <sz val="20.0"/>
      <color rgb="FF000000"/>
      <name val="Calibri"/>
    </font>
    <font>
      <i/>
      <sz val="11.0"/>
      <color rgb="FF1F497D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0000"/>
      <name val="Calibri"/>
    </font>
    <font/>
    <font>
      <sz val="11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</fills>
  <borders count="22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1" fillId="0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2" fillId="0" fontId="0" numFmtId="0" xfId="0" applyAlignment="1" applyBorder="1" applyFont="1">
      <alignment shrinkToFit="0" wrapText="0"/>
    </xf>
    <xf borderId="1" fillId="0" fontId="0" numFmtId="0" xfId="0" applyAlignment="1" applyBorder="1" applyFont="1">
      <alignment horizontal="center" shrinkToFit="0" wrapText="0"/>
    </xf>
    <xf borderId="0" fillId="0" fontId="0" numFmtId="0" xfId="0" applyAlignment="1" applyFont="1">
      <alignment horizontal="left" shrinkToFit="0" wrapText="0"/>
    </xf>
    <xf borderId="3" fillId="2" fontId="4" numFmtId="0" xfId="0" applyAlignment="1" applyBorder="1" applyFill="1" applyFont="1">
      <alignment shrinkToFit="0" wrapText="0"/>
    </xf>
    <xf borderId="0" fillId="0" fontId="5" numFmtId="0" xfId="0" applyAlignment="1" applyFont="1">
      <alignment shrinkToFit="0" wrapText="0"/>
    </xf>
    <xf borderId="1" fillId="0" fontId="0" numFmtId="14" xfId="0" applyAlignment="1" applyBorder="1" applyFont="1" applyNumberFormat="1">
      <alignment shrinkToFit="0" wrapText="0"/>
    </xf>
    <xf borderId="0" fillId="0" fontId="0" numFmtId="0" xfId="0" applyAlignment="1" applyFont="1">
      <alignment horizontal="center" shrinkToFit="0" wrapText="0"/>
    </xf>
    <xf borderId="4" fillId="3" fontId="3" numFmtId="0" xfId="0" applyAlignment="1" applyBorder="1" applyFill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2" fillId="0" fontId="6" numFmtId="0" xfId="0" applyBorder="1" applyFont="1"/>
    <xf borderId="5" fillId="0" fontId="6" numFmtId="0" xfId="0" applyBorder="1" applyFont="1"/>
    <xf borderId="6" fillId="4" fontId="3" numFmtId="0" xfId="0" applyAlignment="1" applyBorder="1" applyFill="1" applyFont="1">
      <alignment horizontal="center" shrinkToFit="0" wrapText="0"/>
    </xf>
    <xf borderId="7" fillId="2" fontId="0" numFmtId="0" xfId="0" applyAlignment="1" applyBorder="1" applyFont="1">
      <alignment shrinkToFit="0" wrapText="0"/>
    </xf>
    <xf borderId="8" fillId="0" fontId="6" numFmtId="0" xfId="0" applyBorder="1" applyFont="1"/>
    <xf borderId="9" fillId="0" fontId="5" numFmtId="0" xfId="0" applyAlignment="1" applyBorder="1" applyFont="1">
      <alignment horizontal="center" shrinkToFit="0" wrapText="1"/>
    </xf>
    <xf borderId="10" fillId="0" fontId="6" numFmtId="0" xfId="0" applyBorder="1" applyFont="1"/>
    <xf borderId="11" fillId="0" fontId="5" numFmtId="0" xfId="0" applyAlignment="1" applyBorder="1" applyFont="1">
      <alignment horizontal="center" shrinkToFit="0" wrapText="1"/>
    </xf>
    <xf borderId="12" fillId="0" fontId="5" numFmtId="0" xfId="0" applyAlignment="1" applyBorder="1" applyFont="1">
      <alignment horizontal="center" shrinkToFit="0" wrapText="1"/>
    </xf>
    <xf borderId="9" fillId="0" fontId="5" numFmtId="0" xfId="0" applyAlignment="1" applyBorder="1" applyFont="1">
      <alignment shrinkToFit="0" wrapText="1"/>
    </xf>
    <xf borderId="13" fillId="0" fontId="5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 shrinkToFit="0" wrapText="1"/>
    </xf>
    <xf borderId="15" fillId="0" fontId="5" numFmtId="0" xfId="0" applyAlignment="1" applyBorder="1" applyFont="1">
      <alignment horizontal="center" shrinkToFit="0" wrapText="1"/>
    </xf>
    <xf borderId="8" fillId="0" fontId="5" numFmtId="0" xfId="0" applyAlignment="1" applyBorder="1" applyFont="1">
      <alignment horizontal="center" shrinkToFit="0" wrapText="1"/>
    </xf>
    <xf borderId="0" fillId="0" fontId="5" numFmtId="0" xfId="0" applyAlignment="1" applyFont="1">
      <alignment shrinkToFit="0" wrapText="1"/>
    </xf>
    <xf borderId="9" fillId="0" fontId="0" numFmtId="0" xfId="0" applyAlignment="1" applyBorder="1" applyFont="1">
      <alignment shrinkToFit="0" wrapText="0"/>
    </xf>
    <xf borderId="9" fillId="0" fontId="0" numFmtId="0" xfId="0" applyAlignment="1" applyBorder="1" applyFont="1">
      <alignment shrinkToFit="0" wrapText="1"/>
    </xf>
    <xf borderId="9" fillId="0" fontId="0" numFmtId="0" xfId="0" applyAlignment="1" applyBorder="1" applyFont="1">
      <alignment readingOrder="0" shrinkToFit="0" wrapText="0"/>
    </xf>
    <xf borderId="9" fillId="2" fontId="0" numFmtId="164" xfId="0" applyAlignment="1" applyBorder="1" applyFont="1" applyNumberFormat="1">
      <alignment shrinkToFit="0" wrapText="0"/>
    </xf>
    <xf borderId="9" fillId="2" fontId="0" numFmtId="1" xfId="0" applyAlignment="1" applyBorder="1" applyFont="1" applyNumberFormat="1">
      <alignment shrinkToFit="0" wrapText="0"/>
    </xf>
    <xf borderId="9" fillId="5" fontId="0" numFmtId="0" xfId="0" applyAlignment="1" applyBorder="1" applyFill="1" applyFont="1">
      <alignment shrinkToFit="0" wrapText="0"/>
    </xf>
    <xf borderId="9" fillId="2" fontId="0" numFmtId="165" xfId="0" applyAlignment="1" applyBorder="1" applyFont="1" applyNumberFormat="1">
      <alignment shrinkToFit="0" wrapText="0"/>
    </xf>
    <xf borderId="16" fillId="2" fontId="0" numFmtId="165" xfId="0" applyAlignment="1" applyBorder="1" applyFont="1" applyNumberFormat="1">
      <alignment shrinkToFit="0" wrapText="0"/>
    </xf>
    <xf borderId="17" fillId="2" fontId="0" numFmtId="165" xfId="0" applyAlignment="1" applyBorder="1" applyFont="1" applyNumberFormat="1">
      <alignment shrinkToFit="0" wrapText="0"/>
    </xf>
    <xf borderId="18" fillId="0" fontId="0" numFmtId="0" xfId="0" applyAlignment="1" applyBorder="1" applyFont="1">
      <alignment horizontal="right" readingOrder="0" vertical="bottom"/>
    </xf>
    <xf borderId="9" fillId="2" fontId="0" numFmtId="0" xfId="0" applyAlignment="1" applyBorder="1" applyFont="1">
      <alignment readingOrder="0" shrinkToFit="0" wrapText="0"/>
    </xf>
    <xf borderId="19" fillId="0" fontId="0" numFmtId="0" xfId="0" applyAlignment="1" applyBorder="1" applyFont="1">
      <alignment horizontal="right" readingOrder="0" vertical="bottom"/>
    </xf>
    <xf borderId="9" fillId="6" fontId="0" numFmtId="0" xfId="0" applyAlignment="1" applyBorder="1" applyFill="1" applyFont="1">
      <alignment shrinkToFit="0" wrapText="0"/>
    </xf>
    <xf borderId="9" fillId="6" fontId="0" numFmtId="0" xfId="0" applyAlignment="1" applyBorder="1" applyFont="1">
      <alignment shrinkToFit="0" wrapText="1"/>
    </xf>
    <xf borderId="9" fillId="6" fontId="0" numFmtId="1" xfId="0" applyAlignment="1" applyBorder="1" applyFont="1" applyNumberFormat="1">
      <alignment shrinkToFit="0" wrapText="0"/>
    </xf>
    <xf borderId="16" fillId="6" fontId="0" numFmtId="165" xfId="0" applyAlignment="1" applyBorder="1" applyFont="1" applyNumberFormat="1">
      <alignment shrinkToFit="0" wrapText="0"/>
    </xf>
    <xf borderId="19" fillId="6" fontId="7" numFmtId="0" xfId="0" applyAlignment="1" applyBorder="1" applyFont="1">
      <alignment vertical="bottom"/>
    </xf>
    <xf borderId="9" fillId="6" fontId="0" numFmtId="0" xfId="0" applyAlignment="1" applyBorder="1" applyFont="1">
      <alignment readingOrder="0" shrinkToFit="0" wrapText="0"/>
    </xf>
    <xf borderId="9" fillId="6" fontId="0" numFmtId="0" xfId="0" applyAlignment="1" applyBorder="1" applyFont="1">
      <alignment shrinkToFit="0" wrapText="0"/>
    </xf>
    <xf borderId="19" fillId="0" fontId="0" numFmtId="0" xfId="0" applyAlignment="1" applyBorder="1" applyFont="1">
      <alignment horizontal="right" vertical="bottom"/>
    </xf>
    <xf borderId="7" fillId="5" fontId="0" numFmtId="2" xfId="0" applyAlignment="1" applyBorder="1" applyFont="1" applyNumberFormat="1">
      <alignment shrinkToFit="0" wrapText="0"/>
    </xf>
    <xf borderId="7" fillId="5" fontId="0" numFmtId="164" xfId="0" applyAlignment="1" applyBorder="1" applyFont="1" applyNumberFormat="1">
      <alignment shrinkToFit="0" wrapText="0"/>
    </xf>
    <xf borderId="8" fillId="0" fontId="0" numFmtId="0" xfId="0" applyAlignment="1" applyBorder="1" applyFont="1">
      <alignment readingOrder="0" shrinkToFit="0" wrapText="0"/>
    </xf>
    <xf borderId="20" fillId="6" fontId="0" numFmtId="0" xfId="0" applyAlignment="1" applyBorder="1" applyFont="1">
      <alignment shrinkToFit="0" wrapText="0"/>
    </xf>
    <xf borderId="9" fillId="5" fontId="0" numFmtId="0" xfId="0" applyAlignment="1" applyBorder="1" applyFont="1">
      <alignment readingOrder="0" shrinkToFit="0" wrapText="0"/>
    </xf>
    <xf borderId="9" fillId="0" fontId="0" numFmtId="0" xfId="0" applyAlignment="1" applyBorder="1" applyFont="1">
      <alignment readingOrder="0" shrinkToFit="0" wrapText="1"/>
    </xf>
    <xf borderId="9" fillId="5" fontId="0" numFmtId="0" xfId="0" applyAlignment="1" applyBorder="1" applyFont="1">
      <alignment horizontal="left" readingOrder="0"/>
    </xf>
    <xf borderId="9" fillId="7" fontId="0" numFmtId="0" xfId="0" applyAlignment="1" applyBorder="1" applyFill="1" applyFont="1">
      <alignment shrinkToFit="0" wrapText="0"/>
    </xf>
    <xf borderId="9" fillId="7" fontId="0" numFmtId="0" xfId="0" applyAlignment="1" applyBorder="1" applyFont="1">
      <alignment shrinkToFit="0" wrapText="1"/>
    </xf>
    <xf borderId="9" fillId="7" fontId="0" numFmtId="1" xfId="0" applyAlignment="1" applyBorder="1" applyFont="1" applyNumberFormat="1">
      <alignment shrinkToFit="0" wrapText="0"/>
    </xf>
    <xf borderId="8" fillId="7" fontId="0" numFmtId="0" xfId="0" applyAlignment="1" applyBorder="1" applyFont="1">
      <alignment readingOrder="0" shrinkToFit="0" wrapText="0"/>
    </xf>
    <xf borderId="9" fillId="7" fontId="0" numFmtId="0" xfId="0" applyAlignment="1" applyBorder="1" applyFont="1">
      <alignment readingOrder="0" shrinkToFit="0" wrapText="0"/>
    </xf>
    <xf borderId="9" fillId="2" fontId="0" numFmtId="0" xfId="0" applyAlignment="1" applyBorder="1" applyFont="1">
      <alignment shrinkToFit="0" wrapText="0"/>
    </xf>
    <xf borderId="7" fillId="6" fontId="0" numFmtId="0" xfId="0" applyAlignment="1" applyBorder="1" applyFont="1">
      <alignment shrinkToFit="0" wrapText="1"/>
    </xf>
    <xf borderId="8" fillId="0" fontId="0" numFmtId="0" xfId="0" applyAlignment="1" applyBorder="1" applyFont="1">
      <alignment shrinkToFit="0" wrapText="0"/>
    </xf>
    <xf borderId="7" fillId="6" fontId="0" numFmtId="0" xfId="0" applyAlignment="1" applyBorder="1" applyFont="1">
      <alignment shrinkToFit="0" wrapText="0"/>
    </xf>
    <xf borderId="21" fillId="0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21" fillId="0" fontId="0" numFmtId="0" xfId="0" applyAlignment="1" applyBorder="1" applyFont="1">
      <alignment shrinkToFit="0" wrapText="0"/>
    </xf>
    <xf borderId="0" fillId="0" fontId="0" numFmtId="0" xfId="0" applyAlignment="1" applyFont="1">
      <alignment horizontal="right" shrinkToFit="0" wrapText="0"/>
    </xf>
    <xf borderId="9" fillId="2" fontId="0" numFmtId="0" xfId="0" applyAlignment="1" applyBorder="1" applyFont="1">
      <alignment shrinkToFit="0" wrapText="0"/>
    </xf>
    <xf borderId="9" fillId="2" fontId="0" numFmtId="9" xfId="0" applyAlignment="1" applyBorder="1" applyFont="1" applyNumberFormat="1">
      <alignment shrinkToFit="0" wrapText="0"/>
    </xf>
    <xf borderId="0" fillId="0" fontId="0" numFmtId="164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Valor planeado vs. Valor ganado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Semanas!$D$9</c:f>
            </c:strRef>
          </c:tx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Semanas!$D$10:$D$13</c:f>
            </c:numRef>
          </c:val>
          <c:smooth val="0"/>
        </c:ser>
        <c:ser>
          <c:idx val="1"/>
          <c:order val="1"/>
          <c:tx>
            <c:strRef>
              <c:f>Semanas!$G$9</c:f>
            </c:strRef>
          </c:tx>
          <c:spPr>
            <a:ln cmpd="sng"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Semanas!$G$10:$G$13</c:f>
            </c:numRef>
          </c:val>
          <c:smooth val="0"/>
        </c:ser>
        <c:axId val="761465849"/>
        <c:axId val="75964648"/>
      </c:lineChart>
      <c:catAx>
        <c:axId val="76146584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75964648"/>
      </c:catAx>
      <c:valAx>
        <c:axId val="75964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61465849"/>
      </c:valAx>
      <c:spPr>
        <a:solidFill>
          <a:srgbClr val="FFFFFF"/>
        </a:solidFill>
      </c:spPr>
    </c:plotArea>
    <c:legend>
      <c:legendPos val="b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38100</xdr:colOff>
      <xdr:row>6</xdr:row>
      <xdr:rowOff>0</xdr:rowOff>
    </xdr:from>
    <xdr:to>
      <xdr:col>14</xdr:col>
      <xdr:colOff>38100</xdr:colOff>
      <xdr:row>19</xdr:row>
      <xdr:rowOff>57150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5.57"/>
    <col customWidth="1" min="2" max="2" width="39.57"/>
    <col customWidth="1" min="3" max="3" width="12.14"/>
    <col customWidth="1" min="4" max="8" width="11.43"/>
    <col customWidth="1" min="9" max="9" width="12.14"/>
    <col customWidth="1" min="10" max="27" width="11.43"/>
  </cols>
  <sheetData>
    <row r="1">
      <c r="B1" s="1" t="s">
        <v>0</v>
      </c>
    </row>
    <row r="2">
      <c r="D2" s="2" t="s">
        <v>1</v>
      </c>
    </row>
    <row r="3">
      <c r="D3" s="2" t="s">
        <v>2</v>
      </c>
    </row>
    <row r="4">
      <c r="D4" s="2"/>
    </row>
    <row r="5">
      <c r="B5" s="3" t="s">
        <v>3</v>
      </c>
      <c r="C5" s="4" t="s">
        <v>4</v>
      </c>
      <c r="D5" s="4"/>
      <c r="E5" s="5"/>
      <c r="F5" s="5"/>
      <c r="G5" s="5"/>
      <c r="H5" s="5"/>
      <c r="I5" s="5"/>
      <c r="J5" s="5"/>
      <c r="K5" s="5"/>
    </row>
    <row r="6">
      <c r="B6" s="3" t="s">
        <v>5</v>
      </c>
      <c r="C6" s="4" t="s">
        <v>6</v>
      </c>
      <c r="D6" s="4"/>
      <c r="E6" s="5" t="s">
        <v>7</v>
      </c>
      <c r="F6" s="5"/>
      <c r="G6" s="5"/>
      <c r="H6" s="4">
        <v>5.0</v>
      </c>
      <c r="I6" s="5"/>
      <c r="J6" s="5"/>
      <c r="K6" s="5"/>
    </row>
    <row r="7">
      <c r="B7" s="3" t="s">
        <v>8</v>
      </c>
      <c r="C7" s="4" t="s">
        <v>9</v>
      </c>
      <c r="D7" s="4"/>
      <c r="E7" s="5" t="s">
        <v>7</v>
      </c>
      <c r="F7" s="5"/>
      <c r="G7" s="5"/>
      <c r="H7" s="4">
        <v>5.0</v>
      </c>
      <c r="I7" s="5"/>
      <c r="J7" s="5"/>
      <c r="K7" s="5"/>
    </row>
    <row r="8">
      <c r="B8" s="3" t="s">
        <v>10</v>
      </c>
      <c r="C8" s="4" t="s">
        <v>11</v>
      </c>
      <c r="D8" s="4"/>
      <c r="E8" s="5" t="s">
        <v>7</v>
      </c>
      <c r="F8" s="5"/>
      <c r="G8" s="5"/>
      <c r="H8" s="4">
        <v>5.0</v>
      </c>
      <c r="I8" s="5"/>
      <c r="J8" s="5"/>
      <c r="K8" s="5"/>
    </row>
    <row r="9">
      <c r="B9" s="3" t="s">
        <v>12</v>
      </c>
      <c r="C9" s="6" t="s">
        <v>11</v>
      </c>
      <c r="D9" s="4"/>
      <c r="E9" s="5" t="s">
        <v>7</v>
      </c>
      <c r="F9" s="5"/>
      <c r="G9" s="5"/>
      <c r="H9" s="4">
        <v>5.0</v>
      </c>
      <c r="I9" s="5"/>
      <c r="J9" s="5"/>
      <c r="K9" s="5"/>
    </row>
    <row r="10">
      <c r="B10" s="3" t="s">
        <v>13</v>
      </c>
      <c r="C10" s="6" t="s">
        <v>14</v>
      </c>
      <c r="D10" s="4"/>
      <c r="E10" s="5" t="s">
        <v>7</v>
      </c>
      <c r="F10" s="5"/>
      <c r="G10" s="5"/>
      <c r="H10" s="4">
        <v>5.0</v>
      </c>
      <c r="I10" s="5"/>
      <c r="J10" s="5"/>
      <c r="K10" s="5"/>
    </row>
    <row r="11">
      <c r="B11" s="3"/>
      <c r="C11" s="5"/>
      <c r="D11" s="5"/>
      <c r="E11" s="5"/>
      <c r="F11" s="5"/>
      <c r="G11" s="5"/>
      <c r="H11" s="5"/>
      <c r="I11" s="5"/>
      <c r="J11" s="5"/>
      <c r="K11" s="5"/>
    </row>
    <row r="12">
      <c r="B12" s="3" t="s">
        <v>15</v>
      </c>
      <c r="C12" s="7">
        <v>1.0</v>
      </c>
      <c r="D12" s="3"/>
      <c r="E12" s="8" t="s">
        <v>16</v>
      </c>
      <c r="F12" s="3"/>
      <c r="G12" s="3"/>
      <c r="H12" s="9">
        <f>SUM(H6:H10)</f>
        <v>25</v>
      </c>
      <c r="I12" s="3"/>
      <c r="J12" s="10" t="s">
        <v>17</v>
      </c>
      <c r="K12" s="11">
        <v>42996.0</v>
      </c>
      <c r="M12" s="10" t="s">
        <v>20</v>
      </c>
      <c r="N12" s="11">
        <v>43021.0</v>
      </c>
    </row>
    <row r="13">
      <c r="B13" s="3" t="s">
        <v>21</v>
      </c>
      <c r="C13" s="14">
        <v>4.0</v>
      </c>
      <c r="E13" s="5" t="s">
        <v>23</v>
      </c>
      <c r="H13" s="18">
        <f>H12*C13</f>
        <v>100</v>
      </c>
    </row>
    <row r="14">
      <c r="I14" s="2"/>
    </row>
    <row r="15">
      <c r="C15" s="13" t="s">
        <v>22</v>
      </c>
      <c r="D15" s="15"/>
      <c r="E15" s="15"/>
      <c r="F15" s="15"/>
      <c r="G15" s="15"/>
      <c r="H15" s="15"/>
      <c r="I15" s="15"/>
      <c r="J15" s="21"/>
      <c r="K15" s="17" t="s">
        <v>24</v>
      </c>
      <c r="L15" s="15"/>
      <c r="M15" s="15"/>
      <c r="N15" s="15"/>
      <c r="O15" s="15"/>
      <c r="P15" s="15"/>
      <c r="Q15" s="15"/>
      <c r="R15" s="19"/>
    </row>
    <row r="16">
      <c r="A16" s="24" t="s">
        <v>28</v>
      </c>
      <c r="B16" s="20" t="s">
        <v>30</v>
      </c>
      <c r="C16" s="22" t="s">
        <v>31</v>
      </c>
      <c r="D16" s="22" t="s">
        <v>32</v>
      </c>
      <c r="E16" s="22" t="s">
        <v>33</v>
      </c>
      <c r="F16" s="22" t="s">
        <v>34</v>
      </c>
      <c r="G16" s="22" t="s">
        <v>35</v>
      </c>
      <c r="H16" s="22" t="s">
        <v>36</v>
      </c>
      <c r="I16" s="22" t="s">
        <v>37</v>
      </c>
      <c r="J16" s="26" t="s">
        <v>38</v>
      </c>
      <c r="K16" s="27" t="s">
        <v>31</v>
      </c>
      <c r="L16" s="22" t="s">
        <v>32</v>
      </c>
      <c r="M16" s="22" t="s">
        <v>33</v>
      </c>
      <c r="N16" s="22" t="s">
        <v>34</v>
      </c>
      <c r="O16" s="22" t="s">
        <v>35</v>
      </c>
      <c r="P16" s="22" t="s">
        <v>36</v>
      </c>
      <c r="Q16" s="20" t="s">
        <v>39</v>
      </c>
      <c r="R16" s="20" t="s">
        <v>40</v>
      </c>
      <c r="S16" s="29"/>
      <c r="T16" s="29"/>
      <c r="U16" s="29"/>
      <c r="V16" s="29"/>
      <c r="W16" s="29"/>
      <c r="X16" s="29"/>
      <c r="Y16" s="29"/>
      <c r="Z16" s="29"/>
      <c r="AA16" s="29"/>
    </row>
    <row r="17">
      <c r="A17" s="30" t="s">
        <v>43</v>
      </c>
      <c r="B17" s="31" t="s">
        <v>44</v>
      </c>
      <c r="C17" s="32">
        <v>90.0</v>
      </c>
      <c r="D17" s="32">
        <v>90.0</v>
      </c>
      <c r="E17" s="30"/>
      <c r="F17" s="32"/>
      <c r="G17" s="32">
        <v>90.0</v>
      </c>
      <c r="H17" s="34">
        <f t="shared" ref="H17:H18" si="1">SUM(C17:G17)</f>
        <v>270</v>
      </c>
      <c r="I17" s="35">
        <v>1.0</v>
      </c>
      <c r="J17" s="37">
        <f t="shared" ref="J17:J65" si="2">H17/$H$69</f>
        <v>0.045</v>
      </c>
      <c r="K17" s="39">
        <v>100.0</v>
      </c>
      <c r="L17" s="32">
        <v>120.0</v>
      </c>
      <c r="M17" s="30"/>
      <c r="N17" s="30"/>
      <c r="O17" s="32">
        <v>80.0</v>
      </c>
      <c r="P17" s="40">
        <f t="shared" ref="P17:P65" si="3">SUM(K17:O17)</f>
        <v>300</v>
      </c>
      <c r="Q17" s="32">
        <v>1.0</v>
      </c>
      <c r="R17" s="36">
        <f t="shared" ref="R17:R63" si="4">IF(Q17&gt;0,J17,0)</f>
        <v>0.045</v>
      </c>
    </row>
    <row r="18">
      <c r="A18" s="30"/>
      <c r="B18" s="31" t="s">
        <v>45</v>
      </c>
      <c r="C18" s="30">
        <v>90.0</v>
      </c>
      <c r="D18" s="30">
        <v>60.0</v>
      </c>
      <c r="E18" s="30"/>
      <c r="F18" s="30"/>
      <c r="G18" s="30">
        <v>60.0</v>
      </c>
      <c r="H18" s="34">
        <f t="shared" si="1"/>
        <v>210</v>
      </c>
      <c r="I18" s="35">
        <v>1.0</v>
      </c>
      <c r="J18" s="37">
        <f t="shared" si="2"/>
        <v>0.035</v>
      </c>
      <c r="K18" s="41">
        <v>90.0</v>
      </c>
      <c r="L18" s="32">
        <v>90.0</v>
      </c>
      <c r="M18" s="30"/>
      <c r="N18" s="30"/>
      <c r="O18" s="32">
        <v>60.0</v>
      </c>
      <c r="P18" s="40">
        <f t="shared" si="3"/>
        <v>240</v>
      </c>
      <c r="Q18" s="32">
        <v>1.0</v>
      </c>
      <c r="R18" s="36">
        <f t="shared" si="4"/>
        <v>0.035</v>
      </c>
    </row>
    <row r="19">
      <c r="A19" s="42"/>
      <c r="B19" s="43" t="s">
        <v>46</v>
      </c>
      <c r="C19" s="42"/>
      <c r="D19" s="42"/>
      <c r="E19" s="42"/>
      <c r="F19" s="42"/>
      <c r="G19" s="42"/>
      <c r="H19" s="44"/>
      <c r="I19" s="42"/>
      <c r="J19" s="45">
        <f t="shared" si="2"/>
        <v>0</v>
      </c>
      <c r="K19" s="46"/>
      <c r="L19" s="42"/>
      <c r="M19" s="42"/>
      <c r="N19" s="42"/>
      <c r="O19" s="42"/>
      <c r="P19" s="47">
        <f t="shared" si="3"/>
        <v>0</v>
      </c>
      <c r="Q19" s="42"/>
      <c r="R19" s="48">
        <f t="shared" si="4"/>
        <v>0</v>
      </c>
    </row>
    <row r="20">
      <c r="A20" s="30"/>
      <c r="B20" s="31" t="s">
        <v>47</v>
      </c>
      <c r="C20" s="30">
        <v>90.0</v>
      </c>
      <c r="D20" s="30">
        <v>90.0</v>
      </c>
      <c r="E20" s="30"/>
      <c r="F20" s="30"/>
      <c r="G20" s="30">
        <v>90.0</v>
      </c>
      <c r="H20" s="34">
        <f t="shared" ref="H20:H24" si="5">SUM(C20:G20)</f>
        <v>270</v>
      </c>
      <c r="I20" s="35">
        <v>1.0</v>
      </c>
      <c r="J20" s="37">
        <f t="shared" si="2"/>
        <v>0.045</v>
      </c>
      <c r="K20" s="49">
        <v>60.0</v>
      </c>
      <c r="L20" s="32">
        <v>60.0</v>
      </c>
      <c r="M20" s="32"/>
      <c r="N20" s="32"/>
      <c r="O20" s="32">
        <v>60.0</v>
      </c>
      <c r="P20" s="40">
        <f t="shared" si="3"/>
        <v>180</v>
      </c>
      <c r="Q20" s="32">
        <v>2.0</v>
      </c>
      <c r="R20" s="36">
        <f t="shared" si="4"/>
        <v>0.045</v>
      </c>
    </row>
    <row r="21">
      <c r="A21" s="30" t="s">
        <v>48</v>
      </c>
      <c r="B21" s="31" t="s">
        <v>49</v>
      </c>
      <c r="C21" s="30">
        <v>0.0</v>
      </c>
      <c r="D21" s="30">
        <v>0.0</v>
      </c>
      <c r="E21" s="30"/>
      <c r="F21" s="30"/>
      <c r="G21" s="30">
        <v>180.0</v>
      </c>
      <c r="H21" s="34">
        <f t="shared" si="5"/>
        <v>180</v>
      </c>
      <c r="I21" s="35">
        <v>1.0</v>
      </c>
      <c r="J21" s="37">
        <f t="shared" si="2"/>
        <v>0.03</v>
      </c>
      <c r="K21" s="41">
        <v>0.0</v>
      </c>
      <c r="L21" s="32">
        <v>0.0</v>
      </c>
      <c r="M21" s="30"/>
      <c r="N21" s="30"/>
      <c r="O21" s="32">
        <v>90.0</v>
      </c>
      <c r="P21" s="40">
        <f t="shared" si="3"/>
        <v>90</v>
      </c>
      <c r="Q21" s="32">
        <v>2.0</v>
      </c>
      <c r="R21" s="36">
        <f t="shared" si="4"/>
        <v>0.03</v>
      </c>
    </row>
    <row r="22">
      <c r="A22" s="30" t="s">
        <v>50</v>
      </c>
      <c r="B22" s="31" t="s">
        <v>51</v>
      </c>
      <c r="C22" s="30">
        <v>0.0</v>
      </c>
      <c r="D22" s="30">
        <v>180.0</v>
      </c>
      <c r="E22" s="30"/>
      <c r="F22" s="30"/>
      <c r="G22" s="30">
        <v>0.0</v>
      </c>
      <c r="H22" s="34">
        <f t="shared" si="5"/>
        <v>180</v>
      </c>
      <c r="I22" s="35">
        <v>1.0</v>
      </c>
      <c r="J22" s="37">
        <f t="shared" si="2"/>
        <v>0.03</v>
      </c>
      <c r="K22" s="41">
        <v>0.0</v>
      </c>
      <c r="L22" s="32">
        <v>240.0</v>
      </c>
      <c r="M22" s="30"/>
      <c r="N22" s="30"/>
      <c r="O22" s="32">
        <v>0.0</v>
      </c>
      <c r="P22" s="40">
        <f t="shared" si="3"/>
        <v>240</v>
      </c>
      <c r="Q22" s="32">
        <v>3.0</v>
      </c>
      <c r="R22" s="36">
        <f t="shared" si="4"/>
        <v>0.03</v>
      </c>
    </row>
    <row r="23">
      <c r="A23" s="30" t="s">
        <v>52</v>
      </c>
      <c r="B23" s="31" t="s">
        <v>51</v>
      </c>
      <c r="C23" s="30">
        <v>180.0</v>
      </c>
      <c r="D23" s="30">
        <v>0.0</v>
      </c>
      <c r="E23" s="30"/>
      <c r="F23" s="30"/>
      <c r="G23" s="30">
        <v>0.0</v>
      </c>
      <c r="H23" s="34">
        <f t="shared" si="5"/>
        <v>180</v>
      </c>
      <c r="I23" s="35">
        <v>1.0</v>
      </c>
      <c r="J23" s="37">
        <f t="shared" si="2"/>
        <v>0.03</v>
      </c>
      <c r="K23" s="52">
        <v>67.0</v>
      </c>
      <c r="L23" s="32">
        <v>0.0</v>
      </c>
      <c r="M23" s="30"/>
      <c r="N23" s="30"/>
      <c r="O23" s="32">
        <v>0.0</v>
      </c>
      <c r="P23" s="40">
        <f t="shared" si="3"/>
        <v>67</v>
      </c>
      <c r="Q23" s="32">
        <v>2.0</v>
      </c>
      <c r="R23" s="36">
        <f t="shared" si="4"/>
        <v>0.03</v>
      </c>
    </row>
    <row r="24">
      <c r="A24" s="30" t="s">
        <v>54</v>
      </c>
      <c r="B24" s="31" t="s">
        <v>55</v>
      </c>
      <c r="C24" s="30">
        <v>60.0</v>
      </c>
      <c r="D24" s="32">
        <v>60.0</v>
      </c>
      <c r="E24" s="30"/>
      <c r="F24" s="30"/>
      <c r="G24" s="30">
        <v>90.0</v>
      </c>
      <c r="H24" s="34">
        <f t="shared" si="5"/>
        <v>210</v>
      </c>
      <c r="I24" s="35">
        <v>1.0</v>
      </c>
      <c r="J24" s="37">
        <f t="shared" si="2"/>
        <v>0.035</v>
      </c>
      <c r="K24" s="52">
        <v>144.0</v>
      </c>
      <c r="L24" s="32">
        <v>120.0</v>
      </c>
      <c r="M24" s="30"/>
      <c r="N24" s="30"/>
      <c r="O24" s="32">
        <v>50.0</v>
      </c>
      <c r="P24" s="40">
        <f t="shared" si="3"/>
        <v>314</v>
      </c>
      <c r="Q24" s="32">
        <v>3.0</v>
      </c>
      <c r="R24" s="36">
        <f t="shared" si="4"/>
        <v>0.035</v>
      </c>
    </row>
    <row r="25">
      <c r="A25" s="42"/>
      <c r="B25" s="43" t="s">
        <v>56</v>
      </c>
      <c r="C25" s="42"/>
      <c r="D25" s="42"/>
      <c r="E25" s="42"/>
      <c r="F25" s="42"/>
      <c r="G25" s="42"/>
      <c r="H25" s="44"/>
      <c r="I25" s="42"/>
      <c r="J25" s="45">
        <f t="shared" si="2"/>
        <v>0</v>
      </c>
      <c r="K25" s="53"/>
      <c r="L25" s="42"/>
      <c r="M25" s="42"/>
      <c r="N25" s="42"/>
      <c r="O25" s="42"/>
      <c r="P25" s="47">
        <f t="shared" si="3"/>
        <v>0</v>
      </c>
      <c r="Q25" s="42"/>
      <c r="R25" s="48">
        <f t="shared" si="4"/>
        <v>0</v>
      </c>
    </row>
    <row r="26">
      <c r="A26" s="30"/>
      <c r="B26" s="31" t="s">
        <v>57</v>
      </c>
      <c r="C26" s="30">
        <v>60.0</v>
      </c>
      <c r="D26" s="30">
        <v>60.0</v>
      </c>
      <c r="E26" s="30"/>
      <c r="F26" s="30"/>
      <c r="G26" s="30">
        <v>120.0</v>
      </c>
      <c r="H26" s="34">
        <f t="shared" ref="H26:H37" si="6">SUM(C26:G26)</f>
        <v>240</v>
      </c>
      <c r="I26" s="54">
        <v>2.0</v>
      </c>
      <c r="J26" s="37">
        <f t="shared" si="2"/>
        <v>0.04</v>
      </c>
      <c r="K26" s="52">
        <v>120.0</v>
      </c>
      <c r="L26" s="32">
        <v>60.0</v>
      </c>
      <c r="M26" s="30"/>
      <c r="N26" s="30"/>
      <c r="O26" s="32">
        <v>100.0</v>
      </c>
      <c r="P26" s="40">
        <f t="shared" si="3"/>
        <v>280</v>
      </c>
      <c r="Q26" s="32">
        <v>3.0</v>
      </c>
      <c r="R26" s="36">
        <f t="shared" si="4"/>
        <v>0.04</v>
      </c>
    </row>
    <row r="27">
      <c r="A27" s="30" t="s">
        <v>48</v>
      </c>
      <c r="B27" s="31" t="s">
        <v>58</v>
      </c>
      <c r="C27" s="30">
        <v>0.0</v>
      </c>
      <c r="D27" s="30">
        <v>0.0</v>
      </c>
      <c r="E27" s="30"/>
      <c r="F27" s="30"/>
      <c r="G27" s="30">
        <v>120.0</v>
      </c>
      <c r="H27" s="34">
        <f t="shared" si="6"/>
        <v>120</v>
      </c>
      <c r="I27" s="35">
        <v>2.0</v>
      </c>
      <c r="J27" s="37">
        <f t="shared" si="2"/>
        <v>0.02</v>
      </c>
      <c r="K27" s="52">
        <v>0.0</v>
      </c>
      <c r="L27" s="32">
        <v>0.0</v>
      </c>
      <c r="M27" s="30"/>
      <c r="N27" s="30"/>
      <c r="O27" s="32">
        <v>45.0</v>
      </c>
      <c r="P27" s="40">
        <f t="shared" si="3"/>
        <v>45</v>
      </c>
      <c r="Q27" s="32">
        <v>2.0</v>
      </c>
      <c r="R27" s="36">
        <f t="shared" si="4"/>
        <v>0.02</v>
      </c>
    </row>
    <row r="28">
      <c r="A28" s="30" t="s">
        <v>50</v>
      </c>
      <c r="B28" s="31" t="s">
        <v>59</v>
      </c>
      <c r="C28" s="30">
        <v>0.0</v>
      </c>
      <c r="D28" s="30">
        <v>120.0</v>
      </c>
      <c r="E28" s="30"/>
      <c r="F28" s="30"/>
      <c r="G28" s="30">
        <v>0.0</v>
      </c>
      <c r="H28" s="34">
        <f t="shared" si="6"/>
        <v>120</v>
      </c>
      <c r="I28" s="35">
        <v>2.0</v>
      </c>
      <c r="J28" s="37">
        <f t="shared" si="2"/>
        <v>0.02</v>
      </c>
      <c r="K28" s="52">
        <v>0.0</v>
      </c>
      <c r="L28" s="32">
        <v>60.0</v>
      </c>
      <c r="M28" s="30"/>
      <c r="N28" s="30"/>
      <c r="O28" s="32">
        <v>0.0</v>
      </c>
      <c r="P28" s="40">
        <f t="shared" si="3"/>
        <v>60</v>
      </c>
      <c r="Q28" s="32">
        <v>3.0</v>
      </c>
      <c r="R28" s="36">
        <f t="shared" si="4"/>
        <v>0.02</v>
      </c>
    </row>
    <row r="29">
      <c r="A29" s="30" t="s">
        <v>52</v>
      </c>
      <c r="B29" s="31" t="s">
        <v>59</v>
      </c>
      <c r="C29" s="30">
        <v>120.0</v>
      </c>
      <c r="D29" s="30">
        <v>0.0</v>
      </c>
      <c r="E29" s="30"/>
      <c r="F29" s="30"/>
      <c r="G29" s="30">
        <v>0.0</v>
      </c>
      <c r="H29" s="34">
        <f t="shared" si="6"/>
        <v>120</v>
      </c>
      <c r="I29" s="35">
        <v>2.0</v>
      </c>
      <c r="J29" s="37">
        <f t="shared" si="2"/>
        <v>0.02</v>
      </c>
      <c r="K29" s="52">
        <v>120.0</v>
      </c>
      <c r="L29" s="32">
        <v>0.0</v>
      </c>
      <c r="M29" s="30"/>
      <c r="N29" s="30"/>
      <c r="O29" s="32">
        <v>0.0</v>
      </c>
      <c r="P29" s="40">
        <f t="shared" si="3"/>
        <v>120</v>
      </c>
      <c r="Q29" s="32">
        <v>2.0</v>
      </c>
      <c r="R29" s="36">
        <f t="shared" si="4"/>
        <v>0.02</v>
      </c>
    </row>
    <row r="30">
      <c r="A30" s="30" t="s">
        <v>54</v>
      </c>
      <c r="B30" s="31" t="s">
        <v>60</v>
      </c>
      <c r="C30" s="30">
        <v>90.0</v>
      </c>
      <c r="D30" s="30">
        <v>90.0</v>
      </c>
      <c r="E30" s="30"/>
      <c r="F30" s="30"/>
      <c r="G30" s="30">
        <v>90.0</v>
      </c>
      <c r="H30" s="34">
        <f t="shared" si="6"/>
        <v>270</v>
      </c>
      <c r="I30" s="35">
        <v>2.0</v>
      </c>
      <c r="J30" s="37">
        <f t="shared" si="2"/>
        <v>0.045</v>
      </c>
      <c r="K30" s="52">
        <v>60.0</v>
      </c>
      <c r="L30" s="32">
        <v>60.0</v>
      </c>
      <c r="M30" s="30"/>
      <c r="N30" s="30"/>
      <c r="O30" s="32">
        <v>60.0</v>
      </c>
      <c r="P30" s="40">
        <f t="shared" si="3"/>
        <v>180</v>
      </c>
      <c r="Q30" s="32">
        <v>3.0</v>
      </c>
      <c r="R30" s="36">
        <f t="shared" si="4"/>
        <v>0.045</v>
      </c>
    </row>
    <row r="31">
      <c r="A31" s="32" t="s">
        <v>61</v>
      </c>
      <c r="B31" s="55" t="s">
        <v>62</v>
      </c>
      <c r="C31" s="32">
        <v>0.0</v>
      </c>
      <c r="D31" s="32">
        <v>0.0</v>
      </c>
      <c r="E31" s="30"/>
      <c r="F31" s="30"/>
      <c r="G31" s="32">
        <v>30.0</v>
      </c>
      <c r="H31" s="34">
        <f t="shared" si="6"/>
        <v>30</v>
      </c>
      <c r="I31" s="54">
        <v>2.0</v>
      </c>
      <c r="J31" s="37">
        <f t="shared" si="2"/>
        <v>0.005</v>
      </c>
      <c r="K31" s="52">
        <v>0.0</v>
      </c>
      <c r="L31" s="32">
        <v>0.0</v>
      </c>
      <c r="M31" s="32"/>
      <c r="N31" s="30"/>
      <c r="O31" s="32">
        <v>0.0</v>
      </c>
      <c r="P31" s="40">
        <f t="shared" si="3"/>
        <v>0</v>
      </c>
      <c r="Q31" s="32">
        <v>3.0</v>
      </c>
      <c r="R31" s="36">
        <f t="shared" si="4"/>
        <v>0.005</v>
      </c>
    </row>
    <row r="32">
      <c r="A32" s="32" t="s">
        <v>63</v>
      </c>
      <c r="B32" s="56" t="s">
        <v>62</v>
      </c>
      <c r="C32" s="32">
        <v>0.0</v>
      </c>
      <c r="D32" s="32">
        <v>30.0</v>
      </c>
      <c r="E32" s="30"/>
      <c r="F32" s="30"/>
      <c r="G32" s="32">
        <v>0.0</v>
      </c>
      <c r="H32" s="34">
        <f t="shared" si="6"/>
        <v>30</v>
      </c>
      <c r="I32" s="54">
        <v>2.0</v>
      </c>
      <c r="J32" s="37">
        <f t="shared" si="2"/>
        <v>0.005</v>
      </c>
      <c r="K32" s="52">
        <v>0.0</v>
      </c>
      <c r="L32" s="32">
        <v>30.0</v>
      </c>
      <c r="M32" s="30"/>
      <c r="N32" s="30"/>
      <c r="O32" s="32">
        <v>0.0</v>
      </c>
      <c r="P32" s="40">
        <f t="shared" si="3"/>
        <v>30</v>
      </c>
      <c r="Q32" s="32">
        <v>3.0</v>
      </c>
      <c r="R32" s="36">
        <f t="shared" si="4"/>
        <v>0.005</v>
      </c>
    </row>
    <row r="33">
      <c r="A33" s="32" t="s">
        <v>64</v>
      </c>
      <c r="B33" s="56" t="s">
        <v>62</v>
      </c>
      <c r="C33" s="32">
        <v>30.0</v>
      </c>
      <c r="D33" s="32">
        <v>0.0</v>
      </c>
      <c r="E33" s="30"/>
      <c r="F33" s="30"/>
      <c r="G33" s="32">
        <v>0.0</v>
      </c>
      <c r="H33" s="34">
        <f t="shared" si="6"/>
        <v>30</v>
      </c>
      <c r="I33" s="54">
        <v>2.0</v>
      </c>
      <c r="J33" s="37">
        <f t="shared" si="2"/>
        <v>0.005</v>
      </c>
      <c r="K33" s="52">
        <v>20.0</v>
      </c>
      <c r="L33" s="32">
        <v>0.0</v>
      </c>
      <c r="M33" s="30"/>
      <c r="N33" s="30"/>
      <c r="O33" s="32">
        <v>0.0</v>
      </c>
      <c r="P33" s="40">
        <f t="shared" si="3"/>
        <v>20</v>
      </c>
      <c r="Q33" s="32">
        <v>3.0</v>
      </c>
      <c r="R33" s="36">
        <f t="shared" si="4"/>
        <v>0.005</v>
      </c>
    </row>
    <row r="34">
      <c r="A34" s="57" t="s">
        <v>48</v>
      </c>
      <c r="B34" s="58" t="s">
        <v>65</v>
      </c>
      <c r="C34" s="57">
        <v>0.0</v>
      </c>
      <c r="D34" s="57">
        <v>0.0</v>
      </c>
      <c r="E34" s="57"/>
      <c r="F34" s="57"/>
      <c r="G34" s="57">
        <v>120.0</v>
      </c>
      <c r="H34" s="59">
        <f t="shared" si="6"/>
        <v>120</v>
      </c>
      <c r="I34" s="57">
        <v>2.0</v>
      </c>
      <c r="J34" s="37">
        <f t="shared" si="2"/>
        <v>0.02</v>
      </c>
      <c r="K34" s="60">
        <v>0.0</v>
      </c>
      <c r="L34" s="61">
        <v>0.0</v>
      </c>
      <c r="M34" s="57"/>
      <c r="N34" s="57"/>
      <c r="O34" s="61">
        <v>0.0</v>
      </c>
      <c r="P34" s="40">
        <f t="shared" si="3"/>
        <v>0</v>
      </c>
      <c r="Q34" s="61">
        <v>0.0</v>
      </c>
      <c r="R34" s="62">
        <f t="shared" si="4"/>
        <v>0</v>
      </c>
    </row>
    <row r="35">
      <c r="A35" s="30" t="s">
        <v>50</v>
      </c>
      <c r="B35" s="31" t="s">
        <v>65</v>
      </c>
      <c r="C35" s="30">
        <v>0.0</v>
      </c>
      <c r="D35" s="30">
        <v>120.0</v>
      </c>
      <c r="E35" s="30"/>
      <c r="F35" s="30"/>
      <c r="G35" s="30">
        <v>0.0</v>
      </c>
      <c r="H35" s="34">
        <f t="shared" si="6"/>
        <v>120</v>
      </c>
      <c r="I35" s="30">
        <v>2.0</v>
      </c>
      <c r="J35" s="37">
        <f t="shared" si="2"/>
        <v>0.02</v>
      </c>
      <c r="K35" s="52">
        <v>0.0</v>
      </c>
      <c r="L35" s="32">
        <v>120.0</v>
      </c>
      <c r="M35" s="30"/>
      <c r="N35" s="30"/>
      <c r="O35" s="32">
        <v>0.0</v>
      </c>
      <c r="P35" s="40">
        <f t="shared" si="3"/>
        <v>120</v>
      </c>
      <c r="Q35" s="32">
        <v>4.0</v>
      </c>
      <c r="R35" s="36">
        <f t="shared" si="4"/>
        <v>0.02</v>
      </c>
    </row>
    <row r="36">
      <c r="A36" s="30" t="s">
        <v>52</v>
      </c>
      <c r="B36" s="31" t="s">
        <v>65</v>
      </c>
      <c r="C36" s="30">
        <v>120.0</v>
      </c>
      <c r="D36" s="30">
        <v>0.0</v>
      </c>
      <c r="E36" s="30"/>
      <c r="F36" s="30"/>
      <c r="G36" s="30">
        <v>0.0</v>
      </c>
      <c r="H36" s="34">
        <f t="shared" si="6"/>
        <v>120</v>
      </c>
      <c r="I36" s="30">
        <v>2.0</v>
      </c>
      <c r="J36" s="37">
        <f t="shared" si="2"/>
        <v>0.02</v>
      </c>
      <c r="K36" s="52">
        <v>170.0</v>
      </c>
      <c r="L36" s="32">
        <v>0.0</v>
      </c>
      <c r="M36" s="30"/>
      <c r="N36" s="30"/>
      <c r="O36" s="32">
        <v>0.0</v>
      </c>
      <c r="P36" s="40">
        <f t="shared" si="3"/>
        <v>170</v>
      </c>
      <c r="Q36" s="32">
        <v>4.0</v>
      </c>
      <c r="R36" s="36">
        <f t="shared" si="4"/>
        <v>0.02</v>
      </c>
    </row>
    <row r="37">
      <c r="A37" s="30" t="s">
        <v>54</v>
      </c>
      <c r="B37" s="31" t="s">
        <v>60</v>
      </c>
      <c r="C37" s="32">
        <v>60.0</v>
      </c>
      <c r="D37" s="32">
        <v>60.0</v>
      </c>
      <c r="E37" s="30"/>
      <c r="F37" s="30"/>
      <c r="G37" s="32">
        <v>60.0</v>
      </c>
      <c r="H37" s="34">
        <f t="shared" si="6"/>
        <v>180</v>
      </c>
      <c r="I37" s="32">
        <v>2.0</v>
      </c>
      <c r="J37" s="37">
        <f t="shared" si="2"/>
        <v>0.03</v>
      </c>
      <c r="K37" s="52">
        <v>90.0</v>
      </c>
      <c r="L37" s="32">
        <v>90.0</v>
      </c>
      <c r="M37" s="30"/>
      <c r="N37" s="30"/>
      <c r="O37" s="32">
        <v>0.0</v>
      </c>
      <c r="P37" s="40">
        <f t="shared" si="3"/>
        <v>180</v>
      </c>
      <c r="Q37" s="32">
        <v>4.0</v>
      </c>
      <c r="R37" s="36">
        <f t="shared" si="4"/>
        <v>0.03</v>
      </c>
    </row>
    <row r="38">
      <c r="A38" s="42"/>
      <c r="B38" s="63" t="s">
        <v>66</v>
      </c>
      <c r="C38" s="42"/>
      <c r="D38" s="42"/>
      <c r="E38" s="42"/>
      <c r="F38" s="42"/>
      <c r="G38" s="42"/>
      <c r="H38" s="44"/>
      <c r="I38" s="42"/>
      <c r="J38" s="45">
        <f t="shared" si="2"/>
        <v>0</v>
      </c>
      <c r="K38" s="53"/>
      <c r="L38" s="42"/>
      <c r="M38" s="42"/>
      <c r="N38" s="42"/>
      <c r="O38" s="42"/>
      <c r="P38" s="47">
        <f t="shared" si="3"/>
        <v>0</v>
      </c>
      <c r="Q38" s="42"/>
      <c r="R38" s="48">
        <f t="shared" si="4"/>
        <v>0</v>
      </c>
    </row>
    <row r="39">
      <c r="A39" s="30" t="s">
        <v>48</v>
      </c>
      <c r="B39" s="31" t="s">
        <v>67</v>
      </c>
      <c r="C39" s="30">
        <v>0.0</v>
      </c>
      <c r="D39" s="30">
        <v>0.0</v>
      </c>
      <c r="E39" s="30"/>
      <c r="F39" s="30"/>
      <c r="G39" s="30">
        <v>180.0</v>
      </c>
      <c r="H39" s="34">
        <f t="shared" ref="H39:H49" si="7">SUM(C39:G39)</f>
        <v>180</v>
      </c>
      <c r="I39" s="54">
        <v>3.0</v>
      </c>
      <c r="J39" s="37">
        <f t="shared" si="2"/>
        <v>0.03</v>
      </c>
      <c r="K39" s="64"/>
      <c r="L39" s="30"/>
      <c r="M39" s="30"/>
      <c r="N39" s="30"/>
      <c r="O39" s="30"/>
      <c r="P39" s="40">
        <f t="shared" si="3"/>
        <v>0</v>
      </c>
      <c r="Q39" s="30"/>
      <c r="R39" s="62">
        <f t="shared" si="4"/>
        <v>0</v>
      </c>
    </row>
    <row r="40">
      <c r="A40" s="30" t="s">
        <v>50</v>
      </c>
      <c r="B40" s="31" t="s">
        <v>67</v>
      </c>
      <c r="C40" s="30">
        <v>0.0</v>
      </c>
      <c r="D40" s="30">
        <v>180.0</v>
      </c>
      <c r="E40" s="30"/>
      <c r="F40" s="30"/>
      <c r="G40" s="30">
        <v>0.0</v>
      </c>
      <c r="H40" s="34">
        <f t="shared" si="7"/>
        <v>180</v>
      </c>
      <c r="I40" s="54">
        <v>3.0</v>
      </c>
      <c r="J40" s="37">
        <f t="shared" si="2"/>
        <v>0.03</v>
      </c>
      <c r="K40" s="64"/>
      <c r="L40" s="30"/>
      <c r="M40" s="30"/>
      <c r="N40" s="30"/>
      <c r="O40" s="30"/>
      <c r="P40" s="40">
        <f t="shared" si="3"/>
        <v>0</v>
      </c>
      <c r="Q40" s="30"/>
      <c r="R40" s="62">
        <f t="shared" si="4"/>
        <v>0</v>
      </c>
    </row>
    <row r="41">
      <c r="A41" s="30" t="s">
        <v>52</v>
      </c>
      <c r="B41" s="31" t="s">
        <v>67</v>
      </c>
      <c r="C41" s="30">
        <v>180.0</v>
      </c>
      <c r="D41" s="30">
        <v>0.0</v>
      </c>
      <c r="E41" s="30"/>
      <c r="F41" s="30"/>
      <c r="G41" s="30">
        <v>0.0</v>
      </c>
      <c r="H41" s="34">
        <f t="shared" si="7"/>
        <v>180</v>
      </c>
      <c r="I41" s="54">
        <v>3.0</v>
      </c>
      <c r="J41" s="37">
        <f t="shared" si="2"/>
        <v>0.03</v>
      </c>
      <c r="K41" s="64"/>
      <c r="L41" s="30"/>
      <c r="M41" s="30"/>
      <c r="N41" s="30"/>
      <c r="O41" s="30"/>
      <c r="P41" s="40">
        <f t="shared" si="3"/>
        <v>0</v>
      </c>
      <c r="Q41" s="30"/>
      <c r="R41" s="62">
        <f t="shared" si="4"/>
        <v>0</v>
      </c>
    </row>
    <row r="42">
      <c r="A42" s="30" t="s">
        <v>54</v>
      </c>
      <c r="B42" s="31" t="s">
        <v>60</v>
      </c>
      <c r="C42" s="30">
        <v>60.0</v>
      </c>
      <c r="D42" s="30">
        <v>60.0</v>
      </c>
      <c r="E42" s="30"/>
      <c r="F42" s="30"/>
      <c r="G42" s="30">
        <v>60.0</v>
      </c>
      <c r="H42" s="34">
        <f t="shared" si="7"/>
        <v>180</v>
      </c>
      <c r="I42" s="54">
        <v>3.0</v>
      </c>
      <c r="J42" s="37">
        <f t="shared" si="2"/>
        <v>0.03</v>
      </c>
      <c r="K42" s="64"/>
      <c r="L42" s="30"/>
      <c r="M42" s="30"/>
      <c r="N42" s="30"/>
      <c r="O42" s="30"/>
      <c r="P42" s="40">
        <f t="shared" si="3"/>
        <v>0</v>
      </c>
      <c r="Q42" s="30"/>
      <c r="R42" s="62">
        <f t="shared" si="4"/>
        <v>0</v>
      </c>
    </row>
    <row r="43">
      <c r="A43" s="30" t="s">
        <v>48</v>
      </c>
      <c r="B43" s="31" t="s">
        <v>68</v>
      </c>
      <c r="C43" s="30">
        <v>0.0</v>
      </c>
      <c r="D43" s="30">
        <v>0.0</v>
      </c>
      <c r="E43" s="30"/>
      <c r="F43" s="30"/>
      <c r="G43" s="30">
        <v>180.0</v>
      </c>
      <c r="H43" s="34">
        <f t="shared" si="7"/>
        <v>180</v>
      </c>
      <c r="I43" s="35">
        <v>3.0</v>
      </c>
      <c r="J43" s="37">
        <f t="shared" si="2"/>
        <v>0.03</v>
      </c>
      <c r="K43" s="64"/>
      <c r="L43" s="30"/>
      <c r="M43" s="30"/>
      <c r="N43" s="30"/>
      <c r="O43" s="30"/>
      <c r="P43" s="40">
        <f t="shared" si="3"/>
        <v>0</v>
      </c>
      <c r="Q43" s="30"/>
      <c r="R43" s="62">
        <f t="shared" si="4"/>
        <v>0</v>
      </c>
    </row>
    <row r="44">
      <c r="A44" s="30" t="s">
        <v>50</v>
      </c>
      <c r="B44" s="31" t="s">
        <v>68</v>
      </c>
      <c r="C44" s="30">
        <v>0.0</v>
      </c>
      <c r="D44" s="30">
        <v>180.0</v>
      </c>
      <c r="E44" s="30"/>
      <c r="F44" s="30"/>
      <c r="G44" s="30">
        <v>0.0</v>
      </c>
      <c r="H44" s="34">
        <f t="shared" si="7"/>
        <v>180</v>
      </c>
      <c r="I44" s="35">
        <v>3.0</v>
      </c>
      <c r="J44" s="37">
        <f t="shared" si="2"/>
        <v>0.03</v>
      </c>
      <c r="K44" s="64"/>
      <c r="L44" s="30"/>
      <c r="M44" s="30"/>
      <c r="N44" s="30"/>
      <c r="O44" s="30"/>
      <c r="P44" s="40">
        <f t="shared" si="3"/>
        <v>0</v>
      </c>
      <c r="Q44" s="30"/>
      <c r="R44" s="62">
        <f t="shared" si="4"/>
        <v>0</v>
      </c>
    </row>
    <row r="45" ht="15.75" customHeight="1">
      <c r="A45" s="30" t="s">
        <v>52</v>
      </c>
      <c r="B45" s="31" t="s">
        <v>68</v>
      </c>
      <c r="C45" s="30">
        <v>180.0</v>
      </c>
      <c r="D45" s="30">
        <v>0.0</v>
      </c>
      <c r="E45" s="30"/>
      <c r="F45" s="30"/>
      <c r="G45" s="30">
        <v>0.0</v>
      </c>
      <c r="H45" s="34">
        <f t="shared" si="7"/>
        <v>180</v>
      </c>
      <c r="I45" s="35">
        <v>3.0</v>
      </c>
      <c r="J45" s="37">
        <f t="shared" si="2"/>
        <v>0.03</v>
      </c>
      <c r="K45" s="64"/>
      <c r="L45" s="30"/>
      <c r="M45" s="30"/>
      <c r="N45" s="30"/>
      <c r="O45" s="30"/>
      <c r="P45" s="40">
        <f t="shared" si="3"/>
        <v>0</v>
      </c>
      <c r="Q45" s="30"/>
      <c r="R45" s="62">
        <f t="shared" si="4"/>
        <v>0</v>
      </c>
    </row>
    <row r="46" ht="15.75" customHeight="1">
      <c r="A46" s="30" t="s">
        <v>54</v>
      </c>
      <c r="B46" s="31" t="s">
        <v>60</v>
      </c>
      <c r="C46" s="30">
        <v>20.0</v>
      </c>
      <c r="D46" s="30">
        <v>20.0</v>
      </c>
      <c r="E46" s="30"/>
      <c r="F46" s="30"/>
      <c r="G46" s="30">
        <v>20.0</v>
      </c>
      <c r="H46" s="34">
        <f t="shared" si="7"/>
        <v>60</v>
      </c>
      <c r="I46" s="54">
        <v>3.0</v>
      </c>
      <c r="J46" s="37">
        <f t="shared" si="2"/>
        <v>0.01</v>
      </c>
      <c r="K46" s="64"/>
      <c r="L46" s="30"/>
      <c r="M46" s="30"/>
      <c r="N46" s="30"/>
      <c r="O46" s="30"/>
      <c r="P46" s="40">
        <f t="shared" si="3"/>
        <v>0</v>
      </c>
      <c r="Q46" s="30"/>
      <c r="R46" s="62">
        <f t="shared" si="4"/>
        <v>0</v>
      </c>
    </row>
    <row r="47">
      <c r="A47" s="30" t="s">
        <v>48</v>
      </c>
      <c r="B47" s="31" t="s">
        <v>69</v>
      </c>
      <c r="C47" s="30">
        <v>0.0</v>
      </c>
      <c r="D47" s="30">
        <v>0.0</v>
      </c>
      <c r="E47" s="30">
        <v>60.0</v>
      </c>
      <c r="F47" s="30"/>
      <c r="G47" s="30">
        <v>0.0</v>
      </c>
      <c r="H47" s="34">
        <f t="shared" si="7"/>
        <v>60</v>
      </c>
      <c r="I47" s="35">
        <v>3.0</v>
      </c>
      <c r="J47" s="37">
        <f t="shared" si="2"/>
        <v>0.01</v>
      </c>
      <c r="K47" s="64"/>
      <c r="L47" s="30"/>
      <c r="M47" s="30"/>
      <c r="N47" s="30"/>
      <c r="O47" s="30"/>
      <c r="P47" s="40">
        <f t="shared" si="3"/>
        <v>0</v>
      </c>
      <c r="Q47" s="30"/>
      <c r="R47" s="62">
        <f t="shared" si="4"/>
        <v>0</v>
      </c>
    </row>
    <row r="48">
      <c r="A48" s="30" t="s">
        <v>50</v>
      </c>
      <c r="B48" s="31" t="s">
        <v>69</v>
      </c>
      <c r="C48" s="30">
        <v>0.0</v>
      </c>
      <c r="D48" s="30">
        <v>0.0</v>
      </c>
      <c r="E48" s="30">
        <v>60.0</v>
      </c>
      <c r="F48" s="30"/>
      <c r="G48" s="30">
        <v>0.0</v>
      </c>
      <c r="H48" s="34">
        <f t="shared" si="7"/>
        <v>60</v>
      </c>
      <c r="I48" s="35">
        <v>3.0</v>
      </c>
      <c r="J48" s="37">
        <f t="shared" si="2"/>
        <v>0.01</v>
      </c>
      <c r="K48" s="64"/>
      <c r="L48" s="30"/>
      <c r="M48" s="30"/>
      <c r="N48" s="30"/>
      <c r="O48" s="30"/>
      <c r="P48" s="40">
        <f t="shared" si="3"/>
        <v>0</v>
      </c>
      <c r="Q48" s="30"/>
      <c r="R48" s="62">
        <f t="shared" si="4"/>
        <v>0</v>
      </c>
    </row>
    <row r="49">
      <c r="A49" s="30" t="s">
        <v>52</v>
      </c>
      <c r="B49" s="31" t="s">
        <v>69</v>
      </c>
      <c r="C49" s="30">
        <v>0.0</v>
      </c>
      <c r="D49" s="30">
        <v>0.0</v>
      </c>
      <c r="E49" s="30">
        <v>60.0</v>
      </c>
      <c r="F49" s="30"/>
      <c r="G49" s="30">
        <v>0.0</v>
      </c>
      <c r="H49" s="34">
        <f t="shared" si="7"/>
        <v>60</v>
      </c>
      <c r="I49" s="35">
        <v>3.0</v>
      </c>
      <c r="J49" s="37">
        <f t="shared" si="2"/>
        <v>0.01</v>
      </c>
      <c r="K49" s="64"/>
      <c r="L49" s="30"/>
      <c r="M49" s="30"/>
      <c r="N49" s="30"/>
      <c r="O49" s="30"/>
      <c r="P49" s="40">
        <f t="shared" si="3"/>
        <v>0</v>
      </c>
      <c r="Q49" s="30"/>
      <c r="R49" s="62">
        <f t="shared" si="4"/>
        <v>0</v>
      </c>
    </row>
    <row r="50">
      <c r="A50" s="65"/>
      <c r="B50" s="65" t="s">
        <v>70</v>
      </c>
      <c r="C50" s="65"/>
      <c r="D50" s="65"/>
      <c r="E50" s="65"/>
      <c r="F50" s="65"/>
      <c r="G50" s="65"/>
      <c r="H50" s="65"/>
      <c r="I50" s="65"/>
      <c r="J50" s="45">
        <f t="shared" si="2"/>
        <v>0</v>
      </c>
      <c r="K50" s="65"/>
      <c r="L50" s="65"/>
      <c r="M50" s="65"/>
      <c r="N50" s="65"/>
      <c r="O50" s="65"/>
      <c r="P50" s="47">
        <f t="shared" si="3"/>
        <v>0</v>
      </c>
      <c r="Q50" s="65"/>
      <c r="R50" s="48">
        <f t="shared" si="4"/>
        <v>0</v>
      </c>
    </row>
    <row r="51" ht="14.25" customHeight="1">
      <c r="A51" s="30" t="s">
        <v>48</v>
      </c>
      <c r="B51" s="31" t="s">
        <v>71</v>
      </c>
      <c r="C51" s="30">
        <v>0.0</v>
      </c>
      <c r="D51" s="30">
        <v>0.0</v>
      </c>
      <c r="E51" s="30"/>
      <c r="F51" s="30"/>
      <c r="G51" s="30">
        <v>120.0</v>
      </c>
      <c r="H51" s="34">
        <f t="shared" ref="H51:H63" si="8">SUM(C51:G51)</f>
        <v>120</v>
      </c>
      <c r="I51" s="54">
        <v>4.0</v>
      </c>
      <c r="J51" s="37">
        <f t="shared" si="2"/>
        <v>0.02</v>
      </c>
      <c r="K51" s="64"/>
      <c r="L51" s="30"/>
      <c r="M51" s="30"/>
      <c r="N51" s="30"/>
      <c r="O51" s="30"/>
      <c r="P51" s="40">
        <f t="shared" si="3"/>
        <v>0</v>
      </c>
      <c r="Q51" s="30"/>
      <c r="R51" s="62">
        <f t="shared" si="4"/>
        <v>0</v>
      </c>
    </row>
    <row r="52">
      <c r="A52" s="30" t="s">
        <v>50</v>
      </c>
      <c r="B52" s="31" t="s">
        <v>71</v>
      </c>
      <c r="C52" s="30">
        <v>0.0</v>
      </c>
      <c r="D52" s="30">
        <v>120.0</v>
      </c>
      <c r="E52" s="30"/>
      <c r="F52" s="30"/>
      <c r="G52" s="30">
        <v>0.0</v>
      </c>
      <c r="H52" s="34">
        <f t="shared" si="8"/>
        <v>120</v>
      </c>
      <c r="I52" s="54">
        <v>4.0</v>
      </c>
      <c r="J52" s="37">
        <f t="shared" si="2"/>
        <v>0.02</v>
      </c>
      <c r="K52" s="64"/>
      <c r="L52" s="30"/>
      <c r="M52" s="30"/>
      <c r="N52" s="30"/>
      <c r="O52" s="30"/>
      <c r="P52" s="40">
        <f t="shared" si="3"/>
        <v>0</v>
      </c>
      <c r="Q52" s="30"/>
      <c r="R52" s="62">
        <f t="shared" si="4"/>
        <v>0</v>
      </c>
    </row>
    <row r="53">
      <c r="A53" s="30" t="s">
        <v>52</v>
      </c>
      <c r="B53" s="31" t="s">
        <v>71</v>
      </c>
      <c r="C53" s="30">
        <v>120.0</v>
      </c>
      <c r="D53" s="30">
        <v>0.0</v>
      </c>
      <c r="E53" s="30"/>
      <c r="F53" s="30"/>
      <c r="G53" s="30">
        <v>0.0</v>
      </c>
      <c r="H53" s="34">
        <f t="shared" si="8"/>
        <v>120</v>
      </c>
      <c r="I53" s="54">
        <v>4.0</v>
      </c>
      <c r="J53" s="37">
        <f t="shared" si="2"/>
        <v>0.02</v>
      </c>
      <c r="K53" s="64"/>
      <c r="L53" s="30"/>
      <c r="M53" s="30"/>
      <c r="N53" s="30"/>
      <c r="O53" s="30"/>
      <c r="P53" s="40">
        <f t="shared" si="3"/>
        <v>0</v>
      </c>
      <c r="Q53" s="30"/>
      <c r="R53" s="62">
        <f t="shared" si="4"/>
        <v>0</v>
      </c>
    </row>
    <row r="54">
      <c r="A54" s="30" t="s">
        <v>48</v>
      </c>
      <c r="B54" s="31" t="s">
        <v>72</v>
      </c>
      <c r="C54" s="30">
        <v>0.0</v>
      </c>
      <c r="D54" s="30">
        <v>0.0</v>
      </c>
      <c r="E54" s="30"/>
      <c r="F54" s="30"/>
      <c r="G54" s="30">
        <v>110.0</v>
      </c>
      <c r="H54" s="34">
        <f t="shared" si="8"/>
        <v>110</v>
      </c>
      <c r="I54" s="54">
        <v>4.0</v>
      </c>
      <c r="J54" s="37">
        <f t="shared" si="2"/>
        <v>0.01833333333</v>
      </c>
      <c r="K54" s="64"/>
      <c r="L54" s="30"/>
      <c r="M54" s="30"/>
      <c r="N54" s="30"/>
      <c r="O54" s="30"/>
      <c r="P54" s="40">
        <f t="shared" si="3"/>
        <v>0</v>
      </c>
      <c r="Q54" s="30"/>
      <c r="R54" s="62">
        <f t="shared" si="4"/>
        <v>0</v>
      </c>
    </row>
    <row r="55">
      <c r="A55" s="30" t="s">
        <v>50</v>
      </c>
      <c r="B55" s="31" t="s">
        <v>72</v>
      </c>
      <c r="C55" s="30">
        <v>0.0</v>
      </c>
      <c r="D55" s="30">
        <v>110.0</v>
      </c>
      <c r="E55" s="30"/>
      <c r="F55" s="30"/>
      <c r="G55" s="30">
        <v>0.0</v>
      </c>
      <c r="H55" s="34">
        <f t="shared" si="8"/>
        <v>110</v>
      </c>
      <c r="I55" s="54">
        <v>4.0</v>
      </c>
      <c r="J55" s="37">
        <f t="shared" si="2"/>
        <v>0.01833333333</v>
      </c>
      <c r="K55" s="64"/>
      <c r="L55" s="30"/>
      <c r="M55" s="30"/>
      <c r="N55" s="30"/>
      <c r="O55" s="30"/>
      <c r="P55" s="40">
        <f t="shared" si="3"/>
        <v>0</v>
      </c>
      <c r="Q55" s="30"/>
      <c r="R55" s="62">
        <f t="shared" si="4"/>
        <v>0</v>
      </c>
    </row>
    <row r="56">
      <c r="A56" s="30" t="s">
        <v>52</v>
      </c>
      <c r="B56" s="66" t="s">
        <v>72</v>
      </c>
      <c r="C56" s="30">
        <v>110.0</v>
      </c>
      <c r="D56" s="30">
        <v>0.0</v>
      </c>
      <c r="E56" s="30"/>
      <c r="F56" s="30"/>
      <c r="G56" s="30">
        <v>0.0</v>
      </c>
      <c r="H56" s="34">
        <f t="shared" si="8"/>
        <v>110</v>
      </c>
      <c r="I56" s="54">
        <v>4.0</v>
      </c>
      <c r="J56" s="37">
        <f t="shared" si="2"/>
        <v>0.01833333333</v>
      </c>
      <c r="K56" s="64"/>
      <c r="L56" s="30"/>
      <c r="M56" s="30"/>
      <c r="N56" s="30"/>
      <c r="O56" s="30"/>
      <c r="P56" s="40">
        <f t="shared" si="3"/>
        <v>0</v>
      </c>
      <c r="Q56" s="30"/>
      <c r="R56" s="62">
        <f t="shared" si="4"/>
        <v>0</v>
      </c>
    </row>
    <row r="57">
      <c r="A57" s="30" t="s">
        <v>48</v>
      </c>
      <c r="B57" s="31" t="s">
        <v>73</v>
      </c>
      <c r="C57" s="30">
        <v>0.0</v>
      </c>
      <c r="D57" s="30">
        <v>0.0</v>
      </c>
      <c r="E57" s="30">
        <v>90.0</v>
      </c>
      <c r="F57" s="30"/>
      <c r="G57" s="30">
        <v>0.0</v>
      </c>
      <c r="H57" s="34">
        <f t="shared" si="8"/>
        <v>90</v>
      </c>
      <c r="I57" s="54">
        <v>4.0</v>
      </c>
      <c r="J57" s="37">
        <f t="shared" si="2"/>
        <v>0.015</v>
      </c>
      <c r="K57" s="64"/>
      <c r="L57" s="30"/>
      <c r="M57" s="30"/>
      <c r="N57" s="30"/>
      <c r="O57" s="30"/>
      <c r="P57" s="40">
        <f t="shared" si="3"/>
        <v>0</v>
      </c>
      <c r="Q57" s="30"/>
      <c r="R57" s="62">
        <f t="shared" si="4"/>
        <v>0</v>
      </c>
    </row>
    <row r="58">
      <c r="A58" s="30" t="s">
        <v>50</v>
      </c>
      <c r="B58" s="31" t="s">
        <v>73</v>
      </c>
      <c r="C58" s="30">
        <v>0.0</v>
      </c>
      <c r="D58" s="30">
        <v>0.0</v>
      </c>
      <c r="E58" s="30">
        <v>90.0</v>
      </c>
      <c r="F58" s="30"/>
      <c r="G58" s="30">
        <v>0.0</v>
      </c>
      <c r="H58" s="34">
        <f t="shared" si="8"/>
        <v>90</v>
      </c>
      <c r="I58" s="54">
        <v>4.0</v>
      </c>
      <c r="J58" s="37">
        <f t="shared" si="2"/>
        <v>0.015</v>
      </c>
      <c r="K58" s="64"/>
      <c r="L58" s="30"/>
      <c r="M58" s="30"/>
      <c r="N58" s="30"/>
      <c r="O58" s="30"/>
      <c r="P58" s="40">
        <f t="shared" si="3"/>
        <v>0</v>
      </c>
      <c r="Q58" s="30"/>
      <c r="R58" s="62">
        <f t="shared" si="4"/>
        <v>0</v>
      </c>
    </row>
    <row r="59">
      <c r="A59" s="30" t="s">
        <v>52</v>
      </c>
      <c r="B59" s="31" t="s">
        <v>73</v>
      </c>
      <c r="C59" s="30">
        <v>0.0</v>
      </c>
      <c r="D59" s="30">
        <v>0.0</v>
      </c>
      <c r="E59" s="30">
        <v>90.0</v>
      </c>
      <c r="F59" s="30"/>
      <c r="G59" s="30">
        <v>0.0</v>
      </c>
      <c r="H59" s="34">
        <f t="shared" si="8"/>
        <v>90</v>
      </c>
      <c r="I59" s="54">
        <v>4.0</v>
      </c>
      <c r="J59" s="37">
        <f t="shared" si="2"/>
        <v>0.015</v>
      </c>
      <c r="K59" s="64"/>
      <c r="L59" s="30"/>
      <c r="M59" s="30"/>
      <c r="N59" s="30"/>
      <c r="O59" s="30"/>
      <c r="P59" s="40">
        <f t="shared" si="3"/>
        <v>0</v>
      </c>
      <c r="Q59" s="30"/>
      <c r="R59" s="62">
        <f t="shared" si="4"/>
        <v>0</v>
      </c>
    </row>
    <row r="60">
      <c r="A60" s="30" t="s">
        <v>48</v>
      </c>
      <c r="B60" s="31" t="s">
        <v>74</v>
      </c>
      <c r="C60" s="30">
        <v>0.0</v>
      </c>
      <c r="D60" s="30">
        <v>0.0</v>
      </c>
      <c r="E60" s="30">
        <v>120.0</v>
      </c>
      <c r="F60" s="30"/>
      <c r="G60" s="30">
        <v>0.0</v>
      </c>
      <c r="H60" s="34">
        <f t="shared" si="8"/>
        <v>120</v>
      </c>
      <c r="I60" s="54">
        <v>4.0</v>
      </c>
      <c r="J60" s="37">
        <f t="shared" si="2"/>
        <v>0.02</v>
      </c>
      <c r="K60" s="64"/>
      <c r="L60" s="30"/>
      <c r="M60" s="30"/>
      <c r="N60" s="30"/>
      <c r="O60" s="30"/>
      <c r="P60" s="40">
        <f t="shared" si="3"/>
        <v>0</v>
      </c>
      <c r="Q60" s="30"/>
      <c r="R60" s="62">
        <f t="shared" si="4"/>
        <v>0</v>
      </c>
    </row>
    <row r="61">
      <c r="A61" s="30" t="s">
        <v>50</v>
      </c>
      <c r="B61" s="31" t="s">
        <v>74</v>
      </c>
      <c r="C61" s="30">
        <v>0.0</v>
      </c>
      <c r="D61" s="30">
        <v>0.0</v>
      </c>
      <c r="E61" s="30">
        <v>120.0</v>
      </c>
      <c r="F61" s="30"/>
      <c r="G61" s="30">
        <v>0.0</v>
      </c>
      <c r="H61" s="34">
        <f t="shared" si="8"/>
        <v>120</v>
      </c>
      <c r="I61" s="54">
        <v>4.0</v>
      </c>
      <c r="J61" s="37">
        <f t="shared" si="2"/>
        <v>0.02</v>
      </c>
      <c r="K61" s="64"/>
      <c r="L61" s="30"/>
      <c r="M61" s="30"/>
      <c r="N61" s="30"/>
      <c r="O61" s="30"/>
      <c r="P61" s="40">
        <f t="shared" si="3"/>
        <v>0</v>
      </c>
      <c r="Q61" s="30"/>
      <c r="R61" s="62">
        <f t="shared" si="4"/>
        <v>0</v>
      </c>
    </row>
    <row r="62">
      <c r="A62" s="30" t="s">
        <v>52</v>
      </c>
      <c r="B62" s="31" t="s">
        <v>74</v>
      </c>
      <c r="C62" s="30">
        <v>0.0</v>
      </c>
      <c r="D62" s="30">
        <v>0.0</v>
      </c>
      <c r="E62" s="30">
        <v>120.0</v>
      </c>
      <c r="F62" s="30"/>
      <c r="G62" s="30">
        <v>0.0</v>
      </c>
      <c r="H62" s="34">
        <f t="shared" si="8"/>
        <v>120</v>
      </c>
      <c r="I62" s="54">
        <v>4.0</v>
      </c>
      <c r="J62" s="37">
        <f t="shared" si="2"/>
        <v>0.02</v>
      </c>
      <c r="K62" s="64"/>
      <c r="L62" s="30"/>
      <c r="M62" s="30"/>
      <c r="N62" s="30"/>
      <c r="O62" s="30"/>
      <c r="P62" s="40">
        <f t="shared" si="3"/>
        <v>0</v>
      </c>
      <c r="Q62" s="30"/>
      <c r="R62" s="62">
        <f t="shared" si="4"/>
        <v>0</v>
      </c>
    </row>
    <row r="63">
      <c r="A63" s="30" t="s">
        <v>54</v>
      </c>
      <c r="B63" s="67" t="s">
        <v>75</v>
      </c>
      <c r="C63" s="30">
        <v>60.0</v>
      </c>
      <c r="D63" s="30">
        <v>60.0</v>
      </c>
      <c r="E63" s="30"/>
      <c r="F63" s="30"/>
      <c r="G63" s="30">
        <v>60.0</v>
      </c>
      <c r="H63" s="34">
        <f t="shared" si="8"/>
        <v>180</v>
      </c>
      <c r="I63" s="54">
        <v>4.0</v>
      </c>
      <c r="J63" s="37">
        <f t="shared" si="2"/>
        <v>0.03</v>
      </c>
      <c r="K63" s="64"/>
      <c r="L63" s="30"/>
      <c r="M63" s="30"/>
      <c r="N63" s="30"/>
      <c r="O63" s="30"/>
      <c r="P63" s="40">
        <f t="shared" si="3"/>
        <v>0</v>
      </c>
      <c r="Q63" s="30"/>
      <c r="R63" s="62">
        <f t="shared" si="4"/>
        <v>0</v>
      </c>
    </row>
    <row r="64">
      <c r="A64" s="42"/>
      <c r="B64" s="63" t="s">
        <v>76</v>
      </c>
      <c r="C64" s="42"/>
      <c r="D64" s="42"/>
      <c r="E64" s="42"/>
      <c r="F64" s="42"/>
      <c r="G64" s="42"/>
      <c r="H64" s="44"/>
      <c r="I64" s="42"/>
      <c r="J64" s="45">
        <f t="shared" si="2"/>
        <v>0</v>
      </c>
      <c r="K64" s="53"/>
      <c r="L64" s="42"/>
      <c r="M64" s="42"/>
      <c r="N64" s="42"/>
      <c r="O64" s="42"/>
      <c r="P64" s="47">
        <f t="shared" si="3"/>
        <v>0</v>
      </c>
      <c r="Q64" s="42"/>
      <c r="R64" s="48"/>
    </row>
    <row r="65">
      <c r="A65" s="30"/>
      <c r="B65" s="31"/>
      <c r="C65" s="68"/>
      <c r="D65" s="68"/>
      <c r="E65" s="68"/>
      <c r="F65" s="68"/>
      <c r="G65" s="68"/>
      <c r="H65" s="34"/>
      <c r="I65" s="35"/>
      <c r="J65" s="37">
        <f t="shared" si="2"/>
        <v>0</v>
      </c>
      <c r="K65" s="64"/>
      <c r="L65" s="30"/>
      <c r="M65" s="30"/>
      <c r="N65" s="30"/>
      <c r="O65" s="30"/>
      <c r="P65" s="40">
        <f t="shared" si="3"/>
        <v>0</v>
      </c>
      <c r="Q65" s="30"/>
      <c r="R65" s="34">
        <f>SUM(H65-P65)</f>
        <v>0</v>
      </c>
    </row>
    <row r="66">
      <c r="B66" s="69" t="s">
        <v>77</v>
      </c>
      <c r="C66" s="70">
        <f t="shared" ref="C66:F66" si="9">SUM(C17:C65)</f>
        <v>1720</v>
      </c>
      <c r="D66" s="70">
        <f t="shared" si="9"/>
        <v>1690</v>
      </c>
      <c r="E66" s="70">
        <f t="shared" si="9"/>
        <v>810</v>
      </c>
      <c r="F66" s="70">
        <f t="shared" si="9"/>
        <v>0</v>
      </c>
      <c r="G66" s="70">
        <f>SUM(G17:G63)</f>
        <v>1780</v>
      </c>
    </row>
    <row r="67">
      <c r="B67" s="69" t="s">
        <v>78</v>
      </c>
      <c r="C67" s="33">
        <f t="shared" ref="C67:G67" si="10">C66/60</f>
        <v>28.66666667</v>
      </c>
      <c r="D67" s="33">
        <f t="shared" si="10"/>
        <v>28.16666667</v>
      </c>
      <c r="E67" s="33">
        <f t="shared" si="10"/>
        <v>13.5</v>
      </c>
      <c r="F67" s="33">
        <f t="shared" si="10"/>
        <v>0</v>
      </c>
      <c r="G67" s="33">
        <f t="shared" si="10"/>
        <v>29.66666667</v>
      </c>
    </row>
    <row r="68">
      <c r="C68" s="5"/>
      <c r="D68" s="5"/>
      <c r="E68" s="5"/>
      <c r="F68" s="5"/>
      <c r="G68" s="5"/>
    </row>
    <row r="69">
      <c r="F69" s="8" t="s">
        <v>79</v>
      </c>
      <c r="G69" s="8"/>
      <c r="H69" s="34">
        <f>SUM(H17:H65)</f>
        <v>6000</v>
      </c>
      <c r="I69" s="69" t="s">
        <v>80</v>
      </c>
      <c r="J69" s="71">
        <f>SUM(J17:J65)</f>
        <v>1</v>
      </c>
      <c r="K69" s="2" t="s">
        <v>81</v>
      </c>
      <c r="N69" s="8" t="s">
        <v>79</v>
      </c>
      <c r="O69" s="72"/>
      <c r="P69" s="33">
        <f>SUM(P17:P65)</f>
        <v>2636</v>
      </c>
    </row>
    <row r="70">
      <c r="F70" s="73" t="s">
        <v>82</v>
      </c>
      <c r="H70" s="33">
        <f>H69/60</f>
        <v>100</v>
      </c>
      <c r="J70" s="2"/>
      <c r="N70" s="73" t="s">
        <v>82</v>
      </c>
      <c r="O70" s="72"/>
      <c r="P70" s="33">
        <f>P69/60</f>
        <v>43.93333333</v>
      </c>
    </row>
    <row r="72">
      <c r="H72" s="2" t="s">
        <v>83</v>
      </c>
    </row>
    <row r="73">
      <c r="H73" s="2" t="s">
        <v>84</v>
      </c>
    </row>
    <row r="74">
      <c r="H74" s="2"/>
    </row>
  </sheetData>
  <mergeCells count="3">
    <mergeCell ref="C15:J15"/>
    <mergeCell ref="K15:R15"/>
    <mergeCell ref="B1:R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86"/>
    <col customWidth="1" min="2" max="2" width="14.14"/>
    <col customWidth="1" min="3" max="3" width="16.0"/>
    <col customWidth="1" min="4" max="4" width="14.86"/>
    <col customWidth="1" min="5" max="6" width="15.43"/>
    <col customWidth="1" min="7" max="7" width="19.43"/>
    <col customWidth="1" min="8" max="26" width="11.43"/>
  </cols>
  <sheetData>
    <row r="1">
      <c r="A1" s="1" t="s">
        <v>18</v>
      </c>
    </row>
    <row r="2">
      <c r="B2" s="2" t="s">
        <v>2</v>
      </c>
    </row>
    <row r="3">
      <c r="B3" s="2"/>
    </row>
    <row r="4">
      <c r="A4" s="3" t="s">
        <v>3</v>
      </c>
      <c r="B4" s="4" t="s">
        <v>19</v>
      </c>
      <c r="C4" s="4"/>
      <c r="D4" s="5"/>
      <c r="E4" s="5"/>
      <c r="F4" s="5"/>
    </row>
    <row r="5">
      <c r="A5" s="3" t="s">
        <v>15</v>
      </c>
      <c r="B5" s="7">
        <v>1.0</v>
      </c>
      <c r="C5" s="3"/>
      <c r="D5" s="12"/>
    </row>
    <row r="8">
      <c r="B8" s="13" t="s">
        <v>22</v>
      </c>
      <c r="C8" s="15"/>
      <c r="D8" s="16"/>
      <c r="E8" s="17" t="s">
        <v>24</v>
      </c>
      <c r="F8" s="15"/>
      <c r="G8" s="19"/>
    </row>
    <row r="9">
      <c r="A9" s="20" t="s">
        <v>25</v>
      </c>
      <c r="B9" s="22" t="s">
        <v>26</v>
      </c>
      <c r="C9" s="23" t="s">
        <v>27</v>
      </c>
      <c r="D9" s="25" t="s">
        <v>29</v>
      </c>
      <c r="E9" s="28" t="s">
        <v>26</v>
      </c>
      <c r="F9" s="28" t="s">
        <v>41</v>
      </c>
      <c r="G9" s="20" t="s">
        <v>42</v>
      </c>
    </row>
    <row r="10">
      <c r="A10" s="30">
        <v>1.0</v>
      </c>
      <c r="B10" s="33">
        <f>(SUMIFS(Tareas!$H$17:$H$65,Tareas!$I$17:$I$65,Semanas!A10))/60</f>
        <v>25</v>
      </c>
      <c r="C10" s="36">
        <f>SUMIFS(Tareas!$J$17:$J$65,Tareas!$I$17:$I$65,Semanas!A10)</f>
        <v>0.25</v>
      </c>
      <c r="D10" s="38">
        <f>C10</f>
        <v>0.25</v>
      </c>
      <c r="E10" s="33">
        <f>(SUMIFS(Tareas!$P$17:$P$65,Tareas!$Q$17:$Q$65,Semanas!A10))/60</f>
        <v>9</v>
      </c>
      <c r="F10" s="36">
        <f>SUMIFS(Tareas!$R$17:$R$65,Tareas!$Q$17:$Q$65,Semanas!A10)</f>
        <v>0.08</v>
      </c>
      <c r="G10" s="36">
        <f>F10</f>
        <v>0.08</v>
      </c>
    </row>
    <row r="11">
      <c r="A11" s="30">
        <v>2.0</v>
      </c>
      <c r="B11" s="33">
        <f>(SUMIFS(Tareas!$H$17:$H$65,Tareas!$I$17:$I$65,Semanas!A11))/60</f>
        <v>25</v>
      </c>
      <c r="C11" s="36">
        <f>SUMIFS(Tareas!$J$17:$J$65,Tareas!$I$17:$I$65,Semanas!A11)</f>
        <v>0.25</v>
      </c>
      <c r="D11" s="38">
        <f t="shared" ref="D11:D13" si="1">D10+C11</f>
        <v>0.5</v>
      </c>
      <c r="E11" s="33">
        <f>(SUMIFS(Tareas!$P$17:$P$65,Tareas!$Q$17:$Q$65,Semanas!A11))/60</f>
        <v>8.366666667</v>
      </c>
      <c r="F11" s="36">
        <f>SUMIFS(Tareas!$R$17:$R$65,Tareas!$Q$17:$Q$65,Semanas!A11)</f>
        <v>0.145</v>
      </c>
      <c r="G11" s="36">
        <f t="shared" ref="G11:G13" si="2">G10+F11</f>
        <v>0.225</v>
      </c>
    </row>
    <row r="12">
      <c r="A12" s="30">
        <v>3.0</v>
      </c>
      <c r="B12" s="33">
        <f>(SUMIFS(Tareas!$H$17:$H$65,Tareas!$I$17:$I$65,Semanas!A12))/60</f>
        <v>25</v>
      </c>
      <c r="C12" s="36">
        <f>SUMIFS(Tareas!$J$17:$J$65,Tareas!$I$17:$I$65,Semanas!A12)</f>
        <v>0.25</v>
      </c>
      <c r="D12" s="38">
        <f t="shared" si="1"/>
        <v>0.75</v>
      </c>
      <c r="E12" s="33">
        <f>(SUMIFS(Tareas!$P$17:$P$65,Tareas!$Q$17:$Q$65,Semanas!A12))/60</f>
        <v>18.73333333</v>
      </c>
      <c r="F12" s="36">
        <f>SUMIFS(Tareas!$R$17:$R$65,Tareas!$Q$17:$Q$65,Semanas!A12)</f>
        <v>0.185</v>
      </c>
      <c r="G12" s="36">
        <f t="shared" si="2"/>
        <v>0.41</v>
      </c>
    </row>
    <row r="13">
      <c r="A13" s="30">
        <v>4.0</v>
      </c>
      <c r="B13" s="33">
        <f>(SUMIFS(Tareas!$H$17:$H$65,Tareas!$I$17:$I$65,Semanas!A13))/60</f>
        <v>25</v>
      </c>
      <c r="C13" s="36">
        <f>SUMIFS(Tareas!$J$17:$J$65,Tareas!$I$17:$I$65,Semanas!A13)</f>
        <v>0.25</v>
      </c>
      <c r="D13" s="38">
        <f t="shared" si="1"/>
        <v>1</v>
      </c>
      <c r="E13" s="33">
        <f>(SUMIFS(Tareas!$P$17:$P$65,Tareas!$Q$17:$Q$65,Semanas!A13))/60</f>
        <v>7.833333333</v>
      </c>
      <c r="F13" s="36">
        <f>SUMIFS(Tareas!$R$17:$R$65,Tareas!$Q$17:$Q$65,Semanas!A13)</f>
        <v>0.07</v>
      </c>
      <c r="G13" s="36">
        <f t="shared" si="2"/>
        <v>0.48</v>
      </c>
    </row>
    <row r="14">
      <c r="D14" s="50"/>
    </row>
    <row r="15">
      <c r="B15" s="33">
        <f>SUM(B10:B13)</f>
        <v>100</v>
      </c>
      <c r="C15" s="51"/>
      <c r="D15" s="51"/>
      <c r="E15" s="33">
        <f>SUM(E10:E13)</f>
        <v>43.93333333</v>
      </c>
      <c r="F15" s="51"/>
      <c r="G15" s="51"/>
    </row>
    <row r="17">
      <c r="C17" s="2"/>
    </row>
    <row r="18">
      <c r="B18" s="2" t="s">
        <v>53</v>
      </c>
      <c r="C18" s="2"/>
    </row>
    <row r="20">
      <c r="B20" s="2"/>
      <c r="C20" s="2"/>
    </row>
    <row r="21">
      <c r="B21" s="2"/>
      <c r="C21" s="2"/>
    </row>
    <row r="23">
      <c r="B23" s="2"/>
    </row>
    <row r="24">
      <c r="B24" s="2"/>
    </row>
  </sheetData>
  <mergeCells count="3">
    <mergeCell ref="B8:D8"/>
    <mergeCell ref="E8:G8"/>
    <mergeCell ref="A1:G1"/>
  </mergeCells>
  <drawing r:id="rId1"/>
</worksheet>
</file>