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<sst xmlns="http://schemas.openxmlformats.org/spreadsheetml/2006/main" count="31" uniqueCount="26">
  <si>
    <t>Price</t>
  </si>
  <si>
    <t>Coins</t>
  </si>
  <si>
    <t>Cost basis</t>
  </si>
  <si>
    <t>Market Value</t>
  </si>
  <si>
    <t>Value gain</t>
  </si>
  <si>
    <t>Currency</t>
  </si>
  <si>
    <t>Data source</t>
  </si>
  <si>
    <t>USD</t>
  </si>
  <si>
    <t>EUR</t>
  </si>
  <si>
    <t>Ethereum</t>
  </si>
  <si>
    <t>http://coinmarketcap.com/currencies/ethereum/</t>
  </si>
  <si>
    <t>Bitcoin</t>
  </si>
  <si>
    <t>http://coinmarketcap.com/currencies/bitcoin/</t>
  </si>
  <si>
    <t>Litecoin</t>
  </si>
  <si>
    <t>http://coinmarketcap.com/currencies/litecoin/</t>
  </si>
  <si>
    <t>Ripple</t>
  </si>
  <si>
    <t>http://coinmarketcap.com/currencies/ripple/</t>
  </si>
  <si>
    <t>Dogecoin</t>
  </si>
  <si>
    <t>http://coinmarketcap.com/currencies/dogecoin/</t>
  </si>
  <si>
    <t>Dash</t>
  </si>
  <si>
    <t>http://coinmarketcap.com/currencies/dash/</t>
  </si>
  <si>
    <t>Monero</t>
  </si>
  <si>
    <t>http://coinmarketcap.com/currencies/monero/</t>
  </si>
  <si>
    <t>Unobtanium</t>
  </si>
  <si>
    <t>https://coinmarketcap.com/currencies/unobtanium/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</si>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</sst>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€]#,##0.00"/>
  </numFmts>
  <fonts count="14">
    <font>
      <sz val="10.0"/>
      <color rgb="FF000000"/>
      <name val="Arial"/>
    </font>
    <font>
      <sz val="9.0"/>
      <name val="Arial"/>
    </font>
    <font>
      <b/>
      <sz val="9.0"/>
      <color rgb="FFFFFFFF"/>
      <name val="Calibri"/>
    </font>
    <font>
      <sz val="9.0"/>
      <name val="Calibri"/>
    </font>
    <font>
      <u/>
      <sz val="9.0"/>
      <color rgb="FF1155CC"/>
      <name val="Calibri"/>
    </font>
    <font>
      <sz val="11.0"/>
      <name val="Inconsolata"/>
    </font>
    <font>
      <sz val="11.0"/>
      <color rgb="FF000000"/>
      <name val="Inconsolata"/>
    </font>
    <font>
      <u/>
      <sz val="9.0"/>
      <color rgb="FF1155CC"/>
      <name val="Calibri"/>
    </font>
    <font>
      <u/>
      <sz val="9.0"/>
      <color rgb="FF1155CC"/>
      <name val="Calibri"/>
    </font>
    <font>
      <u/>
      <sz val="9.0"/>
      <color rgb="FF1155CC"/>
      <name val="Calibri"/>
    </font>
    <font>
      <b/>
      <sz val="9.0"/>
      <name val="Calibri"/>
    </font>
    <font>
      <b/>
      <name val="Calibri"/>
    </font>
    <font>
      <b/>
      <sz val="9.0"/>
      <color rgb="FF333333"/>
      <name val="Calibri"/>
    </font>
    <font>
      <b/>
      <sz val="10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bottom style="thick">
        <color rgb="FF4C113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3" fontId="6" numFmtId="164" xfId="0" applyFill="1" applyFont="1" applyNumberFormat="1"/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3" fontId="8" numFmtId="0" xfId="0" applyAlignment="1" applyFont="1">
      <alignment horizontal="left" readingOrder="0"/>
    </xf>
    <xf borderId="1" fillId="0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left" readingOrder="0"/>
    </xf>
    <xf borderId="1" fillId="0" fontId="5" numFmtId="164" xfId="0" applyAlignment="1" applyBorder="1" applyFont="1" applyNumberFormat="1">
      <alignment horizontal="right" vertical="bottom"/>
    </xf>
    <xf borderId="1" fillId="0" fontId="5" numFmtId="165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readingOrder="0" vertical="bottom"/>
    </xf>
    <xf borderId="1" fillId="0" fontId="5" numFmtId="165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1" fillId="3" fontId="6" numFmtId="164" xfId="0" applyBorder="1" applyFont="1" applyNumberFormat="1"/>
    <xf borderId="0" fillId="3" fontId="6" numFmtId="0" xfId="0" applyFont="1"/>
    <xf borderId="0" fillId="4" fontId="10" numFmtId="0" xfId="0" applyAlignment="1" applyFill="1" applyFont="1">
      <alignment horizontal="center" vertical="center"/>
    </xf>
    <xf borderId="0" fillId="4" fontId="1" numFmtId="0" xfId="0" applyAlignment="1" applyFont="1">
      <alignment vertical="bottom"/>
    </xf>
    <xf borderId="0" fillId="4" fontId="10" numFmtId="165" xfId="0" applyAlignment="1" applyFont="1" applyNumberFormat="1">
      <alignment horizontal="right" vertical="bottom"/>
    </xf>
    <xf borderId="0" fillId="4" fontId="10" numFmtId="165" xfId="0" applyAlignment="1" applyFont="1" applyNumberFormat="1">
      <alignment horizontal="right" vertical="bottom"/>
    </xf>
    <xf borderId="0" fillId="4" fontId="10" numFmtId="10" xfId="0" applyAlignment="1" applyFont="1" applyNumberFormat="1">
      <alignment horizontal="right" vertical="bottom"/>
    </xf>
    <xf borderId="0" fillId="4" fontId="10" numFmtId="164" xfId="0" applyFont="1" applyNumberFormat="1"/>
    <xf borderId="0" fillId="4" fontId="11" numFmtId="165" xfId="0" applyFont="1" applyNumberFormat="1"/>
    <xf borderId="0" fillId="3" fontId="10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3" fontId="12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0" fontId="10" numFmtId="0" xfId="0" applyFont="1"/>
    <xf borderId="0" fillId="0" fontId="13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inmarketcap.com/currencies/ethereum/" TargetMode="External"/><Relationship Id="rId2" Type="http://schemas.openxmlformats.org/officeDocument/2006/relationships/hyperlink" Target="http://coinmarketcap.com/currencies/bitcoin/" TargetMode="External"/><Relationship Id="rId3" Type="http://schemas.openxmlformats.org/officeDocument/2006/relationships/hyperlink" Target="http://coinmarketcap.com/currencies/litecoin/" TargetMode="External"/><Relationship Id="rId4" Type="http://schemas.openxmlformats.org/officeDocument/2006/relationships/hyperlink" Target="http://coinmarketcap.com/currencies/ripple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coinmarketcap.com/currencies/dogecoin/" TargetMode="External"/><Relationship Id="rId6" Type="http://schemas.openxmlformats.org/officeDocument/2006/relationships/hyperlink" Target="http://coinmarketcap.com/currencies/dash/" TargetMode="External"/><Relationship Id="rId7" Type="http://schemas.openxmlformats.org/officeDocument/2006/relationships/hyperlink" Target="http://coinmarketcap.com/currencies/monero/" TargetMode="External"/><Relationship Id="rId8" Type="http://schemas.openxmlformats.org/officeDocument/2006/relationships/hyperlink" Target="https://coinmarketcap.com/currencies/unobtani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34.57"/>
    <col customWidth="1" min="3" max="3" width="9.0"/>
    <col customWidth="1" min="4" max="4" width="12.14"/>
  </cols>
  <sheetData>
    <row r="1">
      <c r="A1" s="1"/>
      <c r="B1" s="1"/>
      <c r="C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3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4"/>
      <c r="F2" s="2" t="s">
        <v>8</v>
      </c>
      <c r="G2" s="2" t="s">
        <v>8</v>
      </c>
      <c r="H2" s="4"/>
      <c r="I2" s="2" t="s">
        <v>7</v>
      </c>
      <c r="J2" s="2" t="s">
        <v>8</v>
      </c>
    </row>
    <row r="3">
      <c r="A3" s="5" t="s">
        <v>9</v>
      </c>
      <c r="B3" s="6" t="s">
        <v>10</v>
      </c>
      <c r="C3" s="7">
        <f t="shared" ref="C3:C10" si="1">IFERROR(__xludf.DUMMYFUNCTION("IMPORTXML(B3,""//span[@id='quote_price']/@data-usd"")"),203.16441989)</f>
        <v>203.1644199</v>
      </c>
      <c r="D3" s="8">
        <f t="shared" ref="D3:D10" si="2">IFERROR(__xludf.DUMMYFUNCTION("C3*GoogleFinance(""CURRENCY:USDEUR"")"),177.83286419601535)</f>
        <v>177.8328642</v>
      </c>
      <c r="E3" s="9">
        <v>0.19996802</v>
      </c>
      <c r="F3" s="8">
        <v>50.0</v>
      </c>
      <c r="G3" s="10">
        <f t="shared" ref="G3:G10" si="3">sum(E3*D3)</f>
        <v>35.56088574</v>
      </c>
      <c r="H3" s="11">
        <f t="shared" ref="H3:H10" si="4">sum(G3-F3)/F3</f>
        <v>-0.2887822851</v>
      </c>
      <c r="I3" s="12">
        <f t="shared" ref="I3:I10" si="5">C3*E3</f>
        <v>40.62638678</v>
      </c>
      <c r="J3" s="8">
        <f t="shared" ref="J3:J10" si="6">IFERROR(__xludf.DUMMYFUNCTION("I3*GoogleFinance(""CURRENCY:USDEUR"")"),35.56088574420608)</f>
        <v>35.56088574</v>
      </c>
    </row>
    <row r="4">
      <c r="A4" s="5" t="s">
        <v>11</v>
      </c>
      <c r="B4" s="6" t="s">
        <v>12</v>
      </c>
      <c r="C4" s="7">
        <f t="shared" si="1"/>
        <v>6469.388303</v>
      </c>
      <c r="D4" s="8">
        <f t="shared" si="2"/>
        <v>5662.752623</v>
      </c>
      <c r="E4" s="9">
        <v>0.02161885</v>
      </c>
      <c r="F4" s="8">
        <v>50.0</v>
      </c>
      <c r="G4" s="10">
        <f t="shared" si="3"/>
        <v>122.4221995</v>
      </c>
      <c r="H4" s="11">
        <f t="shared" si="4"/>
        <v>1.448443991</v>
      </c>
      <c r="I4" s="12">
        <f t="shared" si="5"/>
        <v>139.8607353</v>
      </c>
      <c r="J4" s="8">
        <f t="shared" si="6"/>
        <v>122.4221995</v>
      </c>
    </row>
    <row r="5">
      <c r="A5" s="5" t="s">
        <v>13</v>
      </c>
      <c r="B5" s="6" t="s">
        <v>14</v>
      </c>
      <c r="C5" s="7">
        <f t="shared" si="1"/>
        <v>52.14776732</v>
      </c>
      <c r="D5" s="8">
        <f t="shared" si="2"/>
        <v>45.64572295</v>
      </c>
      <c r="E5" s="9">
        <v>1.14675354</v>
      </c>
      <c r="F5" s="8">
        <v>50.0</v>
      </c>
      <c r="G5" s="10">
        <f t="shared" si="3"/>
        <v>52.34439438</v>
      </c>
      <c r="H5" s="11">
        <f t="shared" si="4"/>
        <v>0.04688788768</v>
      </c>
      <c r="I5" s="12">
        <f t="shared" si="5"/>
        <v>59.80063678</v>
      </c>
      <c r="J5" s="8">
        <f t="shared" si="6"/>
        <v>52.34439438</v>
      </c>
    </row>
    <row r="6">
      <c r="A6" s="13" t="s">
        <v>15</v>
      </c>
      <c r="B6" s="14" t="s">
        <v>16</v>
      </c>
      <c r="C6" s="7">
        <f t="shared" si="1"/>
        <v>0.4594000286</v>
      </c>
      <c r="D6" s="8">
        <f t="shared" si="2"/>
        <v>0.402119736</v>
      </c>
      <c r="E6" s="15">
        <v>2.0</v>
      </c>
      <c r="F6" s="8">
        <v>50.0</v>
      </c>
      <c r="G6" s="10">
        <f t="shared" si="3"/>
        <v>0.8042394721</v>
      </c>
      <c r="H6" s="11">
        <f t="shared" si="4"/>
        <v>-0.9839152106</v>
      </c>
      <c r="I6" s="12">
        <f t="shared" si="5"/>
        <v>0.9188000572</v>
      </c>
      <c r="J6" s="8">
        <f t="shared" si="6"/>
        <v>0.8042394721</v>
      </c>
    </row>
    <row r="7">
      <c r="A7" s="13" t="s">
        <v>17</v>
      </c>
      <c r="B7" s="16" t="s">
        <v>18</v>
      </c>
      <c r="C7" s="7">
        <f t="shared" si="1"/>
        <v>0.00393272831</v>
      </c>
      <c r="D7" s="8">
        <f t="shared" si="2"/>
        <v>0.003442376081</v>
      </c>
      <c r="E7" s="15">
        <v>70.0</v>
      </c>
      <c r="F7" s="8">
        <v>50.0</v>
      </c>
      <c r="G7" s="10">
        <f t="shared" si="3"/>
        <v>0.2409663257</v>
      </c>
      <c r="H7" s="11">
        <f t="shared" si="4"/>
        <v>-0.9951806735</v>
      </c>
      <c r="I7" s="12">
        <f t="shared" si="5"/>
        <v>0.2752909817</v>
      </c>
      <c r="J7" s="8">
        <f t="shared" si="6"/>
        <v>0.2409663257</v>
      </c>
    </row>
    <row r="8">
      <c r="A8" s="13" t="s">
        <v>19</v>
      </c>
      <c r="B8" s="14" t="s">
        <v>20</v>
      </c>
      <c r="C8" s="7">
        <f t="shared" si="1"/>
        <v>155.5097522</v>
      </c>
      <c r="D8" s="8">
        <f t="shared" si="2"/>
        <v>136.1200187</v>
      </c>
      <c r="E8" s="15">
        <v>7.2</v>
      </c>
      <c r="F8" s="8">
        <v>50.0</v>
      </c>
      <c r="G8" s="10">
        <f t="shared" si="3"/>
        <v>980.0641349</v>
      </c>
      <c r="H8" s="11">
        <f t="shared" si="4"/>
        <v>18.6012827</v>
      </c>
      <c r="I8" s="12">
        <f t="shared" si="5"/>
        <v>1119.670216</v>
      </c>
      <c r="J8" s="8">
        <f t="shared" si="6"/>
        <v>980.0641349</v>
      </c>
    </row>
    <row r="9">
      <c r="A9" s="13" t="s">
        <v>21</v>
      </c>
      <c r="B9" s="14" t="s">
        <v>22</v>
      </c>
      <c r="C9" s="7">
        <f t="shared" si="1"/>
        <v>104.997864</v>
      </c>
      <c r="D9" s="8">
        <f t="shared" si="2"/>
        <v>91.90620536</v>
      </c>
      <c r="E9" s="15">
        <v>3.2</v>
      </c>
      <c r="F9" s="8">
        <v>50.0</v>
      </c>
      <c r="G9" s="10">
        <f t="shared" si="3"/>
        <v>294.0998571</v>
      </c>
      <c r="H9" s="11">
        <f t="shared" si="4"/>
        <v>4.881997143</v>
      </c>
      <c r="I9" s="12">
        <f t="shared" si="5"/>
        <v>335.9931649</v>
      </c>
      <c r="J9" s="8">
        <f t="shared" si="6"/>
        <v>294.0998571</v>
      </c>
    </row>
    <row r="10">
      <c r="A10" s="17" t="s">
        <v>23</v>
      </c>
      <c r="B10" s="18" t="s">
        <v>24</v>
      </c>
      <c r="C10" s="19">
        <f t="shared" si="1"/>
        <v>65.94272907</v>
      </c>
      <c r="D10" s="20">
        <f t="shared" si="2"/>
        <v>57.7206599</v>
      </c>
      <c r="E10" s="21">
        <v>3.2</v>
      </c>
      <c r="F10" s="20">
        <v>50.0</v>
      </c>
      <c r="G10" s="22">
        <f t="shared" si="3"/>
        <v>184.7061117</v>
      </c>
      <c r="H10" s="23">
        <f t="shared" si="4"/>
        <v>2.694122233</v>
      </c>
      <c r="I10" s="24">
        <f t="shared" si="5"/>
        <v>211.016733</v>
      </c>
      <c r="J10" s="20">
        <f t="shared" si="6"/>
        <v>184.7061117</v>
      </c>
    </row>
    <row r="11">
      <c r="A11" s="13"/>
      <c r="B11" s="16"/>
      <c r="C11" s="7"/>
      <c r="D11" s="8"/>
      <c r="E11" s="15"/>
      <c r="F11" s="8"/>
      <c r="G11" s="10"/>
      <c r="H11" s="11"/>
      <c r="I11" s="25"/>
      <c r="J11" s="8"/>
    </row>
    <row r="12" ht="26.25" customHeight="1">
      <c r="A12" s="26" t="s">
        <v>25</v>
      </c>
      <c r="B12" s="27"/>
      <c r="C12" s="27"/>
      <c r="D12" s="27"/>
      <c r="E12" s="27"/>
      <c r="F12" s="28">
        <f t="shared" ref="F12:G12" si="7">sum(F3:F5)</f>
        <v>150</v>
      </c>
      <c r="G12" s="29">
        <f t="shared" si="7"/>
        <v>210.3274797</v>
      </c>
      <c r="H12" s="30">
        <f>sum(G12-F12)/F12</f>
        <v>0.4021831978</v>
      </c>
      <c r="I12" s="31">
        <f t="shared" ref="I12:J12" si="8">SUM(I3:I9)</f>
        <v>1697.145231</v>
      </c>
      <c r="J12" s="32">
        <f t="shared" si="8"/>
        <v>1485.536678</v>
      </c>
    </row>
    <row r="14">
      <c r="A14" s="33"/>
      <c r="B14" s="33"/>
      <c r="C14" s="34"/>
      <c r="D14" s="35"/>
    </row>
    <row r="15">
      <c r="A15" s="36"/>
      <c r="B15" s="37"/>
      <c r="C15" s="38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>
      <c r="A16" s="40"/>
      <c r="B16" s="40"/>
      <c r="C16" s="38"/>
      <c r="D16" s="35"/>
    </row>
  </sheetData>
  <mergeCells count="2">
    <mergeCell ref="C1:D1"/>
    <mergeCell ref="I1:J1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</hyperlinks>
  <drawing r:id="rId9"/>
</worksheet>
</file>