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WGU\3-Advanced Data Visualization\Assessment\"/>
    </mc:Choice>
  </mc:AlternateContent>
  <xr:revisionPtr revIDLastSave="0" documentId="13_ncr:1_{4F3CC5D1-9C20-4912-B245-A02E24451747}" xr6:coauthVersionLast="43" xr6:coauthVersionMax="43" xr10:uidLastSave="{00000000-0000-0000-0000-000000000000}"/>
  <bookViews>
    <workbookView xWindow="10635" yWindow="675" windowWidth="9855" windowHeight="7875" firstSheet="4" activeTab="4" xr2:uid="{1B906C24-E03F-481B-A9F7-1A8C25B1E237}"/>
  </bookViews>
  <sheets>
    <sheet name="rawCombined" sheetId="1" r:id="rId1"/>
    <sheet name="Criteria1" sheetId="2" r:id="rId2"/>
    <sheet name="Criteria2" sheetId="3" r:id="rId3"/>
    <sheet name="CleanCriteria1" sheetId="4" r:id="rId4"/>
    <sheet name="cleanCriteria2" sheetId="5" r:id="rId5"/>
    <sheet name="cleanCombined" sheetId="6" r:id="rId6"/>
  </sheets>
  <definedNames>
    <definedName name="_xlnm._FilterDatabase" localSheetId="5" hidden="1">cleanCombined!$A$1:$G$1</definedName>
    <definedName name="_xlnm._FilterDatabase" localSheetId="1" hidden="1">Criteria1!$A$3:$O$3</definedName>
    <definedName name="add">CleanCriteria1!$C$11</definedName>
    <definedName name="Sum">cleanCombined!$C$6</definedName>
    <definedName name="Sum0">cleanCombined!$C$6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6" l="1"/>
  <c r="H4" i="6"/>
  <c r="H3" i="6"/>
  <c r="H2" i="6"/>
  <c r="E5" i="5"/>
  <c r="E7" i="5"/>
  <c r="E6" i="5"/>
  <c r="E4" i="5"/>
  <c r="E4" i="4"/>
  <c r="E5" i="4"/>
  <c r="E6" i="4"/>
  <c r="E3" i="4"/>
  <c r="B18" i="4" l="1"/>
  <c r="B17" i="4"/>
  <c r="B16" i="4"/>
  <c r="B15" i="4"/>
  <c r="F7" i="2"/>
  <c r="H7" i="2" s="1"/>
  <c r="C19" i="5"/>
  <c r="C17" i="5"/>
  <c r="C16" i="5"/>
  <c r="B17" i="5"/>
  <c r="D17" i="5"/>
  <c r="B18" i="5"/>
  <c r="C18" i="5"/>
  <c r="D18" i="5"/>
  <c r="B19" i="5"/>
  <c r="D19" i="5"/>
  <c r="D16" i="5"/>
  <c r="B16" i="5"/>
  <c r="D16" i="4"/>
  <c r="D17" i="4"/>
  <c r="D18" i="4"/>
  <c r="D15" i="4"/>
  <c r="C16" i="4"/>
  <c r="C17" i="4"/>
  <c r="C18" i="4"/>
  <c r="C15" i="4"/>
  <c r="F5" i="2"/>
  <c r="H5" i="2" s="1"/>
  <c r="F4" i="2"/>
  <c r="H4" i="2" s="1"/>
  <c r="F6" i="2"/>
  <c r="H6" i="2" s="1"/>
</calcChain>
</file>

<file path=xl/sharedStrings.xml><?xml version="1.0" encoding="utf-8"?>
<sst xmlns="http://schemas.openxmlformats.org/spreadsheetml/2006/main" count="128" uniqueCount="51">
  <si>
    <t>Car Criteria for Data Visualization.</t>
  </si>
  <si>
    <t>Creterial 1</t>
  </si>
  <si>
    <t>Safety Features</t>
  </si>
  <si>
    <t>Maintenance Cost</t>
  </si>
  <si>
    <t>Price Point</t>
  </si>
  <si>
    <t>Insurance</t>
  </si>
  <si>
    <t>Resale Value</t>
  </si>
  <si>
    <t>2018 Honda CR-V</t>
  </si>
  <si>
    <t xml:space="preserve">Fuel Economy </t>
  </si>
  <si>
    <t>city</t>
  </si>
  <si>
    <t>hwy</t>
  </si>
  <si>
    <t>Barrier Crash</t>
  </si>
  <si>
    <t>Rollover</t>
  </si>
  <si>
    <t>IIHS Rating</t>
  </si>
  <si>
    <t>Good</t>
  </si>
  <si>
    <t xml:space="preserve">2018 Toyota RAV4 </t>
  </si>
  <si>
    <t>LE 4dr SUV</t>
  </si>
  <si>
    <t>combined</t>
  </si>
  <si>
    <t>2018 Hyundai Santa Fe</t>
  </si>
  <si>
    <t>Se 4dr SUV</t>
  </si>
  <si>
    <t>2018 Ford Escape</t>
  </si>
  <si>
    <t>LX 4dr SUV</t>
  </si>
  <si>
    <t>Cars</t>
  </si>
  <si>
    <t>Model</t>
  </si>
  <si>
    <t xml:space="preserve">Car Data Collection - Criteria 2 </t>
  </si>
  <si>
    <t xml:space="preserve">Car Data Collection - Criteria 1 </t>
  </si>
  <si>
    <t>Vehicles</t>
  </si>
  <si>
    <t xml:space="preserve">Clean Car Data Collection - Criteria 1 </t>
  </si>
  <si>
    <t>Risk of Rollover (RoR)</t>
  </si>
  <si>
    <t>Weight of RoR</t>
  </si>
  <si>
    <t>Safety -Overall Risk (10)</t>
  </si>
  <si>
    <t xml:space="preserve">Clean Car Data Collection - Criteria 2 </t>
  </si>
  <si>
    <t xml:space="preserve">Fuel Economy (combined) </t>
  </si>
  <si>
    <t>Maintenance Cost (5)</t>
  </si>
  <si>
    <t>Price Point (7)</t>
  </si>
  <si>
    <t>Resale Value (7)</t>
  </si>
  <si>
    <t xml:space="preserve">Combined Fuel Economy (10) </t>
  </si>
  <si>
    <t>Insurance (5)</t>
  </si>
  <si>
    <t>Normalizing our data to a scale 100% of itself</t>
  </si>
  <si>
    <t>weights applied to features is in Parenthesis ()</t>
  </si>
  <si>
    <t xml:space="preserve">Safety Features </t>
  </si>
  <si>
    <t xml:space="preserve">Overall Risk </t>
  </si>
  <si>
    <t>A total of 4 safety features were retrieved from edmunds website and they include  average of Barrier crash ratings, Rollover rating, Risk of Rollover and IIHS Rating.</t>
  </si>
  <si>
    <t xml:space="preserve"> The Risk of Rollover (RoR) was measured in percentage and the higher the percentage, the higher the risk. A constrast to thecrash ratings.  and will have no effect on the the overall risk.</t>
  </si>
  <si>
    <t xml:space="preserve">As a result, weights of (1:4) were assigned to the RoR with 1 being the hightest risk and 4 being the lowest. The outcome was then divided by a 100% since the RoR was given in initialy percentage. </t>
  </si>
  <si>
    <t>The resulting value was then added to the crash rating to form a combine overall risk. IIHS Rating and actual Rollover rating were not used since it was the same for all 4 vehicles</t>
  </si>
  <si>
    <t>Max Score</t>
  </si>
  <si>
    <t>weighted Score</t>
  </si>
  <si>
    <t>Weight</t>
  </si>
  <si>
    <t>Weighted Score</t>
  </si>
  <si>
    <t>Combine Weighted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</si>
</sst>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164" fontId="0" fillId="0" borderId="2" xfId="1" applyNumberFormat="1" applyFont="1" applyBorder="1"/>
    <xf numFmtId="165" fontId="0" fillId="0" borderId="2" xfId="2" applyNumberFormat="1" applyFont="1" applyBorder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2" fontId="0" fillId="0" borderId="3" xfId="0" applyNumberFormat="1" applyBorder="1"/>
    <xf numFmtId="2" fontId="2" fillId="0" borderId="2" xfId="0" applyNumberFormat="1" applyFont="1" applyBorder="1"/>
    <xf numFmtId="0" fontId="3" fillId="0" borderId="0" xfId="0" applyFont="1" applyAlignment="1"/>
    <xf numFmtId="0" fontId="3" fillId="0" borderId="0" xfId="0" applyFont="1" applyBorder="1"/>
    <xf numFmtId="165" fontId="0" fillId="0" borderId="0" xfId="2" applyNumberFormat="1" applyFont="1" applyBorder="1"/>
    <xf numFmtId="2" fontId="0" fillId="0" borderId="0" xfId="0" applyNumberFormat="1"/>
    <xf numFmtId="0" fontId="5" fillId="0" borderId="0" xfId="0" applyFont="1"/>
    <xf numFmtId="2" fontId="0" fillId="0" borderId="3" xfId="0" applyNumberFormat="1" applyFill="1" applyBorder="1"/>
    <xf numFmtId="2" fontId="5" fillId="0" borderId="0" xfId="0" applyNumberFormat="1" applyFont="1"/>
    <xf numFmtId="0" fontId="2" fillId="0" borderId="0" xfId="0" applyFont="1" applyFill="1" applyBorder="1"/>
    <xf numFmtId="0" fontId="0" fillId="0" borderId="0" xfId="0" applyFill="1" applyBorder="1"/>
    <xf numFmtId="43" fontId="0" fillId="0" borderId="0" xfId="1" applyFont="1" applyBorder="1"/>
    <xf numFmtId="1" fontId="0" fillId="0" borderId="3" xfId="0" applyNumberForma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3" applyFont="1"/>
    <xf numFmtId="2" fontId="0" fillId="0" borderId="4" xfId="0" applyNumberFormat="1" applyBorder="1"/>
    <xf numFmtId="165" fontId="0" fillId="0" borderId="4" xfId="2" applyNumberFormat="1" applyFont="1" applyBorder="1"/>
    <xf numFmtId="9" fontId="0" fillId="0" borderId="4" xfId="3" applyFont="1" applyBorder="1"/>
    <xf numFmtId="0" fontId="0" fillId="0" borderId="4" xfId="0" applyBorder="1"/>
    <xf numFmtId="9" fontId="0" fillId="0" borderId="4" xfId="0" applyNumberFormat="1" applyBorder="1"/>
    <xf numFmtId="0" fontId="3" fillId="0" borderId="0" xfId="0" applyFont="1" applyFill="1" applyBorder="1"/>
    <xf numFmtId="2" fontId="0" fillId="0" borderId="6" xfId="0" applyNumberFormat="1" applyBorder="1"/>
    <xf numFmtId="165" fontId="0" fillId="0" borderId="3" xfId="2" applyNumberFormat="1" applyFont="1" applyBorder="1"/>
    <xf numFmtId="165" fontId="0" fillId="0" borderId="5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48A0-A974-407D-8141-2ECE4FE9D05F}">
  <dimension ref="A1:M8"/>
  <sheetViews>
    <sheetView workbookViewId="0">
      <selection activeCell="N11" sqref="A1:N11"/>
    </sheetView>
  </sheetViews>
  <sheetFormatPr defaultRowHeight="15" x14ac:dyDescent="0.25"/>
  <cols>
    <col min="1" max="2" width="16.85546875" customWidth="1"/>
    <col min="3" max="3" width="17" customWidth="1"/>
    <col min="4" max="6" width="16" customWidth="1"/>
    <col min="7" max="7" width="17" bestFit="1" customWidth="1"/>
    <col min="8" max="8" width="10.5703125" bestFit="1" customWidth="1"/>
    <col min="13" max="13" width="12.42578125" bestFit="1" customWidth="1"/>
  </cols>
  <sheetData>
    <row r="1" spans="1:13" x14ac:dyDescent="0.25">
      <c r="A1" t="s">
        <v>0</v>
      </c>
    </row>
    <row r="2" spans="1:13" x14ac:dyDescent="0.25">
      <c r="C2" t="s">
        <v>1</v>
      </c>
    </row>
    <row r="3" spans="1:13" x14ac:dyDescent="0.25">
      <c r="C3" s="32" t="s">
        <v>2</v>
      </c>
      <c r="D3" s="32"/>
      <c r="E3" s="32"/>
      <c r="F3" s="32"/>
      <c r="G3" t="s">
        <v>3</v>
      </c>
      <c r="H3" t="s">
        <v>4</v>
      </c>
      <c r="I3" t="s">
        <v>5</v>
      </c>
      <c r="J3" s="32" t="s">
        <v>8</v>
      </c>
      <c r="K3" s="32"/>
      <c r="L3" s="2"/>
      <c r="M3" t="s">
        <v>6</v>
      </c>
    </row>
    <row r="4" spans="1:13" x14ac:dyDescent="0.25">
      <c r="C4" t="s">
        <v>11</v>
      </c>
      <c r="D4" t="s">
        <v>12</v>
      </c>
      <c r="F4" t="s">
        <v>13</v>
      </c>
      <c r="J4" t="s">
        <v>9</v>
      </c>
      <c r="K4" t="s">
        <v>10</v>
      </c>
      <c r="L4" t="s">
        <v>17</v>
      </c>
    </row>
    <row r="5" spans="1:13" x14ac:dyDescent="0.25">
      <c r="A5" t="s">
        <v>7</v>
      </c>
      <c r="B5" t="s">
        <v>21</v>
      </c>
      <c r="C5">
        <v>5</v>
      </c>
      <c r="D5">
        <v>4</v>
      </c>
      <c r="E5">
        <v>16.3</v>
      </c>
      <c r="F5" t="s">
        <v>14</v>
      </c>
      <c r="G5" s="4">
        <v>7200</v>
      </c>
      <c r="H5" s="1">
        <v>24250</v>
      </c>
      <c r="I5">
        <v>1474</v>
      </c>
      <c r="J5">
        <v>26</v>
      </c>
      <c r="K5">
        <v>32</v>
      </c>
      <c r="L5">
        <v>28</v>
      </c>
      <c r="M5" s="4">
        <v>19013</v>
      </c>
    </row>
    <row r="6" spans="1:13" x14ac:dyDescent="0.25">
      <c r="A6" t="s">
        <v>15</v>
      </c>
      <c r="B6" t="s">
        <v>16</v>
      </c>
      <c r="C6">
        <v>4.75</v>
      </c>
      <c r="D6">
        <v>4</v>
      </c>
      <c r="E6">
        <v>17.399999999999999</v>
      </c>
      <c r="F6" t="s">
        <v>14</v>
      </c>
      <c r="G6" s="4">
        <v>5500</v>
      </c>
      <c r="H6" s="1">
        <v>24660</v>
      </c>
      <c r="I6">
        <v>1606</v>
      </c>
      <c r="J6">
        <v>23</v>
      </c>
      <c r="K6">
        <v>30</v>
      </c>
      <c r="L6">
        <v>26</v>
      </c>
      <c r="M6" s="4">
        <v>17841</v>
      </c>
    </row>
    <row r="7" spans="1:13" x14ac:dyDescent="0.25">
      <c r="A7" t="s">
        <v>18</v>
      </c>
      <c r="B7" t="s">
        <v>19</v>
      </c>
      <c r="C7">
        <v>4.75</v>
      </c>
      <c r="D7">
        <v>4</v>
      </c>
      <c r="E7">
        <v>15</v>
      </c>
      <c r="F7" t="s">
        <v>14</v>
      </c>
      <c r="G7" s="4">
        <v>8200</v>
      </c>
      <c r="H7" s="1">
        <v>30850</v>
      </c>
      <c r="I7">
        <v>1370</v>
      </c>
      <c r="J7">
        <v>18</v>
      </c>
      <c r="K7">
        <v>25</v>
      </c>
      <c r="L7">
        <v>21</v>
      </c>
      <c r="M7" s="4">
        <v>18860</v>
      </c>
    </row>
    <row r="8" spans="1:13" x14ac:dyDescent="0.25">
      <c r="A8" t="s">
        <v>20</v>
      </c>
      <c r="B8" t="s">
        <v>19</v>
      </c>
      <c r="C8">
        <v>4.92</v>
      </c>
      <c r="D8">
        <v>4</v>
      </c>
      <c r="E8">
        <v>19.100000000000001</v>
      </c>
      <c r="F8" t="s">
        <v>14</v>
      </c>
      <c r="G8" s="4">
        <v>9100</v>
      </c>
      <c r="H8" s="1">
        <v>23940</v>
      </c>
      <c r="I8">
        <v>1503</v>
      </c>
      <c r="J8">
        <v>21</v>
      </c>
      <c r="K8">
        <v>29</v>
      </c>
      <c r="L8">
        <v>24</v>
      </c>
      <c r="M8" s="4">
        <v>13565</v>
      </c>
    </row>
  </sheetData>
  <mergeCells count="2">
    <mergeCell ref="J3:K3"/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28C6-E9FA-4DE9-BF78-EA9BB7400D38}">
  <dimension ref="A1:O14"/>
  <sheetViews>
    <sheetView workbookViewId="0">
      <selection activeCell="C8" sqref="C8"/>
    </sheetView>
  </sheetViews>
  <sheetFormatPr defaultRowHeight="15" x14ac:dyDescent="0.25"/>
  <cols>
    <col min="6" max="6" width="14.85546875" bestFit="1" customWidth="1"/>
    <col min="7" max="7" width="14.85546875" customWidth="1"/>
    <col min="8" max="8" width="10.42578125" bestFit="1" customWidth="1"/>
    <col min="9" max="9" width="10.42578125" customWidth="1"/>
    <col min="10" max="10" width="10.5703125" bestFit="1" customWidth="1"/>
    <col min="11" max="11" width="11.5703125" bestFit="1" customWidth="1"/>
  </cols>
  <sheetData>
    <row r="1" spans="1:15" ht="21" x14ac:dyDescent="0.35">
      <c r="A1" s="7" t="s">
        <v>25</v>
      </c>
    </row>
    <row r="2" spans="1:15" ht="15.75" x14ac:dyDescent="0.25">
      <c r="C2" s="33" t="s">
        <v>40</v>
      </c>
      <c r="D2" s="34"/>
      <c r="E2" s="34"/>
      <c r="F2" s="34"/>
      <c r="G2" s="34"/>
      <c r="H2" s="35"/>
      <c r="I2" s="18"/>
      <c r="M2" s="32"/>
      <c r="N2" s="32"/>
      <c r="O2" s="2"/>
    </row>
    <row r="3" spans="1:15" s="5" customFormat="1" x14ac:dyDescent="0.25">
      <c r="A3" s="5" t="s">
        <v>22</v>
      </c>
      <c r="B3" s="5" t="s">
        <v>23</v>
      </c>
      <c r="C3" s="8" t="s">
        <v>11</v>
      </c>
      <c r="D3" s="9" t="s">
        <v>12</v>
      </c>
      <c r="E3" s="9" t="s">
        <v>28</v>
      </c>
      <c r="F3" s="9" t="s">
        <v>29</v>
      </c>
      <c r="G3" s="12" t="s">
        <v>13</v>
      </c>
      <c r="H3" s="12" t="s">
        <v>41</v>
      </c>
      <c r="I3" s="14" t="s">
        <v>3</v>
      </c>
      <c r="J3" s="14" t="s">
        <v>4</v>
      </c>
    </row>
    <row r="4" spans="1:15" x14ac:dyDescent="0.25">
      <c r="A4" t="s">
        <v>7</v>
      </c>
      <c r="B4" t="s">
        <v>21</v>
      </c>
      <c r="C4" s="10">
        <v>5</v>
      </c>
      <c r="D4" s="11">
        <v>4</v>
      </c>
      <c r="E4" s="30">
        <v>16.3</v>
      </c>
      <c r="F4" s="20">
        <f>E4*0.03</f>
        <v>0.48899999999999999</v>
      </c>
      <c r="G4" s="13" t="s">
        <v>14</v>
      </c>
      <c r="H4" s="19">
        <f>C4+F4</f>
        <v>5.4889999999999999</v>
      </c>
      <c r="I4" s="16">
        <v>7200</v>
      </c>
      <c r="J4" s="16">
        <v>24250</v>
      </c>
      <c r="O4" s="4"/>
    </row>
    <row r="5" spans="1:15" x14ac:dyDescent="0.25">
      <c r="A5" t="s">
        <v>15</v>
      </c>
      <c r="B5" t="s">
        <v>16</v>
      </c>
      <c r="C5" s="10">
        <v>4.75</v>
      </c>
      <c r="D5" s="11">
        <v>4</v>
      </c>
      <c r="E5" s="30">
        <v>17.399999999999999</v>
      </c>
      <c r="F5" s="20">
        <f>E5*0.02</f>
        <v>0.34799999999999998</v>
      </c>
      <c r="G5" s="13" t="s">
        <v>14</v>
      </c>
      <c r="H5" s="19">
        <f>C5+F5</f>
        <v>5.0979999999999999</v>
      </c>
      <c r="I5" s="16">
        <v>5500</v>
      </c>
      <c r="J5" s="16">
        <v>24660</v>
      </c>
      <c r="O5" s="4"/>
    </row>
    <row r="6" spans="1:15" x14ac:dyDescent="0.25">
      <c r="A6" t="s">
        <v>18</v>
      </c>
      <c r="B6" t="s">
        <v>19</v>
      </c>
      <c r="C6" s="10">
        <v>4.75</v>
      </c>
      <c r="D6" s="11">
        <v>4</v>
      </c>
      <c r="E6" s="30">
        <v>15</v>
      </c>
      <c r="F6" s="20">
        <f>E6*0.04</f>
        <v>0.6</v>
      </c>
      <c r="G6" s="13" t="s">
        <v>14</v>
      </c>
      <c r="H6" s="19">
        <f t="shared" ref="H6" si="0">C6+F6</f>
        <v>5.35</v>
      </c>
      <c r="I6" s="16">
        <v>8200</v>
      </c>
      <c r="J6" s="16">
        <v>30850</v>
      </c>
      <c r="O6" s="4"/>
    </row>
    <row r="7" spans="1:15" x14ac:dyDescent="0.25">
      <c r="A7" t="s">
        <v>20</v>
      </c>
      <c r="B7" t="s">
        <v>19</v>
      </c>
      <c r="C7" s="10">
        <v>4.92</v>
      </c>
      <c r="D7" s="11">
        <v>4</v>
      </c>
      <c r="E7" s="30">
        <v>19.100000000000001</v>
      </c>
      <c r="F7" s="20">
        <f>E7*0.01</f>
        <v>0.19100000000000003</v>
      </c>
      <c r="G7" s="13" t="s">
        <v>14</v>
      </c>
      <c r="H7" s="19">
        <f>C7+F7</f>
        <v>5.1109999999999998</v>
      </c>
      <c r="I7" s="16">
        <v>9100</v>
      </c>
      <c r="J7" s="16">
        <v>23940</v>
      </c>
      <c r="O7" s="4"/>
    </row>
    <row r="8" spans="1:15" x14ac:dyDescent="0.25">
      <c r="F8" s="29"/>
      <c r="G8" s="28"/>
    </row>
    <row r="9" spans="1:15" x14ac:dyDescent="0.25">
      <c r="F9" s="29"/>
      <c r="G9" s="28"/>
    </row>
    <row r="10" spans="1:15" x14ac:dyDescent="0.25">
      <c r="A10" s="5" t="s">
        <v>2</v>
      </c>
      <c r="F10" s="29"/>
      <c r="G10" s="28"/>
    </row>
    <row r="11" spans="1:15" x14ac:dyDescent="0.25">
      <c r="A11" s="3" t="s">
        <v>42</v>
      </c>
      <c r="F11" s="29"/>
      <c r="G11" s="28"/>
    </row>
    <row r="12" spans="1:15" x14ac:dyDescent="0.25">
      <c r="A12" t="s">
        <v>43</v>
      </c>
    </row>
    <row r="13" spans="1:15" x14ac:dyDescent="0.25">
      <c r="A13" t="s">
        <v>44</v>
      </c>
    </row>
    <row r="14" spans="1:15" x14ac:dyDescent="0.25">
      <c r="A14" t="s">
        <v>45</v>
      </c>
    </row>
  </sheetData>
  <mergeCells count="2">
    <mergeCell ref="C2:H2"/>
    <mergeCell ref="M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E0DE-E103-4858-9454-40797D8ADC01}">
  <dimension ref="A1:G7"/>
  <sheetViews>
    <sheetView workbookViewId="0">
      <selection sqref="A1:H8"/>
    </sheetView>
  </sheetViews>
  <sheetFormatPr defaultRowHeight="15" x14ac:dyDescent="0.25"/>
  <cols>
    <col min="3" max="3" width="10.42578125" bestFit="1" customWidth="1"/>
    <col min="6" max="6" width="9.85546875" bestFit="1" customWidth="1"/>
  </cols>
  <sheetData>
    <row r="1" spans="1:7" ht="21" x14ac:dyDescent="0.35">
      <c r="A1" s="7" t="s">
        <v>24</v>
      </c>
    </row>
    <row r="2" spans="1:7" s="6" customFormat="1" ht="15.75" x14ac:dyDescent="0.25">
      <c r="C2" s="17" t="s">
        <v>5</v>
      </c>
      <c r="D2" s="36" t="s">
        <v>8</v>
      </c>
      <c r="E2" s="36"/>
      <c r="F2" s="35"/>
      <c r="G2" s="6" t="s">
        <v>6</v>
      </c>
    </row>
    <row r="3" spans="1:7" s="5" customFormat="1" x14ac:dyDescent="0.25">
      <c r="A3" s="5" t="s">
        <v>26</v>
      </c>
      <c r="C3" s="8"/>
      <c r="D3" s="8" t="s">
        <v>9</v>
      </c>
      <c r="E3" s="12" t="s">
        <v>10</v>
      </c>
      <c r="F3" s="12" t="s">
        <v>17</v>
      </c>
    </row>
    <row r="4" spans="1:7" x14ac:dyDescent="0.25">
      <c r="A4" t="s">
        <v>7</v>
      </c>
      <c r="B4" t="s">
        <v>21</v>
      </c>
      <c r="C4" s="10">
        <v>1474</v>
      </c>
      <c r="D4" s="10">
        <v>26</v>
      </c>
      <c r="E4" s="13">
        <v>32</v>
      </c>
      <c r="F4" s="13">
        <v>28</v>
      </c>
      <c r="G4" s="4">
        <v>19013</v>
      </c>
    </row>
    <row r="5" spans="1:7" x14ac:dyDescent="0.25">
      <c r="A5" t="s">
        <v>15</v>
      </c>
      <c r="B5" t="s">
        <v>16</v>
      </c>
      <c r="C5" s="10">
        <v>1606</v>
      </c>
      <c r="D5" s="10">
        <v>23</v>
      </c>
      <c r="E5" s="13">
        <v>30</v>
      </c>
      <c r="F5" s="13">
        <v>26</v>
      </c>
      <c r="G5" s="4">
        <v>17841</v>
      </c>
    </row>
    <row r="6" spans="1:7" x14ac:dyDescent="0.25">
      <c r="A6" t="s">
        <v>18</v>
      </c>
      <c r="B6" t="s">
        <v>19</v>
      </c>
      <c r="C6" s="10">
        <v>1370</v>
      </c>
      <c r="D6" s="10">
        <v>18</v>
      </c>
      <c r="E6" s="13">
        <v>25</v>
      </c>
      <c r="F6" s="13">
        <v>21</v>
      </c>
      <c r="G6" s="4">
        <v>18860</v>
      </c>
    </row>
    <row r="7" spans="1:7" x14ac:dyDescent="0.25">
      <c r="A7" t="s">
        <v>20</v>
      </c>
      <c r="B7" t="s">
        <v>19</v>
      </c>
      <c r="C7" s="10">
        <v>1503</v>
      </c>
      <c r="D7" s="10">
        <v>21</v>
      </c>
      <c r="E7" s="13">
        <v>29</v>
      </c>
      <c r="F7" s="13">
        <v>24</v>
      </c>
      <c r="G7" s="4">
        <v>13565</v>
      </c>
    </row>
  </sheetData>
  <mergeCells count="1"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2862-216A-43BC-A32A-52D04BD285A6}">
  <dimension ref="A1:I20"/>
  <sheetViews>
    <sheetView workbookViewId="0">
      <selection activeCell="A8" sqref="A8:D8"/>
    </sheetView>
  </sheetViews>
  <sheetFormatPr defaultRowHeight="15" x14ac:dyDescent="0.25"/>
  <cols>
    <col min="2" max="2" width="22.42578125" bestFit="1" customWidth="1"/>
    <col min="3" max="3" width="20.140625" bestFit="1" customWidth="1"/>
    <col min="4" max="4" width="22.42578125" bestFit="1" customWidth="1"/>
  </cols>
  <sheetData>
    <row r="1" spans="1:9" ht="21" x14ac:dyDescent="0.35">
      <c r="A1" s="7" t="s">
        <v>27</v>
      </c>
    </row>
    <row r="2" spans="1:9" s="5" customFormat="1" x14ac:dyDescent="0.25">
      <c r="A2" s="5" t="s">
        <v>22</v>
      </c>
      <c r="B2" s="12" t="s">
        <v>30</v>
      </c>
      <c r="C2" s="14" t="s">
        <v>33</v>
      </c>
      <c r="D2" s="14" t="s">
        <v>34</v>
      </c>
      <c r="E2" s="5" t="s">
        <v>47</v>
      </c>
    </row>
    <row r="3" spans="1:9" x14ac:dyDescent="0.25">
      <c r="A3" t="s">
        <v>7</v>
      </c>
      <c r="B3" s="19">
        <v>5.4889999999999999</v>
      </c>
      <c r="C3" s="16">
        <v>7200</v>
      </c>
      <c r="D3" s="16">
        <v>24250</v>
      </c>
      <c r="E3" s="37">
        <f>(B3/B$7*10%)+(C3/C$7*5%)+(D3/D$7*7%)</f>
        <v>0.18224139784946236</v>
      </c>
      <c r="I3" s="4"/>
    </row>
    <row r="4" spans="1:9" x14ac:dyDescent="0.25">
      <c r="A4" t="s">
        <v>15</v>
      </c>
      <c r="B4" s="19">
        <v>5.0979999999999999</v>
      </c>
      <c r="C4" s="16">
        <v>5500</v>
      </c>
      <c r="D4" s="16">
        <v>24660</v>
      </c>
      <c r="E4" s="37">
        <f t="shared" ref="E4:E6" si="0">(B4/B$7*10%)+(C4/C$7*5%)+(D4/D$7*7%)</f>
        <v>0.16815053763440863</v>
      </c>
      <c r="I4" s="4"/>
    </row>
    <row r="5" spans="1:9" x14ac:dyDescent="0.25">
      <c r="A5" t="s">
        <v>18</v>
      </c>
      <c r="B5" s="19">
        <v>5.35</v>
      </c>
      <c r="C5" s="16">
        <v>8200</v>
      </c>
      <c r="D5" s="16">
        <v>30850</v>
      </c>
      <c r="E5" s="37">
        <f t="shared" si="0"/>
        <v>0.19982795698924732</v>
      </c>
      <c r="I5" s="4"/>
    </row>
    <row r="6" spans="1:9" x14ac:dyDescent="0.25">
      <c r="A6" t="s">
        <v>20</v>
      </c>
      <c r="B6" s="19">
        <v>5.1109999999999998</v>
      </c>
      <c r="C6" s="16">
        <v>9100</v>
      </c>
      <c r="D6" s="16">
        <v>23940</v>
      </c>
      <c r="E6" s="37">
        <f t="shared" si="0"/>
        <v>0.18474139784946239</v>
      </c>
      <c r="I6" s="4"/>
    </row>
    <row r="7" spans="1:9" x14ac:dyDescent="0.25">
      <c r="A7" t="s">
        <v>46</v>
      </c>
      <c r="B7" s="38">
        <v>6</v>
      </c>
      <c r="C7" s="39">
        <v>10000</v>
      </c>
      <c r="D7" s="39">
        <v>31000</v>
      </c>
      <c r="I7" s="4"/>
    </row>
    <row r="8" spans="1:9" x14ac:dyDescent="0.25">
      <c r="A8" t="s">
        <v>48</v>
      </c>
      <c r="B8" s="40">
        <v>0.1</v>
      </c>
      <c r="C8" s="40">
        <v>0.05</v>
      </c>
      <c r="D8" s="40">
        <v>7.0000000000000007E-2</v>
      </c>
      <c r="I8" s="4"/>
    </row>
    <row r="9" spans="1:9" x14ac:dyDescent="0.25">
      <c r="B9" s="19"/>
      <c r="C9" s="23"/>
      <c r="D9" s="23"/>
      <c r="I9" s="4"/>
    </row>
    <row r="10" spans="1:9" x14ac:dyDescent="0.25">
      <c r="B10" s="19"/>
      <c r="C10" s="23"/>
      <c r="D10" s="23"/>
      <c r="I10" s="4"/>
    </row>
    <row r="11" spans="1:9" x14ac:dyDescent="0.25">
      <c r="B11" s="26"/>
      <c r="C11" s="24"/>
    </row>
    <row r="12" spans="1:9" x14ac:dyDescent="0.25">
      <c r="B12" s="27"/>
    </row>
    <row r="13" spans="1:9" x14ac:dyDescent="0.25">
      <c r="A13" t="s">
        <v>38</v>
      </c>
      <c r="B13" s="25"/>
    </row>
    <row r="14" spans="1:9" x14ac:dyDescent="0.25">
      <c r="A14" s="5" t="s">
        <v>22</v>
      </c>
      <c r="B14" s="12" t="s">
        <v>30</v>
      </c>
      <c r="C14" s="14" t="s">
        <v>33</v>
      </c>
      <c r="D14" s="14" t="s">
        <v>34</v>
      </c>
    </row>
    <row r="15" spans="1:9" x14ac:dyDescent="0.25">
      <c r="A15" t="s">
        <v>7</v>
      </c>
      <c r="B15" s="31">
        <f>(B3/B$3)*100</f>
        <v>100</v>
      </c>
      <c r="C15" s="15">
        <f>(C3/C$3)*100</f>
        <v>100</v>
      </c>
      <c r="D15" s="15">
        <f>(D3/D$3)*100</f>
        <v>100</v>
      </c>
    </row>
    <row r="16" spans="1:9" x14ac:dyDescent="0.25">
      <c r="A16" t="s">
        <v>15</v>
      </c>
      <c r="B16" s="31">
        <f>(B4/B$3)*100</f>
        <v>92.876662415740569</v>
      </c>
      <c r="C16" s="15">
        <f t="shared" ref="C16:D18" si="1">(C4/C$3)*100</f>
        <v>76.388888888888886</v>
      </c>
      <c r="D16" s="15">
        <f t="shared" si="1"/>
        <v>101.69072164948454</v>
      </c>
    </row>
    <row r="17" spans="1:4" x14ac:dyDescent="0.25">
      <c r="A17" t="s">
        <v>18</v>
      </c>
      <c r="B17" s="31">
        <f>(B5/B$3)*100</f>
        <v>97.467662597923109</v>
      </c>
      <c r="C17" s="15">
        <f t="shared" si="1"/>
        <v>113.88888888888889</v>
      </c>
      <c r="D17" s="15">
        <f t="shared" si="1"/>
        <v>127.21649484536081</v>
      </c>
    </row>
    <row r="18" spans="1:4" x14ac:dyDescent="0.25">
      <c r="A18" t="s">
        <v>20</v>
      </c>
      <c r="B18" s="31">
        <f>(B6/B$3)*100</f>
        <v>93.113499726726175</v>
      </c>
      <c r="C18" s="15">
        <f t="shared" si="1"/>
        <v>126.38888888888889</v>
      </c>
      <c r="D18" s="15">
        <f t="shared" si="1"/>
        <v>98.721649484536073</v>
      </c>
    </row>
    <row r="20" spans="1:4" x14ac:dyDescent="0.25">
      <c r="A2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D957-EDA3-4269-A25F-5C9705067523}">
  <dimension ref="A1:E19"/>
  <sheetViews>
    <sheetView tabSelected="1" zoomScale="85" zoomScaleNormal="85" workbookViewId="0">
      <selection activeCell="A22" sqref="A22:XFD22"/>
    </sheetView>
  </sheetViews>
  <sheetFormatPr defaultRowHeight="15" x14ac:dyDescent="0.25"/>
  <cols>
    <col min="1" max="1" width="17.42578125" customWidth="1"/>
    <col min="2" max="2" width="13.7109375" bestFit="1" customWidth="1"/>
    <col min="3" max="3" width="22.5703125" customWidth="1"/>
    <col min="4" max="4" width="16.42578125" bestFit="1" customWidth="1"/>
    <col min="5" max="5" width="11.5703125" bestFit="1" customWidth="1"/>
  </cols>
  <sheetData>
    <row r="1" spans="1:5" ht="21" x14ac:dyDescent="0.35">
      <c r="A1" s="7" t="s">
        <v>31</v>
      </c>
    </row>
    <row r="2" spans="1:5" ht="15.75" x14ac:dyDescent="0.25">
      <c r="A2" s="6"/>
    </row>
    <row r="3" spans="1:5" ht="15.75" x14ac:dyDescent="0.25">
      <c r="A3" s="5" t="s">
        <v>26</v>
      </c>
      <c r="B3" s="22" t="s">
        <v>37</v>
      </c>
      <c r="C3" s="21" t="s">
        <v>36</v>
      </c>
      <c r="D3" s="6" t="s">
        <v>35</v>
      </c>
      <c r="E3" s="6" t="s">
        <v>49</v>
      </c>
    </row>
    <row r="4" spans="1:5" x14ac:dyDescent="0.25">
      <c r="A4" t="s">
        <v>7</v>
      </c>
      <c r="B4" s="11">
        <v>1474</v>
      </c>
      <c r="C4" s="11">
        <v>28</v>
      </c>
      <c r="D4" s="23">
        <v>19013</v>
      </c>
      <c r="E4" s="37">
        <f>(B4/B$8*5%)+(C4/C8*10%)+(D4/D$8*7%)</f>
        <v>0.20323177450980393</v>
      </c>
    </row>
    <row r="5" spans="1:5" x14ac:dyDescent="0.25">
      <c r="A5" t="s">
        <v>15</v>
      </c>
      <c r="B5" s="11">
        <v>1606</v>
      </c>
      <c r="C5" s="11">
        <v>26</v>
      </c>
      <c r="D5" s="23">
        <v>17841</v>
      </c>
      <c r="E5" s="37">
        <f>(B5/B$8*5%)+(C5/C$8*10%)+(D5/D$8*7%)</f>
        <v>0.19634546078431375</v>
      </c>
    </row>
    <row r="6" spans="1:5" x14ac:dyDescent="0.25">
      <c r="A6" t="s">
        <v>18</v>
      </c>
      <c r="B6" s="11">
        <v>1370</v>
      </c>
      <c r="C6" s="11">
        <v>21</v>
      </c>
      <c r="D6" s="23">
        <v>18860</v>
      </c>
      <c r="E6" s="37">
        <f>(B6/B$8*5%)+(C6/C$8*10%)+(D6/D$8*7%)</f>
        <v>0.17630411764705883</v>
      </c>
    </row>
    <row r="7" spans="1:5" x14ac:dyDescent="0.25">
      <c r="A7" t="s">
        <v>20</v>
      </c>
      <c r="B7" s="11">
        <v>1503</v>
      </c>
      <c r="C7" s="11">
        <v>24</v>
      </c>
      <c r="D7" s="23">
        <v>13565</v>
      </c>
      <c r="E7" s="37">
        <f>(B7/B$8*5%)+(C7/C$8*10%)+(D7/D$8*7%)</f>
        <v>0.1716833823529412</v>
      </c>
    </row>
    <row r="8" spans="1:5" x14ac:dyDescent="0.25">
      <c r="A8" t="s">
        <v>46</v>
      </c>
      <c r="B8" s="41">
        <v>1700</v>
      </c>
      <c r="C8" s="41">
        <v>30</v>
      </c>
      <c r="D8" s="39">
        <v>20000</v>
      </c>
    </row>
    <row r="9" spans="1:5" x14ac:dyDescent="0.25">
      <c r="A9" t="s">
        <v>48</v>
      </c>
      <c r="B9" s="42">
        <v>0.05</v>
      </c>
      <c r="C9" s="42">
        <v>0.1</v>
      </c>
      <c r="D9" s="40">
        <v>7.0000000000000007E-2</v>
      </c>
    </row>
    <row r="10" spans="1:5" x14ac:dyDescent="0.25">
      <c r="B10" s="11"/>
      <c r="C10" s="11"/>
      <c r="D10" s="23"/>
    </row>
    <row r="11" spans="1:5" x14ac:dyDescent="0.25">
      <c r="B11" s="11"/>
      <c r="C11" s="11"/>
      <c r="D11" s="23"/>
    </row>
    <row r="14" spans="1:5" x14ac:dyDescent="0.25">
      <c r="A14" t="s">
        <v>38</v>
      </c>
    </row>
    <row r="15" spans="1:5" ht="15.75" x14ac:dyDescent="0.25">
      <c r="A15" s="5" t="s">
        <v>26</v>
      </c>
      <c r="B15" s="22" t="s">
        <v>5</v>
      </c>
      <c r="C15" s="21" t="s">
        <v>32</v>
      </c>
      <c r="D15" s="6" t="s">
        <v>6</v>
      </c>
    </row>
    <row r="16" spans="1:5" x14ac:dyDescent="0.25">
      <c r="A16" t="s">
        <v>7</v>
      </c>
      <c r="B16" s="31">
        <f>(B4/B$4)*100</f>
        <v>100</v>
      </c>
      <c r="C16" s="31">
        <f>(C4/C$4)*100</f>
        <v>100</v>
      </c>
      <c r="D16" s="31">
        <f t="shared" ref="D16" si="0">(D4/D$4)*100</f>
        <v>100</v>
      </c>
    </row>
    <row r="17" spans="1:4" x14ac:dyDescent="0.25">
      <c r="A17" t="s">
        <v>15</v>
      </c>
      <c r="B17" s="31">
        <f t="shared" ref="B17:D17" si="1">(B5/B$4)*100</f>
        <v>108.95522388059702</v>
      </c>
      <c r="C17" s="31">
        <f>(C5/C$4)*100</f>
        <v>92.857142857142861</v>
      </c>
      <c r="D17" s="31">
        <f t="shared" si="1"/>
        <v>93.835796560248255</v>
      </c>
    </row>
    <row r="18" spans="1:4" x14ac:dyDescent="0.25">
      <c r="A18" t="s">
        <v>18</v>
      </c>
      <c r="B18" s="31">
        <f t="shared" ref="B18:D18" si="2">(B6/B$4)*100</f>
        <v>92.944369063772044</v>
      </c>
      <c r="C18" s="31">
        <f t="shared" si="2"/>
        <v>75</v>
      </c>
      <c r="D18" s="31">
        <f t="shared" si="2"/>
        <v>99.195287434912956</v>
      </c>
    </row>
    <row r="19" spans="1:4" x14ac:dyDescent="0.25">
      <c r="A19" t="s">
        <v>20</v>
      </c>
      <c r="B19" s="31">
        <f t="shared" ref="B19:D19" si="3">(B7/B$4)*100</f>
        <v>101.96743554952509</v>
      </c>
      <c r="C19" s="31">
        <f>(C7/C$4)*100</f>
        <v>85.714285714285708</v>
      </c>
      <c r="D19" s="31">
        <f t="shared" si="3"/>
        <v>71.345921211802448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B501-2F7E-4EF8-97F4-EB0956535D5C}">
  <dimension ref="A1:H7"/>
  <sheetViews>
    <sheetView topLeftCell="E1" workbookViewId="0">
      <selection activeCell="H2" sqref="H2:H5"/>
    </sheetView>
  </sheetViews>
  <sheetFormatPr defaultRowHeight="15" x14ac:dyDescent="0.25"/>
  <cols>
    <col min="2" max="2" width="22.42578125" bestFit="1" customWidth="1"/>
    <col min="3" max="3" width="20.140625" bestFit="1" customWidth="1"/>
    <col min="4" max="4" width="13.5703125" bestFit="1" customWidth="1"/>
    <col min="5" max="5" width="13.7109375" bestFit="1" customWidth="1"/>
    <col min="6" max="6" width="30.5703125" bestFit="1" customWidth="1"/>
    <col min="7" max="7" width="16.42578125" bestFit="1" customWidth="1"/>
    <col min="8" max="8" width="26.28515625" bestFit="1" customWidth="1"/>
  </cols>
  <sheetData>
    <row r="1" spans="1:8" ht="15.75" x14ac:dyDescent="0.25">
      <c r="A1" s="12" t="s">
        <v>22</v>
      </c>
      <c r="B1" s="12" t="s">
        <v>30</v>
      </c>
      <c r="C1" s="14" t="s">
        <v>33</v>
      </c>
      <c r="D1" s="14" t="s">
        <v>34</v>
      </c>
      <c r="E1" s="22" t="s">
        <v>37</v>
      </c>
      <c r="F1" s="21" t="s">
        <v>36</v>
      </c>
      <c r="G1" s="6" t="s">
        <v>35</v>
      </c>
      <c r="H1" s="43" t="s">
        <v>50</v>
      </c>
    </row>
    <row r="2" spans="1:8" x14ac:dyDescent="0.25">
      <c r="A2" s="13" t="s">
        <v>7</v>
      </c>
      <c r="B2" s="19">
        <v>5.4889999999999999</v>
      </c>
      <c r="C2" s="16">
        <v>7200</v>
      </c>
      <c r="D2" s="16">
        <v>24250</v>
      </c>
      <c r="E2" s="11">
        <v>1474</v>
      </c>
      <c r="F2" s="11">
        <v>28</v>
      </c>
      <c r="G2" s="45">
        <v>19013</v>
      </c>
      <c r="H2" s="37">
        <f>(B2/B$6*10%)+(C2/C$6*5%)+(D2/D$6*7%)+(E2/E$6*5%)+(F2/F$6*10%)+(G2/G$6*7%)</f>
        <v>0.38547317235926626</v>
      </c>
    </row>
    <row r="3" spans="1:8" x14ac:dyDescent="0.25">
      <c r="A3" s="13" t="s">
        <v>15</v>
      </c>
      <c r="B3" s="19">
        <v>5.0979999999999999</v>
      </c>
      <c r="C3" s="16">
        <v>5500</v>
      </c>
      <c r="D3" s="16">
        <v>24660</v>
      </c>
      <c r="E3" s="11">
        <v>1606</v>
      </c>
      <c r="F3" s="11">
        <v>26</v>
      </c>
      <c r="G3" s="45">
        <v>17841</v>
      </c>
      <c r="H3" s="37">
        <f>(B3/B$6*10%)+(C3/C$6*5%)+(D3/D$6*7%)+(E3/E$6*5%)+(F3/F$6*10%)+(G3/G$6*7%)</f>
        <v>0.36449599841872238</v>
      </c>
    </row>
    <row r="4" spans="1:8" x14ac:dyDescent="0.25">
      <c r="A4" s="13" t="s">
        <v>18</v>
      </c>
      <c r="B4" s="19">
        <v>5.35</v>
      </c>
      <c r="C4" s="16">
        <v>8200</v>
      </c>
      <c r="D4" s="16">
        <v>30850</v>
      </c>
      <c r="E4" s="11">
        <v>1370</v>
      </c>
      <c r="F4" s="11">
        <v>21</v>
      </c>
      <c r="G4" s="45">
        <v>18860</v>
      </c>
      <c r="H4" s="37">
        <f>(B4/B$6*10%)+(C4/C$6*5%)+(D4/D$6*7%)+(E4/E$6*5%)+(F4/F$6*10%)+(G4/G$6*7%)</f>
        <v>0.37613207463630616</v>
      </c>
    </row>
    <row r="5" spans="1:8" x14ac:dyDescent="0.25">
      <c r="A5" s="13" t="s">
        <v>20</v>
      </c>
      <c r="B5" s="19">
        <v>5.1109999999999998</v>
      </c>
      <c r="C5" s="16">
        <v>9100</v>
      </c>
      <c r="D5" s="16">
        <v>23940</v>
      </c>
      <c r="E5" s="11">
        <v>1503</v>
      </c>
      <c r="F5" s="11">
        <v>24</v>
      </c>
      <c r="G5" s="46">
        <v>13565</v>
      </c>
      <c r="H5" s="37">
        <f>(B5/B$6*10%)+(C5/C$6*5%)+(D5/D$6*7%)+(E5/E$6*5%)+(F5/F$6*10%)+(G5/G$6*7%)</f>
        <v>0.35642478020240359</v>
      </c>
    </row>
    <row r="6" spans="1:8" x14ac:dyDescent="0.25">
      <c r="A6" s="41" t="s">
        <v>46</v>
      </c>
      <c r="B6" s="44">
        <v>6</v>
      </c>
      <c r="C6" s="39">
        <v>10000</v>
      </c>
      <c r="D6" s="39">
        <v>31000</v>
      </c>
      <c r="E6" s="41">
        <v>1700</v>
      </c>
      <c r="F6" s="41">
        <v>30</v>
      </c>
      <c r="G6" s="39">
        <v>20000</v>
      </c>
    </row>
    <row r="7" spans="1:8" x14ac:dyDescent="0.25">
      <c r="A7" t="s">
        <v>48</v>
      </c>
      <c r="B7" s="40">
        <v>0.1</v>
      </c>
      <c r="C7" s="40">
        <v>0.05</v>
      </c>
      <c r="D7" s="40">
        <v>7.0000000000000007E-2</v>
      </c>
      <c r="E7" s="42">
        <v>0.05</v>
      </c>
      <c r="F7" s="42">
        <v>0.1</v>
      </c>
      <c r="G7" s="40">
        <v>7.0000000000000007E-2</v>
      </c>
    </row>
  </sheetData>
  <autoFilter ref="A1:G1" xr:uid="{0EACF170-4B8D-48A9-8769-7B6FFEB798EB}">
    <sortState xmlns:xlrd2="http://schemas.microsoft.com/office/spreadsheetml/2017/richdata2" ref="A2:G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rawCombined</vt:lpstr>
      <vt:lpstr>Criteria1</vt:lpstr>
      <vt:lpstr>Criteria2</vt:lpstr>
      <vt:lpstr>CleanCriteria1</vt:lpstr>
      <vt:lpstr>cleanCriteria2</vt:lpstr>
      <vt:lpstr>cleanCombined</vt:lpstr>
      <vt:lpstr>add</vt:lpstr>
      <vt:lpstr>Sum</vt:lpstr>
      <vt:lpstr>Sum0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mensah</dc:creator>
  <cp:lastModifiedBy>susan mensah</cp:lastModifiedBy>
  <dcterms:created xsi:type="dcterms:W3CDTF">2019-05-22T23:42:45Z</dcterms:created>
  <dcterms:modified xsi:type="dcterms:W3CDTF">2019-05-31T21:15:46Z</dcterms:modified>
</cp:coreProperties>
</file>